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01D2904C-459D-46E9-8CB9-9D27B6F0E40C}" xr6:coauthVersionLast="47" xr6:coauthVersionMax="47" xr10:uidLastSave="{00000000-0000-0000-0000-000000000000}"/>
  <bookViews>
    <workbookView xWindow="-120" yWindow="-120" windowWidth="29040" windowHeight="15720" tabRatio="610" activeTab="3" xr2:uid="{00000000-000D-0000-FFFF-FFFF00000000}"/>
  </bookViews>
  <sheets>
    <sheet name="Day 5 SOX Review" sheetId="44" r:id="rId1"/>
    <sheet name="Error Checks" sheetId="47" r:id="rId2"/>
    <sheet name="Notes" sheetId="42" r:id="rId3"/>
    <sheet name="REVISED SUMMARY" sheetId="28" r:id="rId4"/>
    <sheet name="RES kWh ENTRY" sheetId="39" r:id="rId5"/>
    <sheet name="BIZ kWh ENTRY" sheetId="40" r:id="rId6"/>
    <sheet name="BIZ SUM" sheetId="41" r:id="rId7"/>
    <sheet name=" 1M - RES" sheetId="2" r:id="rId8"/>
    <sheet name="2M - SGS" sheetId="10" r:id="rId9"/>
    <sheet name="3M - LGS" sheetId="29" r:id="rId10"/>
    <sheet name="4M - SPS" sheetId="30" r:id="rId11"/>
    <sheet name="11M - LPS" sheetId="31" r:id="rId12"/>
    <sheet name=" LI 1M - RES" sheetId="32" r:id="rId13"/>
    <sheet name="LI 2M - SGS" sheetId="33" r:id="rId14"/>
    <sheet name="LI 3M - LGS" sheetId="34" r:id="rId15"/>
    <sheet name="LI 4M - SPS" sheetId="35" r:id="rId16"/>
    <sheet name="LI 11M - LPS" sheetId="36" r:id="rId17"/>
    <sheet name="Biz DRENE" sheetId="43" r:id="rId18"/>
    <sheet name="Res DRENE" sheetId="48"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7" l="1"/>
  <c r="D20" i="47"/>
  <c r="S33" i="28" l="1"/>
  <c r="O33" i="28" l="1"/>
  <c r="C26" i="28" l="1"/>
  <c r="D26" i="28" s="1"/>
  <c r="E26" i="28" s="1"/>
  <c r="F26" i="28" s="1"/>
  <c r="G26" i="28" s="1"/>
  <c r="H26" i="28" s="1"/>
  <c r="I26" i="28" s="1"/>
  <c r="J26" i="28" s="1"/>
  <c r="K26" i="28" s="1"/>
  <c r="L26" i="28" s="1"/>
  <c r="M26" i="28" s="1"/>
  <c r="N26" i="28" s="1"/>
  <c r="O26" i="28" s="1"/>
  <c r="P26" i="28" s="1"/>
  <c r="Q26" i="28" s="1"/>
  <c r="R26" i="28" s="1"/>
  <c r="S26" i="28" s="1"/>
  <c r="C25" i="28"/>
  <c r="D25" i="28" s="1"/>
  <c r="E25" i="28" s="1"/>
  <c r="F25" i="28" s="1"/>
  <c r="G25" i="28" s="1"/>
  <c r="H25" i="28" s="1"/>
  <c r="I25" i="28" s="1"/>
  <c r="J25" i="28" s="1"/>
  <c r="K25" i="28" s="1"/>
  <c r="L25" i="28" s="1"/>
  <c r="M25" i="28" s="1"/>
  <c r="N25" i="28" s="1"/>
  <c r="O25" i="28" s="1"/>
  <c r="P25" i="28" s="1"/>
  <c r="Q25" i="28" s="1"/>
  <c r="R25" i="28" s="1"/>
  <c r="S25" i="28" s="1"/>
  <c r="C24" i="28"/>
  <c r="D24" i="28" s="1"/>
  <c r="E24" i="28" s="1"/>
  <c r="F24" i="28" s="1"/>
  <c r="G24" i="28" s="1"/>
  <c r="H24" i="28" s="1"/>
  <c r="I24" i="28" s="1"/>
  <c r="J24" i="28" s="1"/>
  <c r="K24" i="28" s="1"/>
  <c r="L24" i="28" s="1"/>
  <c r="M24" i="28" s="1"/>
  <c r="N24" i="28" s="1"/>
  <c r="O24" i="28" s="1"/>
  <c r="P24" i="28" s="1"/>
  <c r="Q24" i="28" s="1"/>
  <c r="R24" i="28" s="1"/>
  <c r="S24" i="28" s="1"/>
  <c r="C23" i="28"/>
  <c r="D23" i="28" s="1"/>
  <c r="E23" i="28" s="1"/>
  <c r="F23" i="28" s="1"/>
  <c r="G23" i="28" s="1"/>
  <c r="H23" i="28" s="1"/>
  <c r="I23" i="28" s="1"/>
  <c r="J23" i="28" s="1"/>
  <c r="K23" i="28" s="1"/>
  <c r="L23" i="28" s="1"/>
  <c r="M23" i="28" s="1"/>
  <c r="N23" i="28" s="1"/>
  <c r="O23" i="28" s="1"/>
  <c r="P23" i="28" s="1"/>
  <c r="Q23" i="28" s="1"/>
  <c r="R23" i="28" s="1"/>
  <c r="S23" i="28" s="1"/>
  <c r="C22" i="28"/>
  <c r="D22" i="28" s="1"/>
  <c r="E22" i="28" s="1"/>
  <c r="F22" i="28" s="1"/>
  <c r="G22" i="28" s="1"/>
  <c r="H22" i="28" s="1"/>
  <c r="I22" i="28" s="1"/>
  <c r="J22" i="28" s="1"/>
  <c r="K22" i="28" s="1"/>
  <c r="L22" i="28" s="1"/>
  <c r="M22" i="28" s="1"/>
  <c r="N22" i="28" s="1"/>
  <c r="O22" i="28" s="1"/>
  <c r="P22" i="28" s="1"/>
  <c r="Q22" i="28" s="1"/>
  <c r="R22" i="28" s="1"/>
  <c r="S22" i="28" s="1"/>
  <c r="C18" i="28"/>
  <c r="D18" i="28" s="1"/>
  <c r="E18" i="28" s="1"/>
  <c r="F18" i="28" s="1"/>
  <c r="G18" i="28" s="1"/>
  <c r="H18" i="28" s="1"/>
  <c r="I18" i="28" s="1"/>
  <c r="J18" i="28" s="1"/>
  <c r="K18" i="28" s="1"/>
  <c r="L18" i="28" s="1"/>
  <c r="M18" i="28" s="1"/>
  <c r="N18" i="28" s="1"/>
  <c r="O18" i="28" s="1"/>
  <c r="P18" i="28" s="1"/>
  <c r="Q18" i="28" s="1"/>
  <c r="R18" i="28" s="1"/>
  <c r="S18" i="28" s="1"/>
  <c r="C17" i="28"/>
  <c r="D17" i="28" s="1"/>
  <c r="E17" i="28" s="1"/>
  <c r="F17" i="28" s="1"/>
  <c r="G17" i="28" s="1"/>
  <c r="H17" i="28" s="1"/>
  <c r="I17" i="28" s="1"/>
  <c r="J17" i="28" s="1"/>
  <c r="K17" i="28" s="1"/>
  <c r="L17" i="28" s="1"/>
  <c r="M17" i="28" s="1"/>
  <c r="N17" i="28" s="1"/>
  <c r="O17" i="28" s="1"/>
  <c r="P17" i="28" s="1"/>
  <c r="Q17" i="28" s="1"/>
  <c r="R17" i="28" s="1"/>
  <c r="S17" i="28" s="1"/>
  <c r="C16" i="28"/>
  <c r="D16" i="28" s="1"/>
  <c r="E16" i="28" s="1"/>
  <c r="F16" i="28" s="1"/>
  <c r="G16" i="28" s="1"/>
  <c r="H16" i="28" s="1"/>
  <c r="I16" i="28" s="1"/>
  <c r="J16" i="28" s="1"/>
  <c r="K16" i="28" s="1"/>
  <c r="L16" i="28" s="1"/>
  <c r="M16" i="28" s="1"/>
  <c r="N16" i="28" s="1"/>
  <c r="O16" i="28" s="1"/>
  <c r="P16" i="28" s="1"/>
  <c r="Q16" i="28" s="1"/>
  <c r="R16" i="28" s="1"/>
  <c r="S16" i="28" s="1"/>
  <c r="C15" i="28"/>
  <c r="D15" i="28" s="1"/>
  <c r="E15" i="28" s="1"/>
  <c r="F15" i="28" s="1"/>
  <c r="G15" i="28" s="1"/>
  <c r="H15" i="28" s="1"/>
  <c r="I15" i="28" s="1"/>
  <c r="J15" i="28" s="1"/>
  <c r="K15" i="28" s="1"/>
  <c r="L15" i="28" s="1"/>
  <c r="M15" i="28" s="1"/>
  <c r="N15" i="28" s="1"/>
  <c r="O15" i="28" s="1"/>
  <c r="P15" i="28" s="1"/>
  <c r="Q15" i="28" s="1"/>
  <c r="R15" i="28" s="1"/>
  <c r="S15" i="28" s="1"/>
  <c r="C14" i="28"/>
  <c r="D14" i="28" s="1"/>
  <c r="E14" i="28" s="1"/>
  <c r="F14" i="28" s="1"/>
  <c r="G14" i="28" s="1"/>
  <c r="H14" i="28" s="1"/>
  <c r="I14" i="28" s="1"/>
  <c r="J14" i="28" s="1"/>
  <c r="K14" i="28" s="1"/>
  <c r="L14" i="28" s="1"/>
  <c r="M14" i="28" s="1"/>
  <c r="N14" i="28" s="1"/>
  <c r="O14" i="28" s="1"/>
  <c r="P14" i="28" s="1"/>
  <c r="Q14" i="28" s="1"/>
  <c r="R14" i="28" s="1"/>
  <c r="S14" i="28" s="1"/>
  <c r="AM138" i="28"/>
  <c r="AL138" i="28"/>
  <c r="AK138" i="28"/>
  <c r="AJ138" i="28"/>
  <c r="AI138" i="28"/>
  <c r="AH138" i="28"/>
  <c r="AG138" i="28"/>
  <c r="AF138" i="28"/>
  <c r="AE138" i="28"/>
  <c r="AD138" i="28"/>
  <c r="AC138" i="28"/>
  <c r="AB138" i="28"/>
  <c r="AA138" i="28"/>
  <c r="Z138" i="28"/>
  <c r="Y138" i="28"/>
  <c r="X138" i="28"/>
  <c r="W138" i="28"/>
  <c r="V138" i="28"/>
  <c r="U138" i="28"/>
  <c r="T138" i="28"/>
  <c r="S138" i="28"/>
  <c r="R138" i="28"/>
  <c r="Q138" i="28"/>
  <c r="P138" i="28"/>
  <c r="O138" i="28"/>
  <c r="N138" i="28"/>
  <c r="M138" i="28"/>
  <c r="L138" i="28"/>
  <c r="K138" i="28"/>
  <c r="J138" i="28"/>
  <c r="I138" i="28"/>
  <c r="H138" i="28"/>
  <c r="G138" i="28"/>
  <c r="F138" i="28"/>
  <c r="E138" i="28"/>
  <c r="D138" i="28"/>
  <c r="C138" i="28"/>
  <c r="AM130" i="28"/>
  <c r="AL130" i="28"/>
  <c r="AK130" i="28"/>
  <c r="AJ130" i="28"/>
  <c r="AI130" i="28"/>
  <c r="AH130" i="28"/>
  <c r="AG130" i="28"/>
  <c r="AF130" i="28"/>
  <c r="AE130" i="28"/>
  <c r="AD130" i="28"/>
  <c r="AC130" i="28"/>
  <c r="AB130" i="28"/>
  <c r="AA130" i="28"/>
  <c r="Z130" i="28"/>
  <c r="Y130" i="28"/>
  <c r="X130" i="28"/>
  <c r="W130" i="28"/>
  <c r="V130" i="28"/>
  <c r="U130" i="28"/>
  <c r="T130" i="28"/>
  <c r="S130" i="28"/>
  <c r="R130" i="28"/>
  <c r="Q130" i="28"/>
  <c r="P130" i="28"/>
  <c r="O130" i="28"/>
  <c r="N130" i="28"/>
  <c r="M130" i="28"/>
  <c r="L130" i="28"/>
  <c r="K130" i="28"/>
  <c r="J130" i="28"/>
  <c r="I130" i="28"/>
  <c r="H130" i="28"/>
  <c r="G130" i="28"/>
  <c r="F130" i="28"/>
  <c r="E130" i="28"/>
  <c r="D130" i="28"/>
  <c r="C130" i="28"/>
  <c r="AM121" i="28"/>
  <c r="AL121" i="28"/>
  <c r="AK121" i="28"/>
  <c r="AJ121" i="28"/>
  <c r="AI121" i="28"/>
  <c r="AH121" i="28"/>
  <c r="AG121" i="28"/>
  <c r="AF121" i="28"/>
  <c r="AE121" i="28"/>
  <c r="AD121" i="28"/>
  <c r="AC121" i="28"/>
  <c r="AB121" i="28"/>
  <c r="AA121" i="28"/>
  <c r="Z121" i="28"/>
  <c r="Y121" i="28"/>
  <c r="X121" i="28"/>
  <c r="W121" i="28"/>
  <c r="V121" i="28"/>
  <c r="U121" i="28"/>
  <c r="T121" i="28"/>
  <c r="S121" i="28"/>
  <c r="R121" i="28"/>
  <c r="Q121" i="28"/>
  <c r="P121" i="28"/>
  <c r="O121" i="28"/>
  <c r="N121" i="28"/>
  <c r="M121" i="28"/>
  <c r="L121" i="28"/>
  <c r="K121" i="28"/>
  <c r="J121" i="28"/>
  <c r="I121" i="28"/>
  <c r="H121" i="28"/>
  <c r="G121" i="28"/>
  <c r="F121" i="28"/>
  <c r="E121" i="28"/>
  <c r="D121" i="28"/>
  <c r="C121" i="28"/>
  <c r="AM120" i="28"/>
  <c r="AL120" i="28"/>
  <c r="AK120" i="28"/>
  <c r="AJ120" i="28"/>
  <c r="AI120" i="28"/>
  <c r="AH120" i="28"/>
  <c r="AG120" i="28"/>
  <c r="AF120" i="28"/>
  <c r="AE120" i="28"/>
  <c r="AD120" i="28"/>
  <c r="AC120" i="28"/>
  <c r="AB120" i="28"/>
  <c r="AA120"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C120" i="28"/>
  <c r="AM119" i="28"/>
  <c r="AL119" i="28"/>
  <c r="AK119" i="28"/>
  <c r="AJ119" i="28"/>
  <c r="AI119" i="28"/>
  <c r="AH119" i="28"/>
  <c r="AG119" i="28"/>
  <c r="AF119" i="28"/>
  <c r="AE119" i="28"/>
  <c r="AD119" i="28"/>
  <c r="AC119" i="28"/>
  <c r="AB119" i="28"/>
  <c r="AA119" i="28"/>
  <c r="Z119" i="28"/>
  <c r="Y119" i="28"/>
  <c r="X119" i="28"/>
  <c r="W119" i="28"/>
  <c r="V119" i="28"/>
  <c r="U119" i="28"/>
  <c r="T119" i="28"/>
  <c r="S119" i="28"/>
  <c r="R119" i="28"/>
  <c r="Q119" i="28"/>
  <c r="P119" i="28"/>
  <c r="O119" i="28"/>
  <c r="N119" i="28"/>
  <c r="M119" i="28"/>
  <c r="L119" i="28"/>
  <c r="K119" i="28"/>
  <c r="J119" i="28"/>
  <c r="I119" i="28"/>
  <c r="H119" i="28"/>
  <c r="G119" i="28"/>
  <c r="F119" i="28"/>
  <c r="E119" i="28"/>
  <c r="D119" i="28"/>
  <c r="C119" i="28"/>
  <c r="AM118" i="28"/>
  <c r="AL118" i="28"/>
  <c r="AK118" i="28"/>
  <c r="AJ118" i="28"/>
  <c r="AI118" i="28"/>
  <c r="AH118" i="28"/>
  <c r="AG118" i="28"/>
  <c r="AF118" i="28"/>
  <c r="AE118" i="28"/>
  <c r="AD118" i="28"/>
  <c r="AC118" i="28"/>
  <c r="AB118" i="28"/>
  <c r="AA118" i="28"/>
  <c r="Z118" i="28"/>
  <c r="Y118" i="28"/>
  <c r="X118" i="28"/>
  <c r="W118" i="28"/>
  <c r="V118" i="28"/>
  <c r="U118" i="28"/>
  <c r="T118" i="28"/>
  <c r="S118" i="28"/>
  <c r="R118" i="28"/>
  <c r="Q118" i="28"/>
  <c r="P118" i="28"/>
  <c r="O118" i="28"/>
  <c r="N118" i="28"/>
  <c r="M118" i="28"/>
  <c r="L118" i="28"/>
  <c r="K118" i="28"/>
  <c r="J118" i="28"/>
  <c r="I118" i="28"/>
  <c r="H118" i="28"/>
  <c r="G118" i="28"/>
  <c r="F118" i="28"/>
  <c r="E118" i="28"/>
  <c r="D118" i="28"/>
  <c r="C118" i="28"/>
  <c r="AM117" i="28"/>
  <c r="AL117" i="28"/>
  <c r="AK117" i="28"/>
  <c r="AJ117" i="28"/>
  <c r="AI117" i="28"/>
  <c r="AH117" i="28"/>
  <c r="AG117" i="28"/>
  <c r="AF117" i="28"/>
  <c r="AF122" i="28" s="1"/>
  <c r="AE117" i="28"/>
  <c r="AD117" i="28"/>
  <c r="AC117" i="28"/>
  <c r="AB117" i="28"/>
  <c r="AA117" i="28"/>
  <c r="Z117" i="28"/>
  <c r="Y117" i="28"/>
  <c r="X117" i="28"/>
  <c r="X122" i="28" s="1"/>
  <c r="W117" i="28"/>
  <c r="V117" i="28"/>
  <c r="U117" i="28"/>
  <c r="T117" i="28"/>
  <c r="S117" i="28"/>
  <c r="R117" i="28"/>
  <c r="Q117" i="28"/>
  <c r="P117" i="28"/>
  <c r="O117" i="28"/>
  <c r="N117" i="28"/>
  <c r="M117" i="28"/>
  <c r="L117" i="28"/>
  <c r="K117" i="28"/>
  <c r="J117" i="28"/>
  <c r="I117" i="28"/>
  <c r="H117" i="28"/>
  <c r="G117" i="28"/>
  <c r="F117" i="28"/>
  <c r="E117" i="28"/>
  <c r="D117" i="28"/>
  <c r="C117" i="28"/>
  <c r="AH122" i="28" l="1"/>
  <c r="Z122" i="28"/>
  <c r="R122" i="28"/>
  <c r="F122" i="28"/>
  <c r="N122" i="28"/>
  <c r="AD122" i="28"/>
  <c r="AL122" i="28"/>
  <c r="J122" i="28"/>
  <c r="V122" i="28"/>
  <c r="G122" i="28"/>
  <c r="O122" i="28"/>
  <c r="L122" i="28"/>
  <c r="T122" i="28"/>
  <c r="AB122" i="28"/>
  <c r="D122" i="28"/>
  <c r="AJ122" i="28"/>
  <c r="Y122" i="28"/>
  <c r="AG122" i="28"/>
  <c r="C122" i="28"/>
  <c r="K122" i="28"/>
  <c r="S122" i="28"/>
  <c r="H122" i="28"/>
  <c r="P122" i="28"/>
  <c r="I122" i="28"/>
  <c r="Q122" i="28"/>
  <c r="E122" i="28"/>
  <c r="M122" i="28"/>
  <c r="W122" i="28"/>
  <c r="AE122" i="28"/>
  <c r="AM122" i="28"/>
  <c r="AA122" i="28"/>
  <c r="AI122" i="28"/>
  <c r="U122" i="28"/>
  <c r="AC122" i="28"/>
  <c r="AK122" i="28"/>
  <c r="S12" i="28" l="1"/>
  <c r="S123" i="28"/>
  <c r="D31" i="47"/>
  <c r="P170" i="39"/>
  <c r="P142" i="39"/>
  <c r="P156" i="39"/>
  <c r="D9" i="47"/>
  <c r="N15" i="48" l="1"/>
  <c r="M15" i="48"/>
  <c r="L15" i="48"/>
  <c r="K15" i="48"/>
  <c r="J15" i="48"/>
  <c r="I15" i="48"/>
  <c r="H15" i="48"/>
  <c r="G15" i="48"/>
  <c r="F15" i="48"/>
  <c r="E15" i="48"/>
  <c r="D15" i="48"/>
  <c r="C15" i="48"/>
  <c r="N14" i="48"/>
  <c r="M14" i="48"/>
  <c r="L14" i="48"/>
  <c r="K14" i="48"/>
  <c r="J14" i="48"/>
  <c r="I14" i="48"/>
  <c r="H14" i="48"/>
  <c r="G14" i="48"/>
  <c r="F14" i="48"/>
  <c r="E14" i="48"/>
  <c r="D14" i="48"/>
  <c r="C14" i="48"/>
  <c r="N13" i="48"/>
  <c r="M13" i="48"/>
  <c r="L13" i="48"/>
  <c r="K13" i="48"/>
  <c r="J13" i="48"/>
  <c r="I13" i="48"/>
  <c r="H13" i="48"/>
  <c r="G13" i="48"/>
  <c r="F13" i="48"/>
  <c r="E13" i="48"/>
  <c r="D13" i="48"/>
  <c r="C13" i="48"/>
  <c r="N12" i="48"/>
  <c r="M12" i="48"/>
  <c r="L12" i="48"/>
  <c r="K12" i="48"/>
  <c r="J12" i="48"/>
  <c r="I12" i="48"/>
  <c r="H12" i="48"/>
  <c r="G12" i="48"/>
  <c r="F12" i="48"/>
  <c r="E12" i="48"/>
  <c r="D12" i="48"/>
  <c r="C12" i="48"/>
  <c r="N11" i="48"/>
  <c r="M11" i="48"/>
  <c r="L11" i="48"/>
  <c r="K11" i="48"/>
  <c r="J11" i="48"/>
  <c r="I11" i="48"/>
  <c r="H11" i="48"/>
  <c r="G11" i="48"/>
  <c r="F11" i="48"/>
  <c r="E11" i="48"/>
  <c r="D11" i="48"/>
  <c r="C11" i="48"/>
  <c r="N10" i="48"/>
  <c r="M10" i="48"/>
  <c r="L10" i="48"/>
  <c r="K10" i="48"/>
  <c r="J10" i="48"/>
  <c r="I10" i="48"/>
  <c r="H10" i="48"/>
  <c r="G10" i="48"/>
  <c r="F10" i="48"/>
  <c r="E10" i="48"/>
  <c r="D10" i="48"/>
  <c r="C10" i="48"/>
  <c r="N9" i="48"/>
  <c r="M9" i="48"/>
  <c r="L9" i="48"/>
  <c r="K9" i="48"/>
  <c r="J9" i="48"/>
  <c r="I9" i="48"/>
  <c r="H9" i="48"/>
  <c r="G9" i="48"/>
  <c r="F9" i="48"/>
  <c r="E9" i="48"/>
  <c r="D9" i="48"/>
  <c r="C9" i="48"/>
  <c r="N8" i="48"/>
  <c r="M8" i="48"/>
  <c r="L8" i="48"/>
  <c r="K8" i="48"/>
  <c r="J8" i="48"/>
  <c r="I8" i="48"/>
  <c r="H8" i="48"/>
  <c r="G8" i="48"/>
  <c r="F8" i="48"/>
  <c r="E8" i="48"/>
  <c r="D8" i="48"/>
  <c r="C8" i="48"/>
  <c r="N7" i="48"/>
  <c r="M7" i="48"/>
  <c r="L7" i="48"/>
  <c r="K7" i="48"/>
  <c r="J7" i="48"/>
  <c r="I7" i="48"/>
  <c r="H7" i="48"/>
  <c r="G7" i="48"/>
  <c r="F7" i="48"/>
  <c r="E7" i="48"/>
  <c r="D7" i="48"/>
  <c r="C7" i="48"/>
  <c r="N6" i="48"/>
  <c r="M6" i="48"/>
  <c r="L6" i="48"/>
  <c r="K6" i="48"/>
  <c r="J6" i="48"/>
  <c r="I6" i="48"/>
  <c r="H6" i="48"/>
  <c r="G6" i="48"/>
  <c r="F6" i="48"/>
  <c r="E6" i="48"/>
  <c r="D6" i="48"/>
  <c r="C6" i="48"/>
  <c r="N5" i="48"/>
  <c r="M5" i="48"/>
  <c r="M17" i="48" s="1"/>
  <c r="L5" i="48"/>
  <c r="K5" i="48"/>
  <c r="J5" i="48"/>
  <c r="I5" i="48"/>
  <c r="H5" i="48"/>
  <c r="G5" i="48"/>
  <c r="F5" i="48"/>
  <c r="E5" i="48"/>
  <c r="E17" i="48" s="1"/>
  <c r="D5" i="48"/>
  <c r="C5" i="48"/>
  <c r="S28" i="48"/>
  <c r="T28" i="48"/>
  <c r="U28" i="48"/>
  <c r="V28" i="48"/>
  <c r="W28" i="48"/>
  <c r="X28" i="48"/>
  <c r="Y28" i="48"/>
  <c r="Z28" i="48"/>
  <c r="AA28" i="48"/>
  <c r="AB28" i="48"/>
  <c r="AC28" i="48"/>
  <c r="AD28" i="48"/>
  <c r="AE28" i="48"/>
  <c r="AF28" i="48"/>
  <c r="AG28" i="48"/>
  <c r="AH28" i="48"/>
  <c r="AI28" i="48"/>
  <c r="AJ28" i="48"/>
  <c r="AK28" i="48"/>
  <c r="AL28" i="48"/>
  <c r="AM28" i="48"/>
  <c r="J28" i="48"/>
  <c r="K28" i="48"/>
  <c r="L28" i="48"/>
  <c r="M28" i="48"/>
  <c r="N28" i="48"/>
  <c r="O28" i="48"/>
  <c r="P28" i="48"/>
  <c r="Q28" i="48"/>
  <c r="R28" i="48"/>
  <c r="I28" i="48"/>
  <c r="H28" i="48"/>
  <c r="G28" i="48"/>
  <c r="F28" i="48"/>
  <c r="E28" i="48"/>
  <c r="D28" i="48"/>
  <c r="C28" i="48"/>
  <c r="I17" i="48"/>
  <c r="D2" i="48"/>
  <c r="E2" i="48" s="1"/>
  <c r="F2" i="48" s="1"/>
  <c r="G2" i="48" s="1"/>
  <c r="H2" i="48" s="1"/>
  <c r="I2" i="48" s="1"/>
  <c r="J2" i="48" s="1"/>
  <c r="K2" i="48" s="1"/>
  <c r="L2" i="48" s="1"/>
  <c r="M2" i="48" s="1"/>
  <c r="N2" i="48" s="1"/>
  <c r="O2" i="48" s="1"/>
  <c r="J17" i="48" l="1"/>
  <c r="N17" i="48"/>
  <c r="N21" i="48" s="1"/>
  <c r="G17" i="48"/>
  <c r="K17" i="48"/>
  <c r="K21" i="48" s="1"/>
  <c r="F17" i="48"/>
  <c r="L17" i="48"/>
  <c r="D17" i="48"/>
  <c r="D21" i="48" s="1"/>
  <c r="H17" i="48"/>
  <c r="H21" i="48" s="1"/>
  <c r="C17" i="48"/>
  <c r="O21" i="48"/>
  <c r="P2" i="48"/>
  <c r="F21" i="48"/>
  <c r="G21" i="48"/>
  <c r="L21" i="48"/>
  <c r="J21" i="48"/>
  <c r="E21" i="48"/>
  <c r="M21" i="48"/>
  <c r="I21" i="48"/>
  <c r="N18" i="48" l="1"/>
  <c r="C21" i="48"/>
  <c r="P21" i="48"/>
  <c r="Q2" i="48"/>
  <c r="C23" i="48" l="1"/>
  <c r="R2" i="48"/>
  <c r="Q21" i="48"/>
  <c r="D23" i="48" l="1"/>
  <c r="S2" i="48"/>
  <c r="R21" i="48"/>
  <c r="E23" i="48" l="1"/>
  <c r="T2" i="48"/>
  <c r="S21" i="48"/>
  <c r="F23" i="48" l="1"/>
  <c r="U2" i="48"/>
  <c r="T21" i="48"/>
  <c r="G23" i="48" l="1"/>
  <c r="V2" i="48"/>
  <c r="U21" i="48"/>
  <c r="H23" i="48" l="1"/>
  <c r="W2" i="48"/>
  <c r="V21" i="48"/>
  <c r="I23" i="48" l="1"/>
  <c r="W21" i="48"/>
  <c r="X2" i="48"/>
  <c r="J23" i="48" l="1"/>
  <c r="X21" i="48"/>
  <c r="Y2" i="48"/>
  <c r="K23" i="48" l="1"/>
  <c r="Y21" i="48"/>
  <c r="Z2" i="48"/>
  <c r="L23" i="48" l="1"/>
  <c r="Z21" i="48"/>
  <c r="AA2" i="48"/>
  <c r="M23" i="48" l="1"/>
  <c r="AB2" i="48"/>
  <c r="AA21" i="48"/>
  <c r="N23" i="48" l="1"/>
  <c r="AC2" i="48"/>
  <c r="AB21" i="48"/>
  <c r="O23" i="48" l="1"/>
  <c r="AD2" i="48"/>
  <c r="AC21" i="48"/>
  <c r="P23" i="48" l="1"/>
  <c r="AE2" i="48"/>
  <c r="AD21" i="48"/>
  <c r="Q23" i="48" l="1"/>
  <c r="AE21" i="48"/>
  <c r="AF2" i="48"/>
  <c r="R23" i="48" l="1"/>
  <c r="AF21" i="48"/>
  <c r="AG2" i="48"/>
  <c r="S23" i="48" l="1"/>
  <c r="AH2" i="48"/>
  <c r="AG21" i="48"/>
  <c r="T23" i="48" l="1"/>
  <c r="AH21" i="48"/>
  <c r="AI2" i="48"/>
  <c r="U23" i="48" l="1"/>
  <c r="AJ2" i="48"/>
  <c r="AI21" i="48"/>
  <c r="V23" i="48" l="1"/>
  <c r="AK2" i="48"/>
  <c r="AJ21" i="48"/>
  <c r="W23" i="48" l="1"/>
  <c r="AL2" i="48"/>
  <c r="AK21" i="48"/>
  <c r="X23" i="48" l="1"/>
  <c r="AM2" i="48"/>
  <c r="AL21" i="48"/>
  <c r="Y23" i="48" l="1"/>
  <c r="Z23" i="48" s="1"/>
  <c r="AA23" i="48" s="1"/>
  <c r="AB23" i="48" s="1"/>
  <c r="AC23" i="48" s="1"/>
  <c r="AD23" i="48" s="1"/>
  <c r="AE23" i="48" s="1"/>
  <c r="AF23" i="48" s="1"/>
  <c r="AG23" i="48" s="1"/>
  <c r="AH23" i="48" s="1"/>
  <c r="AI23" i="48" s="1"/>
  <c r="AJ23" i="48" s="1"/>
  <c r="AK23" i="48" s="1"/>
  <c r="AL23" i="48" s="1"/>
  <c r="AM21" i="48"/>
  <c r="AM23" i="48" l="1"/>
  <c r="AE132" i="40" l="1"/>
  <c r="AE133" i="40"/>
  <c r="AE134" i="40"/>
  <c r="AE135" i="40"/>
  <c r="AE136" i="40"/>
  <c r="AE137" i="40"/>
  <c r="AE138" i="40"/>
  <c r="AE139" i="40"/>
  <c r="AE140" i="40"/>
  <c r="AE141" i="40"/>
  <c r="AE142" i="40"/>
  <c r="AE143" i="40"/>
  <c r="N154" i="39"/>
  <c r="M154" i="39"/>
  <c r="L154" i="39"/>
  <c r="K154" i="39"/>
  <c r="J154" i="39"/>
  <c r="I154" i="39"/>
  <c r="H154" i="39"/>
  <c r="G154" i="39"/>
  <c r="F154" i="39"/>
  <c r="E154" i="39"/>
  <c r="D154" i="39"/>
  <c r="C154" i="39"/>
  <c r="N153" i="39"/>
  <c r="M153" i="39"/>
  <c r="L153" i="39"/>
  <c r="K153" i="39"/>
  <c r="J153" i="39"/>
  <c r="I153" i="39"/>
  <c r="H153" i="39"/>
  <c r="G153" i="39"/>
  <c r="F153" i="39"/>
  <c r="E153" i="39"/>
  <c r="D153" i="39"/>
  <c r="C153" i="39"/>
  <c r="N152" i="39"/>
  <c r="M152" i="39"/>
  <c r="L152" i="39"/>
  <c r="K152" i="39"/>
  <c r="J152" i="39"/>
  <c r="I152" i="39"/>
  <c r="H152" i="39"/>
  <c r="G152" i="39"/>
  <c r="F152" i="39"/>
  <c r="E152" i="39"/>
  <c r="D152" i="39"/>
  <c r="C152" i="39"/>
  <c r="N151" i="39"/>
  <c r="M151" i="39"/>
  <c r="L151" i="39"/>
  <c r="K151" i="39"/>
  <c r="J151" i="39"/>
  <c r="I151" i="39"/>
  <c r="H151" i="39"/>
  <c r="G151" i="39"/>
  <c r="F151" i="39"/>
  <c r="E151" i="39"/>
  <c r="D151" i="39"/>
  <c r="C151" i="39"/>
  <c r="N150" i="39"/>
  <c r="M150" i="39"/>
  <c r="L150" i="39"/>
  <c r="K150" i="39"/>
  <c r="J150" i="39"/>
  <c r="I150" i="39"/>
  <c r="H150" i="39"/>
  <c r="G150" i="39"/>
  <c r="F150" i="39"/>
  <c r="E150" i="39"/>
  <c r="D150" i="39"/>
  <c r="C150" i="39"/>
  <c r="N149" i="39"/>
  <c r="M149" i="39"/>
  <c r="L149" i="39"/>
  <c r="K149" i="39"/>
  <c r="J149" i="39"/>
  <c r="I149" i="39"/>
  <c r="H149" i="39"/>
  <c r="G149" i="39"/>
  <c r="F149" i="39"/>
  <c r="E149" i="39"/>
  <c r="D149" i="39"/>
  <c r="C149" i="39"/>
  <c r="N148" i="39"/>
  <c r="M148" i="39"/>
  <c r="L148" i="39"/>
  <c r="K148" i="39"/>
  <c r="J148" i="39"/>
  <c r="I148" i="39"/>
  <c r="H148" i="39"/>
  <c r="G148" i="39"/>
  <c r="F148" i="39"/>
  <c r="E148" i="39"/>
  <c r="D148" i="39"/>
  <c r="C148" i="39"/>
  <c r="N147" i="39"/>
  <c r="M147" i="39"/>
  <c r="L147" i="39"/>
  <c r="K147" i="39"/>
  <c r="J147" i="39"/>
  <c r="I147" i="39"/>
  <c r="H147" i="39"/>
  <c r="G147" i="39"/>
  <c r="F147" i="39"/>
  <c r="E147" i="39"/>
  <c r="D147" i="39"/>
  <c r="C147" i="39"/>
  <c r="N146" i="39"/>
  <c r="M146" i="39"/>
  <c r="L146" i="39"/>
  <c r="K146" i="39"/>
  <c r="J146" i="39"/>
  <c r="I146" i="39"/>
  <c r="H146" i="39"/>
  <c r="G146" i="39"/>
  <c r="F146" i="39"/>
  <c r="E146" i="39"/>
  <c r="D146" i="39"/>
  <c r="C146" i="39"/>
  <c r="N145" i="39"/>
  <c r="M145" i="39"/>
  <c r="L145" i="39"/>
  <c r="K145" i="39"/>
  <c r="J145" i="39"/>
  <c r="I145" i="39"/>
  <c r="H145" i="39"/>
  <c r="G145" i="39"/>
  <c r="F145" i="39"/>
  <c r="E145" i="39"/>
  <c r="D145" i="39"/>
  <c r="C145" i="39"/>
  <c r="N144" i="39"/>
  <c r="M144" i="39"/>
  <c r="L144" i="39"/>
  <c r="K144" i="39"/>
  <c r="J144" i="39"/>
  <c r="I144" i="39"/>
  <c r="H144" i="39"/>
  <c r="G144" i="39"/>
  <c r="F144" i="39"/>
  <c r="E144" i="39"/>
  <c r="D144" i="39"/>
  <c r="C144" i="39"/>
  <c r="N158" i="39" l="1"/>
  <c r="N173" i="39" s="1"/>
  <c r="N159" i="39"/>
  <c r="N174" i="39" s="1"/>
  <c r="N160" i="39"/>
  <c r="N175" i="39" s="1"/>
  <c r="N161" i="39"/>
  <c r="N176" i="39" s="1"/>
  <c r="N162" i="39"/>
  <c r="N177" i="39" s="1"/>
  <c r="N163" i="39"/>
  <c r="N178" i="39" s="1"/>
  <c r="N164" i="39"/>
  <c r="N179" i="39" s="1"/>
  <c r="N165" i="39"/>
  <c r="N180" i="39" s="1"/>
  <c r="N166" i="39"/>
  <c r="N181" i="39" s="1"/>
  <c r="N167" i="39"/>
  <c r="N182" i="39" s="1"/>
  <c r="N168" i="39"/>
  <c r="N183" i="39" s="1"/>
  <c r="X4" i="47" l="1"/>
  <c r="Z4" i="47"/>
  <c r="AA4" i="47"/>
  <c r="E4" i="47"/>
  <c r="T4" i="47" s="1"/>
  <c r="F4" i="47"/>
  <c r="U4" i="47" s="1"/>
  <c r="G4" i="47"/>
  <c r="V4" i="47" s="1"/>
  <c r="H4" i="47"/>
  <c r="W4" i="47" s="1"/>
  <c r="I4" i="47"/>
  <c r="J4" i="47"/>
  <c r="Y4" i="47" s="1"/>
  <c r="K4" i="47"/>
  <c r="L4" i="47"/>
  <c r="M4" i="47"/>
  <c r="AB4" i="47" s="1"/>
  <c r="N4" i="47"/>
  <c r="AC4" i="47" s="1"/>
  <c r="O4" i="47"/>
  <c r="AD4" i="47" s="1"/>
  <c r="D4" i="47"/>
  <c r="S4" i="47" s="1"/>
  <c r="C4" i="2"/>
  <c r="C4" i="48" s="1"/>
  <c r="K3" i="41"/>
  <c r="N3" i="40"/>
  <c r="N3" i="41" s="1"/>
  <c r="M3" i="40"/>
  <c r="M3" i="41" s="1"/>
  <c r="L3" i="40"/>
  <c r="L3" i="41" s="1"/>
  <c r="K3" i="40"/>
  <c r="J3" i="40"/>
  <c r="J3" i="41" s="1"/>
  <c r="I3" i="40"/>
  <c r="I3" i="41" s="1"/>
  <c r="H3" i="40"/>
  <c r="H3" i="41" s="1"/>
  <c r="G3" i="40"/>
  <c r="G3" i="41" s="1"/>
  <c r="F3" i="40"/>
  <c r="F3" i="41" s="1"/>
  <c r="E3" i="40"/>
  <c r="E3" i="41" s="1"/>
  <c r="D3" i="40"/>
  <c r="D3" i="41" s="1"/>
  <c r="C3" i="40"/>
  <c r="C3" i="41" s="1"/>
  <c r="D5" i="28"/>
  <c r="D4" i="2" s="1"/>
  <c r="D4" i="48" s="1"/>
  <c r="E5" i="28" l="1"/>
  <c r="D27" i="48"/>
  <c r="D20" i="48"/>
  <c r="C20" i="48"/>
  <c r="C27" i="48"/>
  <c r="AM139" i="36"/>
  <c r="AL139" i="36"/>
  <c r="AK139" i="36"/>
  <c r="AJ139" i="36"/>
  <c r="AI139" i="36"/>
  <c r="AH139" i="36"/>
  <c r="AG139" i="36"/>
  <c r="AF139" i="36"/>
  <c r="AE139"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M138" i="36"/>
  <c r="AL138" i="36"/>
  <c r="AK138" i="36"/>
  <c r="AJ138" i="36"/>
  <c r="AI138" i="36"/>
  <c r="AH138" i="36"/>
  <c r="AG138" i="36"/>
  <c r="AF138" i="36"/>
  <c r="AE138"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N137" i="36"/>
  <c r="M137" i="36"/>
  <c r="L137" i="36"/>
  <c r="K137" i="36"/>
  <c r="J137" i="36"/>
  <c r="I137" i="36"/>
  <c r="H137" i="36"/>
  <c r="G137" i="36"/>
  <c r="F137" i="36"/>
  <c r="E137"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N136" i="36"/>
  <c r="M136" i="36"/>
  <c r="L136" i="36"/>
  <c r="K136" i="36"/>
  <c r="J136" i="36"/>
  <c r="I136" i="36"/>
  <c r="H136" i="36"/>
  <c r="G136" i="36"/>
  <c r="F136" i="36"/>
  <c r="E136"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N135" i="36"/>
  <c r="M135" i="36"/>
  <c r="L135" i="36"/>
  <c r="K135" i="36"/>
  <c r="J135" i="36"/>
  <c r="I135" i="36"/>
  <c r="H135" i="36"/>
  <c r="G135" i="36"/>
  <c r="F135" i="36"/>
  <c r="E135" i="36"/>
  <c r="AM134" i="36"/>
  <c r="AL134" i="36"/>
  <c r="AK134" i="36"/>
  <c r="AJ134" i="36"/>
  <c r="AI134" i="36"/>
  <c r="AH134" i="36"/>
  <c r="AG134" i="36"/>
  <c r="AF134" i="36"/>
  <c r="AE134" i="36"/>
  <c r="AD134" i="36"/>
  <c r="AC134" i="36"/>
  <c r="AB134" i="36"/>
  <c r="AA134" i="36"/>
  <c r="Z134" i="36"/>
  <c r="Y134" i="36"/>
  <c r="X134" i="36"/>
  <c r="W134" i="36"/>
  <c r="V134" i="36"/>
  <c r="U134" i="36"/>
  <c r="T134" i="36"/>
  <c r="S134" i="36"/>
  <c r="R134" i="36"/>
  <c r="Q134" i="36"/>
  <c r="P134" i="36"/>
  <c r="O134" i="36"/>
  <c r="N134" i="36"/>
  <c r="M134" i="36"/>
  <c r="L134" i="36"/>
  <c r="K134" i="36"/>
  <c r="J134" i="36"/>
  <c r="I134" i="36"/>
  <c r="H134" i="36"/>
  <c r="G134" i="36"/>
  <c r="F134" i="36"/>
  <c r="E134" i="36"/>
  <c r="AM133" i="36"/>
  <c r="AL133" i="36"/>
  <c r="AK133" i="36"/>
  <c r="AJ133" i="36"/>
  <c r="AI133" i="36"/>
  <c r="AH133" i="36"/>
  <c r="AG133" i="36"/>
  <c r="AF133" i="36"/>
  <c r="AE133" i="36"/>
  <c r="AD133" i="36"/>
  <c r="AC133" i="36"/>
  <c r="AB133" i="36"/>
  <c r="AA133" i="36"/>
  <c r="Z133" i="36"/>
  <c r="Y133" i="36"/>
  <c r="X133" i="36"/>
  <c r="W133" i="36"/>
  <c r="V133" i="36"/>
  <c r="U133" i="36"/>
  <c r="T133" i="36"/>
  <c r="S133" i="36"/>
  <c r="R133" i="36"/>
  <c r="Q133" i="36"/>
  <c r="P133" i="36"/>
  <c r="O133" i="36"/>
  <c r="N133" i="36"/>
  <c r="M133" i="36"/>
  <c r="L133" i="36"/>
  <c r="K133" i="36"/>
  <c r="J133" i="36"/>
  <c r="I133" i="36"/>
  <c r="H133" i="36"/>
  <c r="G133" i="36"/>
  <c r="F133" i="36"/>
  <c r="E133" i="36"/>
  <c r="AM132" i="36"/>
  <c r="AL132" i="36"/>
  <c r="AK132" i="36"/>
  <c r="AJ132" i="36"/>
  <c r="AI132" i="36"/>
  <c r="AH132" i="36"/>
  <c r="AG132" i="36"/>
  <c r="AF132" i="36"/>
  <c r="AE132" i="36"/>
  <c r="AD132" i="36"/>
  <c r="AC132" i="36"/>
  <c r="AB132" i="36"/>
  <c r="AA132" i="36"/>
  <c r="Z132" i="36"/>
  <c r="Y132" i="36"/>
  <c r="X132" i="36"/>
  <c r="W132" i="36"/>
  <c r="V132" i="36"/>
  <c r="U132" i="36"/>
  <c r="T132" i="36"/>
  <c r="S132" i="36"/>
  <c r="R132" i="36"/>
  <c r="Q132" i="36"/>
  <c r="P132" i="36"/>
  <c r="O132" i="36"/>
  <c r="N132" i="36"/>
  <c r="M132" i="36"/>
  <c r="L132" i="36"/>
  <c r="K132" i="36"/>
  <c r="J132" i="36"/>
  <c r="I132" i="36"/>
  <c r="H132" i="36"/>
  <c r="G132" i="36"/>
  <c r="F132" i="36"/>
  <c r="E132" i="36"/>
  <c r="AM131" i="36"/>
  <c r="AL131" i="36"/>
  <c r="AK131" i="36"/>
  <c r="AJ131" i="36"/>
  <c r="AI131" i="36"/>
  <c r="AH131" i="36"/>
  <c r="AG131" i="36"/>
  <c r="AF131" i="36"/>
  <c r="AE131" i="36"/>
  <c r="AD131" i="36"/>
  <c r="AC131" i="36"/>
  <c r="AB131" i="36"/>
  <c r="AA131" i="36"/>
  <c r="Z131" i="36"/>
  <c r="Y131" i="36"/>
  <c r="X131" i="36"/>
  <c r="W131" i="36"/>
  <c r="V131" i="36"/>
  <c r="U131" i="36"/>
  <c r="T131" i="36"/>
  <c r="S131" i="36"/>
  <c r="R131" i="36"/>
  <c r="Q131" i="36"/>
  <c r="P131" i="36"/>
  <c r="O131" i="36"/>
  <c r="N131" i="36"/>
  <c r="M131" i="36"/>
  <c r="L131" i="36"/>
  <c r="K131" i="36"/>
  <c r="J131" i="36"/>
  <c r="I131" i="36"/>
  <c r="H131" i="36"/>
  <c r="G131" i="36"/>
  <c r="F131" i="36"/>
  <c r="E131" i="36"/>
  <c r="AM130" i="36"/>
  <c r="AL130" i="36"/>
  <c r="AK130" i="36"/>
  <c r="AJ130" i="36"/>
  <c r="AI130" i="36"/>
  <c r="AH130" i="36"/>
  <c r="AG130" i="36"/>
  <c r="AF130" i="36"/>
  <c r="AE130" i="36"/>
  <c r="AD130" i="36"/>
  <c r="AC130" i="36"/>
  <c r="AB130" i="36"/>
  <c r="AA130" i="36"/>
  <c r="Z130" i="36"/>
  <c r="Y130" i="36"/>
  <c r="X130" i="36"/>
  <c r="W130" i="36"/>
  <c r="V130" i="36"/>
  <c r="U130" i="36"/>
  <c r="T130" i="36"/>
  <c r="S130" i="36"/>
  <c r="R130" i="36"/>
  <c r="Q130" i="36"/>
  <c r="P130" i="36"/>
  <c r="O130" i="36"/>
  <c r="N130" i="36"/>
  <c r="M130" i="36"/>
  <c r="L130" i="36"/>
  <c r="K130" i="36"/>
  <c r="J130" i="36"/>
  <c r="I130" i="36"/>
  <c r="H130" i="36"/>
  <c r="G130" i="36"/>
  <c r="F130" i="36"/>
  <c r="E130" i="36"/>
  <c r="AM129" i="36"/>
  <c r="AL129" i="36"/>
  <c r="AK129" i="36"/>
  <c r="AJ129" i="36"/>
  <c r="AI129" i="36"/>
  <c r="AH129" i="36"/>
  <c r="AG129" i="36"/>
  <c r="AF129" i="36"/>
  <c r="AE129" i="36"/>
  <c r="AD129" i="36"/>
  <c r="AC129" i="36"/>
  <c r="AB129" i="36"/>
  <c r="AA129" i="36"/>
  <c r="Z129" i="36"/>
  <c r="Y129" i="36"/>
  <c r="X129" i="36"/>
  <c r="W129" i="36"/>
  <c r="V129" i="36"/>
  <c r="U129" i="36"/>
  <c r="T129" i="36"/>
  <c r="S129" i="36"/>
  <c r="R129" i="36"/>
  <c r="Q129" i="36"/>
  <c r="P129" i="36"/>
  <c r="O129" i="36"/>
  <c r="N129" i="36"/>
  <c r="M129" i="36"/>
  <c r="L129" i="36"/>
  <c r="K129" i="36"/>
  <c r="J129" i="36"/>
  <c r="I129" i="36"/>
  <c r="H129" i="36"/>
  <c r="G129" i="36"/>
  <c r="F129" i="36"/>
  <c r="E129" i="36"/>
  <c r="AM128" i="36"/>
  <c r="AL128" i="36"/>
  <c r="AK128" i="36"/>
  <c r="AJ128" i="36"/>
  <c r="AI128" i="36"/>
  <c r="AH128" i="36"/>
  <c r="AG128" i="36"/>
  <c r="AF128" i="36"/>
  <c r="AE128" i="36"/>
  <c r="AD128" i="36"/>
  <c r="AC128" i="36"/>
  <c r="AB128" i="36"/>
  <c r="AA128" i="36"/>
  <c r="Z128" i="36"/>
  <c r="Y128" i="36"/>
  <c r="X128" i="36"/>
  <c r="W128" i="36"/>
  <c r="V128" i="36"/>
  <c r="U128" i="36"/>
  <c r="T128" i="36"/>
  <c r="S128" i="36"/>
  <c r="R128" i="36"/>
  <c r="Q128" i="36"/>
  <c r="P128" i="36"/>
  <c r="O128" i="36"/>
  <c r="N128" i="36"/>
  <c r="M128" i="36"/>
  <c r="L128" i="36"/>
  <c r="K128" i="36"/>
  <c r="J128" i="36"/>
  <c r="I128" i="36"/>
  <c r="H128" i="36"/>
  <c r="G128" i="36"/>
  <c r="F128" i="36"/>
  <c r="E128" i="36"/>
  <c r="AM127" i="36"/>
  <c r="AL127" i="36"/>
  <c r="AK127" i="36"/>
  <c r="AJ127" i="36"/>
  <c r="AI127" i="36"/>
  <c r="AH127" i="36"/>
  <c r="AG127" i="36"/>
  <c r="AF127" i="36"/>
  <c r="AE127" i="36"/>
  <c r="AD127" i="36"/>
  <c r="AC127" i="36"/>
  <c r="AB127" i="36"/>
  <c r="AA127" i="36"/>
  <c r="Z127" i="36"/>
  <c r="Y127" i="36"/>
  <c r="X127" i="36"/>
  <c r="W127" i="36"/>
  <c r="V127" i="36"/>
  <c r="U127" i="36"/>
  <c r="T127" i="36"/>
  <c r="S127" i="36"/>
  <c r="R127" i="36"/>
  <c r="Q127" i="36"/>
  <c r="P127" i="36"/>
  <c r="O127" i="36"/>
  <c r="N127" i="36"/>
  <c r="M127" i="36"/>
  <c r="L127" i="36"/>
  <c r="K127" i="36"/>
  <c r="J127" i="36"/>
  <c r="I127" i="36"/>
  <c r="H127" i="36"/>
  <c r="G127" i="36"/>
  <c r="F127" i="36"/>
  <c r="E127" i="36"/>
  <c r="AM122" i="36"/>
  <c r="AL122" i="36"/>
  <c r="AK122" i="36"/>
  <c r="AJ122" i="36"/>
  <c r="AI122" i="36"/>
  <c r="AH122" i="36"/>
  <c r="AG122" i="36"/>
  <c r="AF122" i="36"/>
  <c r="AE122" i="36"/>
  <c r="AD122" i="36"/>
  <c r="AC122" i="36"/>
  <c r="AB122" i="36"/>
  <c r="AA122" i="36"/>
  <c r="Z122" i="36"/>
  <c r="Y122" i="36"/>
  <c r="X122" i="36"/>
  <c r="W122" i="36"/>
  <c r="V122" i="36"/>
  <c r="U122" i="36"/>
  <c r="T122" i="36"/>
  <c r="S122" i="36"/>
  <c r="R122" i="36"/>
  <c r="Q122" i="36"/>
  <c r="P122" i="36"/>
  <c r="O122" i="36"/>
  <c r="N122" i="36"/>
  <c r="M122" i="36"/>
  <c r="L122" i="36"/>
  <c r="K122" i="36"/>
  <c r="J122" i="36"/>
  <c r="I122" i="36"/>
  <c r="H122" i="36"/>
  <c r="G122" i="36"/>
  <c r="F122" i="36"/>
  <c r="E122" i="36"/>
  <c r="AM121" i="36"/>
  <c r="AL121" i="36"/>
  <c r="AK121" i="36"/>
  <c r="AJ121" i="36"/>
  <c r="AI121" i="36"/>
  <c r="AH121" i="36"/>
  <c r="AG121" i="36"/>
  <c r="AF121" i="36"/>
  <c r="AE121" i="36"/>
  <c r="AD121" i="36"/>
  <c r="AC121" i="36"/>
  <c r="AB121" i="36"/>
  <c r="AA121" i="36"/>
  <c r="Z121" i="36"/>
  <c r="Y121" i="36"/>
  <c r="X121" i="36"/>
  <c r="W121" i="36"/>
  <c r="V121" i="36"/>
  <c r="U121" i="36"/>
  <c r="T121" i="36"/>
  <c r="S121" i="36"/>
  <c r="R121" i="36"/>
  <c r="Q121" i="36"/>
  <c r="P121" i="36"/>
  <c r="O121" i="36"/>
  <c r="N121" i="36"/>
  <c r="M121" i="36"/>
  <c r="L121" i="36"/>
  <c r="K121" i="36"/>
  <c r="J121" i="36"/>
  <c r="I121" i="36"/>
  <c r="H121" i="36"/>
  <c r="G121" i="36"/>
  <c r="F121" i="36"/>
  <c r="E121" i="36"/>
  <c r="AM120" i="36"/>
  <c r="AL120" i="36"/>
  <c r="AK120" i="36"/>
  <c r="AJ120" i="36"/>
  <c r="AI120" i="36"/>
  <c r="AH120" i="36"/>
  <c r="AG120" i="36"/>
  <c r="AF120" i="36"/>
  <c r="AE120" i="36"/>
  <c r="AD120" i="36"/>
  <c r="AC120" i="36"/>
  <c r="AB120" i="36"/>
  <c r="AA120" i="36"/>
  <c r="Z120" i="36"/>
  <c r="Y120" i="36"/>
  <c r="X120" i="36"/>
  <c r="W120" i="36"/>
  <c r="V120" i="36"/>
  <c r="U120" i="36"/>
  <c r="T120" i="36"/>
  <c r="S120" i="36"/>
  <c r="R120" i="36"/>
  <c r="Q120" i="36"/>
  <c r="P120" i="36"/>
  <c r="O120" i="36"/>
  <c r="N120" i="36"/>
  <c r="M120" i="36"/>
  <c r="L120" i="36"/>
  <c r="K120" i="36"/>
  <c r="J120" i="36"/>
  <c r="I120" i="36"/>
  <c r="H120" i="36"/>
  <c r="G120" i="36"/>
  <c r="F120" i="36"/>
  <c r="E120" i="36"/>
  <c r="AM119" i="36"/>
  <c r="AL119" i="36"/>
  <c r="AK119" i="36"/>
  <c r="AJ119" i="36"/>
  <c r="AI119" i="36"/>
  <c r="AH119" i="36"/>
  <c r="AG119" i="36"/>
  <c r="AF119" i="36"/>
  <c r="AE119" i="36"/>
  <c r="AD119" i="36"/>
  <c r="AC119" i="36"/>
  <c r="AB119" i="36"/>
  <c r="AA119" i="36"/>
  <c r="Z119" i="36"/>
  <c r="Y119" i="36"/>
  <c r="X119" i="36"/>
  <c r="W119" i="36"/>
  <c r="V119" i="36"/>
  <c r="U119" i="36"/>
  <c r="T119" i="36"/>
  <c r="S119" i="36"/>
  <c r="R119" i="36"/>
  <c r="Q119" i="36"/>
  <c r="P119" i="36"/>
  <c r="O119" i="36"/>
  <c r="N119" i="36"/>
  <c r="M119" i="36"/>
  <c r="L119" i="36"/>
  <c r="K119" i="36"/>
  <c r="J119" i="36"/>
  <c r="I119" i="36"/>
  <c r="H119" i="36"/>
  <c r="G119" i="36"/>
  <c r="F119" i="36"/>
  <c r="E119" i="36"/>
  <c r="AM118" i="36"/>
  <c r="AL118" i="36"/>
  <c r="AK118" i="36"/>
  <c r="AJ118" i="36"/>
  <c r="AI118" i="36"/>
  <c r="AH118" i="36"/>
  <c r="AG118" i="36"/>
  <c r="AF118" i="36"/>
  <c r="AE118" i="36"/>
  <c r="AD118" i="36"/>
  <c r="AC118" i="36"/>
  <c r="AB118" i="36"/>
  <c r="AA118" i="36"/>
  <c r="Z118" i="36"/>
  <c r="Y118" i="36"/>
  <c r="X118" i="36"/>
  <c r="W118" i="36"/>
  <c r="V118" i="36"/>
  <c r="U118" i="36"/>
  <c r="T118" i="36"/>
  <c r="S118" i="36"/>
  <c r="R118" i="36"/>
  <c r="Q118" i="36"/>
  <c r="P118" i="36"/>
  <c r="O118" i="36"/>
  <c r="N118" i="36"/>
  <c r="M118" i="36"/>
  <c r="L118" i="36"/>
  <c r="K118" i="36"/>
  <c r="J118" i="36"/>
  <c r="I118" i="36"/>
  <c r="H118" i="36"/>
  <c r="G118" i="36"/>
  <c r="F118" i="36"/>
  <c r="E118" i="36"/>
  <c r="AM117" i="36"/>
  <c r="AL117" i="36"/>
  <c r="AK117" i="36"/>
  <c r="AJ117" i="36"/>
  <c r="AI117" i="36"/>
  <c r="AH117" i="36"/>
  <c r="AG117" i="36"/>
  <c r="AF117" i="36"/>
  <c r="AE117" i="36"/>
  <c r="AD117" i="36"/>
  <c r="AC117" i="36"/>
  <c r="AB117" i="36"/>
  <c r="AA117" i="36"/>
  <c r="Z117" i="36"/>
  <c r="Y117" i="36"/>
  <c r="X117" i="36"/>
  <c r="W117" i="36"/>
  <c r="V117" i="36"/>
  <c r="U117" i="36"/>
  <c r="T117" i="36"/>
  <c r="S117" i="36"/>
  <c r="R117" i="36"/>
  <c r="Q117" i="36"/>
  <c r="P117" i="36"/>
  <c r="O117" i="36"/>
  <c r="N117" i="36"/>
  <c r="M117" i="36"/>
  <c r="L117" i="36"/>
  <c r="K117" i="36"/>
  <c r="J117" i="36"/>
  <c r="I117" i="36"/>
  <c r="H117" i="36"/>
  <c r="G117" i="36"/>
  <c r="F117" i="36"/>
  <c r="E117" i="36"/>
  <c r="AM116" i="36"/>
  <c r="AL116" i="36"/>
  <c r="AK116" i="36"/>
  <c r="AJ116" i="36"/>
  <c r="AI116" i="36"/>
  <c r="AH116" i="36"/>
  <c r="AG116" i="36"/>
  <c r="AF116" i="36"/>
  <c r="AE116" i="36"/>
  <c r="AD116" i="36"/>
  <c r="AC116" i="36"/>
  <c r="AB116" i="36"/>
  <c r="AA116" i="36"/>
  <c r="Z116" i="36"/>
  <c r="Y116" i="36"/>
  <c r="X116" i="36"/>
  <c r="W116" i="36"/>
  <c r="V116" i="36"/>
  <c r="U116" i="36"/>
  <c r="T116" i="36"/>
  <c r="S116" i="36"/>
  <c r="R116" i="36"/>
  <c r="Q116" i="36"/>
  <c r="P116" i="36"/>
  <c r="O116" i="36"/>
  <c r="N116" i="36"/>
  <c r="M116" i="36"/>
  <c r="L116" i="36"/>
  <c r="K116" i="36"/>
  <c r="J116" i="36"/>
  <c r="I116" i="36"/>
  <c r="H116" i="36"/>
  <c r="G116" i="36"/>
  <c r="F116" i="36"/>
  <c r="E116" i="36"/>
  <c r="AM115" i="36"/>
  <c r="AL115" i="36"/>
  <c r="AK115" i="36"/>
  <c r="AJ115" i="36"/>
  <c r="AI115" i="36"/>
  <c r="AH115" i="36"/>
  <c r="AG115" i="36"/>
  <c r="AF115" i="36"/>
  <c r="AE115" i="36"/>
  <c r="AD115" i="36"/>
  <c r="AC115" i="36"/>
  <c r="AB115" i="36"/>
  <c r="AA115" i="36"/>
  <c r="Z115" i="36"/>
  <c r="Y115" i="36"/>
  <c r="X115" i="36"/>
  <c r="W115" i="36"/>
  <c r="V115" i="36"/>
  <c r="U115" i="36"/>
  <c r="T115" i="36"/>
  <c r="S115" i="36"/>
  <c r="R115" i="36"/>
  <c r="Q115" i="36"/>
  <c r="P115" i="36"/>
  <c r="O115" i="36"/>
  <c r="N115" i="36"/>
  <c r="M115" i="36"/>
  <c r="L115" i="36"/>
  <c r="K115" i="36"/>
  <c r="J115" i="36"/>
  <c r="I115" i="36"/>
  <c r="H115" i="36"/>
  <c r="G115" i="36"/>
  <c r="F115" i="36"/>
  <c r="E115" i="36"/>
  <c r="AM114" i="36"/>
  <c r="AL114" i="36"/>
  <c r="AK114" i="36"/>
  <c r="AJ114" i="36"/>
  <c r="AI114" i="36"/>
  <c r="AH114" i="36"/>
  <c r="AG114" i="36"/>
  <c r="AF114" i="36"/>
  <c r="AE114" i="36"/>
  <c r="AD114" i="36"/>
  <c r="AC114" i="36"/>
  <c r="AB114" i="36"/>
  <c r="AA114" i="36"/>
  <c r="Z114" i="36"/>
  <c r="Y114" i="36"/>
  <c r="X114" i="36"/>
  <c r="W114" i="36"/>
  <c r="V114" i="36"/>
  <c r="U114" i="36"/>
  <c r="T114" i="36"/>
  <c r="S114" i="36"/>
  <c r="R114" i="36"/>
  <c r="Q114" i="36"/>
  <c r="P114" i="36"/>
  <c r="O114" i="36"/>
  <c r="N114" i="36"/>
  <c r="M114" i="36"/>
  <c r="L114" i="36"/>
  <c r="K114" i="36"/>
  <c r="J114" i="36"/>
  <c r="I114" i="36"/>
  <c r="H114" i="36"/>
  <c r="G114" i="36"/>
  <c r="F114" i="36"/>
  <c r="E114" i="36"/>
  <c r="AM113" i="36"/>
  <c r="AL113" i="36"/>
  <c r="AK113" i="36"/>
  <c r="AJ113" i="36"/>
  <c r="AI113" i="36"/>
  <c r="AH113" i="36"/>
  <c r="AG113" i="36"/>
  <c r="AF113" i="36"/>
  <c r="AE113" i="36"/>
  <c r="AD113" i="36"/>
  <c r="AC113" i="36"/>
  <c r="AB113" i="36"/>
  <c r="AA113" i="36"/>
  <c r="Z113" i="36"/>
  <c r="Y113" i="36"/>
  <c r="X113" i="36"/>
  <c r="W113" i="36"/>
  <c r="V113" i="36"/>
  <c r="U113" i="36"/>
  <c r="T113" i="36"/>
  <c r="S113" i="36"/>
  <c r="R113" i="36"/>
  <c r="Q113" i="36"/>
  <c r="P113" i="36"/>
  <c r="O113" i="36"/>
  <c r="N113" i="36"/>
  <c r="M113" i="36"/>
  <c r="L113" i="36"/>
  <c r="K113" i="36"/>
  <c r="J113" i="36"/>
  <c r="I113" i="36"/>
  <c r="H113" i="36"/>
  <c r="G113" i="36"/>
  <c r="F113" i="36"/>
  <c r="E113" i="36"/>
  <c r="AM112" i="36"/>
  <c r="AL112" i="36"/>
  <c r="AK112" i="36"/>
  <c r="AJ112" i="36"/>
  <c r="AI112" i="36"/>
  <c r="AH112" i="36"/>
  <c r="AG112" i="36"/>
  <c r="AF112" i="36"/>
  <c r="AE112" i="36"/>
  <c r="AD112" i="36"/>
  <c r="AC112" i="36"/>
  <c r="AB112" i="36"/>
  <c r="AA112" i="36"/>
  <c r="Z112" i="36"/>
  <c r="Y112" i="36"/>
  <c r="X112" i="36"/>
  <c r="W112" i="36"/>
  <c r="V112" i="36"/>
  <c r="U112" i="36"/>
  <c r="T112" i="36"/>
  <c r="S112" i="36"/>
  <c r="R112" i="36"/>
  <c r="Q112" i="36"/>
  <c r="P112" i="36"/>
  <c r="O112" i="36"/>
  <c r="N112" i="36"/>
  <c r="M112" i="36"/>
  <c r="L112" i="36"/>
  <c r="K112" i="36"/>
  <c r="J112" i="36"/>
  <c r="I112" i="36"/>
  <c r="H112" i="36"/>
  <c r="G112" i="36"/>
  <c r="F112" i="36"/>
  <c r="E112" i="36"/>
  <c r="AM111" i="36"/>
  <c r="AL111" i="36"/>
  <c r="AK111" i="36"/>
  <c r="AJ111" i="36"/>
  <c r="AI111" i="36"/>
  <c r="AH111" i="36"/>
  <c r="AG111" i="36"/>
  <c r="AF111" i="36"/>
  <c r="AE111" i="36"/>
  <c r="AD111" i="36"/>
  <c r="AC111" i="36"/>
  <c r="AB111" i="36"/>
  <c r="AA111" i="36"/>
  <c r="Z111" i="36"/>
  <c r="Y111" i="36"/>
  <c r="X111" i="36"/>
  <c r="W111" i="36"/>
  <c r="V111" i="36"/>
  <c r="U111" i="36"/>
  <c r="T111" i="36"/>
  <c r="S111" i="36"/>
  <c r="R111" i="36"/>
  <c r="Q111" i="36"/>
  <c r="P111" i="36"/>
  <c r="O111" i="36"/>
  <c r="N111" i="36"/>
  <c r="M111" i="36"/>
  <c r="L111" i="36"/>
  <c r="K111" i="36"/>
  <c r="J111" i="36"/>
  <c r="I111" i="36"/>
  <c r="H111" i="36"/>
  <c r="G111" i="36"/>
  <c r="F111" i="36"/>
  <c r="E111" i="36"/>
  <c r="AM110" i="36"/>
  <c r="AL110" i="36"/>
  <c r="AK110" i="36"/>
  <c r="AJ110" i="36"/>
  <c r="AI110" i="36"/>
  <c r="AH110" i="36"/>
  <c r="AG110" i="36"/>
  <c r="AF110" i="36"/>
  <c r="AE110" i="36"/>
  <c r="AD110" i="36"/>
  <c r="AC110" i="36"/>
  <c r="AB110" i="36"/>
  <c r="AA110" i="36"/>
  <c r="Z110" i="36"/>
  <c r="Y110" i="36"/>
  <c r="X110" i="36"/>
  <c r="W110" i="36"/>
  <c r="V110" i="36"/>
  <c r="U110" i="36"/>
  <c r="T110" i="36"/>
  <c r="S110" i="36"/>
  <c r="R110" i="36"/>
  <c r="Q110" i="36"/>
  <c r="P110" i="36"/>
  <c r="O110" i="36"/>
  <c r="N110" i="36"/>
  <c r="M110" i="36"/>
  <c r="L110" i="36"/>
  <c r="K110" i="36"/>
  <c r="J110" i="36"/>
  <c r="I110" i="36"/>
  <c r="H110" i="36"/>
  <c r="G110" i="36"/>
  <c r="F110" i="36"/>
  <c r="E110" i="36"/>
  <c r="D139" i="36"/>
  <c r="C139" i="36"/>
  <c r="D138" i="36"/>
  <c r="C138" i="36"/>
  <c r="D137" i="36"/>
  <c r="C137" i="36"/>
  <c r="D136" i="36"/>
  <c r="C136" i="36"/>
  <c r="D135" i="36"/>
  <c r="C135" i="36"/>
  <c r="D134" i="36"/>
  <c r="C134" i="36"/>
  <c r="D133" i="36"/>
  <c r="C133" i="36"/>
  <c r="D132" i="36"/>
  <c r="C132" i="36"/>
  <c r="D131" i="36"/>
  <c r="C131" i="36"/>
  <c r="D130" i="36"/>
  <c r="C130" i="36"/>
  <c r="D129" i="36"/>
  <c r="C129" i="36"/>
  <c r="D128" i="36"/>
  <c r="C128" i="36"/>
  <c r="D127" i="36"/>
  <c r="C127" i="36"/>
  <c r="D122" i="36"/>
  <c r="C122" i="36"/>
  <c r="D121" i="36"/>
  <c r="C121" i="36"/>
  <c r="D120" i="36"/>
  <c r="C120" i="36"/>
  <c r="D119" i="36"/>
  <c r="C119" i="36"/>
  <c r="D118" i="36"/>
  <c r="C118" i="36"/>
  <c r="D117" i="36"/>
  <c r="C117" i="36"/>
  <c r="D116" i="36"/>
  <c r="C116" i="36"/>
  <c r="D115" i="36"/>
  <c r="C115" i="36"/>
  <c r="D114" i="36"/>
  <c r="C114" i="36"/>
  <c r="D113" i="36"/>
  <c r="C113" i="36"/>
  <c r="D112" i="36"/>
  <c r="C112" i="36"/>
  <c r="D111" i="36"/>
  <c r="C111" i="36"/>
  <c r="D110" i="36"/>
  <c r="C110" i="36"/>
  <c r="AM139" i="35"/>
  <c r="AL139" i="35"/>
  <c r="AK139" i="35"/>
  <c r="AJ139" i="35"/>
  <c r="AI139" i="35"/>
  <c r="AH139" i="35"/>
  <c r="AG139" i="35"/>
  <c r="AF139" i="35"/>
  <c r="AE139" i="35"/>
  <c r="AD139" i="35"/>
  <c r="AC139" i="35"/>
  <c r="AB139" i="35"/>
  <c r="AA139" i="35"/>
  <c r="Z139" i="35"/>
  <c r="Y139" i="35"/>
  <c r="X139" i="35"/>
  <c r="W139" i="35"/>
  <c r="V139" i="35"/>
  <c r="U139" i="35"/>
  <c r="T139" i="35"/>
  <c r="S139" i="35"/>
  <c r="R139" i="35"/>
  <c r="Q139" i="35"/>
  <c r="P139" i="35"/>
  <c r="O139" i="35"/>
  <c r="N139" i="35"/>
  <c r="M139" i="35"/>
  <c r="L139" i="35"/>
  <c r="K139" i="35"/>
  <c r="J139" i="35"/>
  <c r="I139" i="35"/>
  <c r="H139" i="35"/>
  <c r="G139" i="35"/>
  <c r="F139" i="35"/>
  <c r="E139" i="35"/>
  <c r="AM138" i="35"/>
  <c r="AL138" i="35"/>
  <c r="AK138" i="35"/>
  <c r="AJ138" i="35"/>
  <c r="AI138" i="35"/>
  <c r="AH138" i="35"/>
  <c r="AG138" i="35"/>
  <c r="AF138" i="35"/>
  <c r="AE138" i="35"/>
  <c r="AD138" i="35"/>
  <c r="AC138" i="35"/>
  <c r="AB138" i="35"/>
  <c r="AA138" i="35"/>
  <c r="Z138" i="35"/>
  <c r="Y138" i="35"/>
  <c r="X138" i="35"/>
  <c r="W138" i="35"/>
  <c r="V138" i="35"/>
  <c r="U138" i="35"/>
  <c r="T138" i="35"/>
  <c r="S138" i="35"/>
  <c r="R138" i="35"/>
  <c r="Q138" i="35"/>
  <c r="P138" i="35"/>
  <c r="O138" i="35"/>
  <c r="N138" i="35"/>
  <c r="M138" i="35"/>
  <c r="L138" i="35"/>
  <c r="K138" i="35"/>
  <c r="J138" i="35"/>
  <c r="I138" i="35"/>
  <c r="H138" i="35"/>
  <c r="G138" i="35"/>
  <c r="F138" i="35"/>
  <c r="E138" i="35"/>
  <c r="AM137" i="35"/>
  <c r="AL137" i="35"/>
  <c r="AK137" i="35"/>
  <c r="AJ137" i="35"/>
  <c r="AI137" i="35"/>
  <c r="AH137" i="35"/>
  <c r="AG137" i="35"/>
  <c r="AF137" i="35"/>
  <c r="AE137" i="35"/>
  <c r="AD137" i="35"/>
  <c r="AC137" i="35"/>
  <c r="AB137" i="35"/>
  <c r="AA137" i="35"/>
  <c r="Z137" i="35"/>
  <c r="Y137" i="35"/>
  <c r="X137" i="35"/>
  <c r="W137" i="35"/>
  <c r="V137" i="35"/>
  <c r="U137" i="35"/>
  <c r="T137" i="35"/>
  <c r="S137" i="35"/>
  <c r="R137" i="35"/>
  <c r="Q137" i="35"/>
  <c r="P137" i="35"/>
  <c r="O137" i="35"/>
  <c r="N137" i="35"/>
  <c r="M137" i="35"/>
  <c r="L137" i="35"/>
  <c r="K137" i="35"/>
  <c r="J137" i="35"/>
  <c r="I137" i="35"/>
  <c r="H137" i="35"/>
  <c r="G137" i="35"/>
  <c r="F137" i="35"/>
  <c r="E137" i="35"/>
  <c r="AM136" i="35"/>
  <c r="AL136" i="35"/>
  <c r="AK136" i="35"/>
  <c r="AJ136" i="35"/>
  <c r="AI136" i="35"/>
  <c r="AH136" i="35"/>
  <c r="AG136" i="35"/>
  <c r="AF136" i="35"/>
  <c r="AE136" i="35"/>
  <c r="AD136" i="35"/>
  <c r="AC136" i="35"/>
  <c r="AB136" i="35"/>
  <c r="AA136" i="35"/>
  <c r="Z136" i="35"/>
  <c r="Y136" i="35"/>
  <c r="X136" i="35"/>
  <c r="W136" i="35"/>
  <c r="V136" i="35"/>
  <c r="U136" i="35"/>
  <c r="T136" i="35"/>
  <c r="S136" i="35"/>
  <c r="R136" i="35"/>
  <c r="Q136" i="35"/>
  <c r="P136" i="35"/>
  <c r="O136" i="35"/>
  <c r="N136" i="35"/>
  <c r="M136" i="35"/>
  <c r="L136" i="35"/>
  <c r="K136" i="35"/>
  <c r="J136" i="35"/>
  <c r="I136" i="35"/>
  <c r="H136" i="35"/>
  <c r="G136" i="35"/>
  <c r="F136" i="35"/>
  <c r="E136" i="35"/>
  <c r="AM135" i="35"/>
  <c r="AL135" i="35"/>
  <c r="AK135" i="35"/>
  <c r="AJ135" i="35"/>
  <c r="AI135" i="35"/>
  <c r="AH135" i="35"/>
  <c r="AG135" i="35"/>
  <c r="AF135" i="35"/>
  <c r="AE135" i="35"/>
  <c r="AD135" i="35"/>
  <c r="AC135" i="35"/>
  <c r="AB135" i="35"/>
  <c r="AA135" i="35"/>
  <c r="Z135" i="35"/>
  <c r="Y135" i="35"/>
  <c r="X135" i="35"/>
  <c r="W135" i="35"/>
  <c r="V135" i="35"/>
  <c r="U135" i="35"/>
  <c r="T135" i="35"/>
  <c r="S135" i="35"/>
  <c r="R135" i="35"/>
  <c r="Q135" i="35"/>
  <c r="P135" i="35"/>
  <c r="O135" i="35"/>
  <c r="N135" i="35"/>
  <c r="M135" i="35"/>
  <c r="L135" i="35"/>
  <c r="K135" i="35"/>
  <c r="J135" i="35"/>
  <c r="I135" i="35"/>
  <c r="H135" i="35"/>
  <c r="G135" i="35"/>
  <c r="F135" i="35"/>
  <c r="E135" i="35"/>
  <c r="AM134" i="35"/>
  <c r="AL134" i="35"/>
  <c r="AK134" i="35"/>
  <c r="AJ134" i="35"/>
  <c r="AI134" i="35"/>
  <c r="AH134" i="35"/>
  <c r="AG134" i="35"/>
  <c r="AF134" i="35"/>
  <c r="AE134" i="35"/>
  <c r="AD134" i="35"/>
  <c r="AC134" i="35"/>
  <c r="AB134" i="35"/>
  <c r="AA134" i="35"/>
  <c r="Z134" i="35"/>
  <c r="Y134" i="35"/>
  <c r="X134" i="35"/>
  <c r="W134" i="35"/>
  <c r="V134" i="35"/>
  <c r="U134" i="35"/>
  <c r="T134" i="35"/>
  <c r="S134" i="35"/>
  <c r="R134" i="35"/>
  <c r="Q134" i="35"/>
  <c r="P134" i="35"/>
  <c r="O134" i="35"/>
  <c r="N134" i="35"/>
  <c r="M134" i="35"/>
  <c r="L134" i="35"/>
  <c r="K134" i="35"/>
  <c r="J134" i="35"/>
  <c r="I134" i="35"/>
  <c r="H134" i="35"/>
  <c r="G134" i="35"/>
  <c r="F134" i="35"/>
  <c r="E134" i="35"/>
  <c r="AM133" i="35"/>
  <c r="AL133" i="35"/>
  <c r="AK133" i="35"/>
  <c r="AJ133" i="35"/>
  <c r="AI133" i="35"/>
  <c r="AH133" i="35"/>
  <c r="AG133" i="35"/>
  <c r="AF133" i="35"/>
  <c r="AE133" i="35"/>
  <c r="AD133" i="35"/>
  <c r="AC133" i="35"/>
  <c r="AB133" i="35"/>
  <c r="AA133" i="35"/>
  <c r="Z133" i="35"/>
  <c r="Y133" i="35"/>
  <c r="X133" i="35"/>
  <c r="W133" i="35"/>
  <c r="V133" i="35"/>
  <c r="U133" i="35"/>
  <c r="T133" i="35"/>
  <c r="S133" i="35"/>
  <c r="R133" i="35"/>
  <c r="Q133" i="35"/>
  <c r="P133" i="35"/>
  <c r="O133" i="35"/>
  <c r="N133" i="35"/>
  <c r="M133" i="35"/>
  <c r="L133" i="35"/>
  <c r="K133" i="35"/>
  <c r="J133" i="35"/>
  <c r="I133" i="35"/>
  <c r="H133" i="35"/>
  <c r="G133" i="35"/>
  <c r="F133" i="35"/>
  <c r="E133" i="35"/>
  <c r="AM132" i="35"/>
  <c r="AL132" i="35"/>
  <c r="AK132" i="35"/>
  <c r="AJ132" i="35"/>
  <c r="AI132" i="35"/>
  <c r="AH132" i="35"/>
  <c r="AG132" i="35"/>
  <c r="AF132" i="35"/>
  <c r="AE132" i="35"/>
  <c r="AD132" i="35"/>
  <c r="AC132" i="35"/>
  <c r="AB132" i="35"/>
  <c r="AA132" i="35"/>
  <c r="Z132" i="35"/>
  <c r="Y132" i="35"/>
  <c r="X132" i="35"/>
  <c r="W132" i="35"/>
  <c r="V132" i="35"/>
  <c r="U132" i="35"/>
  <c r="T132" i="35"/>
  <c r="S132" i="35"/>
  <c r="R132" i="35"/>
  <c r="Q132" i="35"/>
  <c r="P132" i="35"/>
  <c r="O132" i="35"/>
  <c r="N132" i="35"/>
  <c r="M132" i="35"/>
  <c r="L132" i="35"/>
  <c r="K132" i="35"/>
  <c r="J132" i="35"/>
  <c r="I132" i="35"/>
  <c r="H132" i="35"/>
  <c r="G132" i="35"/>
  <c r="F132" i="35"/>
  <c r="E132" i="35"/>
  <c r="AM131" i="35"/>
  <c r="AL131" i="35"/>
  <c r="AK131" i="35"/>
  <c r="AJ131" i="35"/>
  <c r="AI131" i="35"/>
  <c r="AH131" i="35"/>
  <c r="AG131" i="35"/>
  <c r="AF131" i="35"/>
  <c r="AE131" i="35"/>
  <c r="AD131" i="35"/>
  <c r="AC131" i="35"/>
  <c r="AB131" i="35"/>
  <c r="AA131" i="35"/>
  <c r="Z131" i="35"/>
  <c r="Y131" i="35"/>
  <c r="X131" i="35"/>
  <c r="W131" i="35"/>
  <c r="V131" i="35"/>
  <c r="U131" i="35"/>
  <c r="T131" i="35"/>
  <c r="S131" i="35"/>
  <c r="R131" i="35"/>
  <c r="Q131" i="35"/>
  <c r="P131" i="35"/>
  <c r="O131" i="35"/>
  <c r="N131" i="35"/>
  <c r="M131" i="35"/>
  <c r="L131" i="35"/>
  <c r="K131" i="35"/>
  <c r="J131" i="35"/>
  <c r="I131" i="35"/>
  <c r="H131" i="35"/>
  <c r="G131" i="35"/>
  <c r="F131" i="35"/>
  <c r="E131" i="35"/>
  <c r="AM130" i="35"/>
  <c r="AL130" i="35"/>
  <c r="AK130" i="35"/>
  <c r="AJ130" i="35"/>
  <c r="AI130" i="35"/>
  <c r="AH130" i="35"/>
  <c r="AG130" i="35"/>
  <c r="AF130" i="35"/>
  <c r="AE130" i="35"/>
  <c r="AD130" i="35"/>
  <c r="AC130" i="35"/>
  <c r="AB130" i="35"/>
  <c r="AA130" i="35"/>
  <c r="Z130" i="35"/>
  <c r="Y130" i="35"/>
  <c r="X130" i="35"/>
  <c r="W130" i="35"/>
  <c r="V130" i="35"/>
  <c r="U130" i="35"/>
  <c r="T130" i="35"/>
  <c r="S130" i="35"/>
  <c r="R130" i="35"/>
  <c r="Q130" i="35"/>
  <c r="P130" i="35"/>
  <c r="O130" i="35"/>
  <c r="N130" i="35"/>
  <c r="M130" i="35"/>
  <c r="L130" i="35"/>
  <c r="K130" i="35"/>
  <c r="J130" i="35"/>
  <c r="I130" i="35"/>
  <c r="H130" i="35"/>
  <c r="G130" i="35"/>
  <c r="F130" i="35"/>
  <c r="E130" i="35"/>
  <c r="AM129" i="35"/>
  <c r="AL129" i="35"/>
  <c r="AK129" i="35"/>
  <c r="AJ129" i="35"/>
  <c r="AI129" i="35"/>
  <c r="AH129" i="35"/>
  <c r="AG129" i="35"/>
  <c r="AF129" i="35"/>
  <c r="AE129" i="35"/>
  <c r="AD129" i="35"/>
  <c r="AC129" i="35"/>
  <c r="AB129" i="35"/>
  <c r="AA129" i="35"/>
  <c r="Z129" i="35"/>
  <c r="Y129" i="35"/>
  <c r="X129" i="35"/>
  <c r="W129" i="35"/>
  <c r="V129" i="35"/>
  <c r="U129" i="35"/>
  <c r="T129" i="35"/>
  <c r="S129" i="35"/>
  <c r="R129" i="35"/>
  <c r="Q129" i="35"/>
  <c r="P129" i="35"/>
  <c r="O129" i="35"/>
  <c r="N129" i="35"/>
  <c r="M129" i="35"/>
  <c r="L129" i="35"/>
  <c r="K129" i="35"/>
  <c r="J129" i="35"/>
  <c r="I129" i="35"/>
  <c r="H129" i="35"/>
  <c r="G129" i="35"/>
  <c r="F129" i="35"/>
  <c r="E129" i="35"/>
  <c r="AM128" i="35"/>
  <c r="AL128" i="35"/>
  <c r="AK128" i="35"/>
  <c r="AJ128" i="35"/>
  <c r="AI128" i="35"/>
  <c r="AH128" i="35"/>
  <c r="AG128" i="35"/>
  <c r="AF128" i="35"/>
  <c r="AE128" i="35"/>
  <c r="AD128" i="35"/>
  <c r="AC128" i="35"/>
  <c r="AB128" i="35"/>
  <c r="AA128" i="35"/>
  <c r="Z128" i="35"/>
  <c r="Y128" i="35"/>
  <c r="X128" i="35"/>
  <c r="W128" i="35"/>
  <c r="V128" i="35"/>
  <c r="U128" i="35"/>
  <c r="T128" i="35"/>
  <c r="S128" i="35"/>
  <c r="R128" i="35"/>
  <c r="Q128" i="35"/>
  <c r="P128" i="35"/>
  <c r="O128" i="35"/>
  <c r="N128" i="35"/>
  <c r="M128" i="35"/>
  <c r="L128" i="35"/>
  <c r="K128" i="35"/>
  <c r="J128" i="35"/>
  <c r="I128" i="35"/>
  <c r="H128" i="35"/>
  <c r="G128" i="35"/>
  <c r="F128" i="35"/>
  <c r="E128" i="35"/>
  <c r="AM127" i="35"/>
  <c r="AL127" i="35"/>
  <c r="AK127" i="35"/>
  <c r="AJ127" i="35"/>
  <c r="AI127" i="35"/>
  <c r="AH127" i="35"/>
  <c r="AG127" i="35"/>
  <c r="AF127" i="35"/>
  <c r="AE127" i="35"/>
  <c r="AD127" i="35"/>
  <c r="AC127" i="35"/>
  <c r="AB127" i="35"/>
  <c r="AA127" i="35"/>
  <c r="Z127" i="35"/>
  <c r="Y127" i="35"/>
  <c r="X127" i="35"/>
  <c r="W127" i="35"/>
  <c r="V127" i="35"/>
  <c r="U127" i="35"/>
  <c r="T127" i="35"/>
  <c r="S127" i="35"/>
  <c r="R127" i="35"/>
  <c r="Q127" i="35"/>
  <c r="P127" i="35"/>
  <c r="O127" i="35"/>
  <c r="N127" i="35"/>
  <c r="M127" i="35"/>
  <c r="L127" i="35"/>
  <c r="K127" i="35"/>
  <c r="J127" i="35"/>
  <c r="I127" i="35"/>
  <c r="H127" i="35"/>
  <c r="G127" i="35"/>
  <c r="F127" i="35"/>
  <c r="E127" i="35"/>
  <c r="AM122" i="35"/>
  <c r="AL122" i="35"/>
  <c r="AK122" i="35"/>
  <c r="AJ122" i="35"/>
  <c r="AI122" i="35"/>
  <c r="AH122" i="35"/>
  <c r="AG122" i="35"/>
  <c r="AF122" i="35"/>
  <c r="AE122" i="35"/>
  <c r="AD122" i="35"/>
  <c r="AC122" i="35"/>
  <c r="AB122" i="35"/>
  <c r="AA122" i="35"/>
  <c r="Z122" i="35"/>
  <c r="Y122" i="35"/>
  <c r="X122" i="35"/>
  <c r="W122" i="35"/>
  <c r="V122" i="35"/>
  <c r="U122" i="35"/>
  <c r="T122" i="35"/>
  <c r="S122" i="35"/>
  <c r="R122" i="35"/>
  <c r="Q122" i="35"/>
  <c r="P122" i="35"/>
  <c r="O122" i="35"/>
  <c r="N122" i="35"/>
  <c r="M122" i="35"/>
  <c r="L122" i="35"/>
  <c r="K122" i="35"/>
  <c r="J122" i="35"/>
  <c r="I122" i="35"/>
  <c r="H122" i="35"/>
  <c r="G122" i="35"/>
  <c r="F122" i="35"/>
  <c r="E122" i="35"/>
  <c r="AM121" i="35"/>
  <c r="AL121" i="35"/>
  <c r="AK121" i="35"/>
  <c r="AJ121" i="35"/>
  <c r="AI121" i="35"/>
  <c r="AH121" i="35"/>
  <c r="AG121" i="35"/>
  <c r="AF121" i="35"/>
  <c r="AE121" i="35"/>
  <c r="AD121" i="35"/>
  <c r="AC121" i="35"/>
  <c r="AB121" i="35"/>
  <c r="AA121" i="35"/>
  <c r="Z121" i="35"/>
  <c r="Y121" i="35"/>
  <c r="X121" i="35"/>
  <c r="W121" i="35"/>
  <c r="V121" i="35"/>
  <c r="U121" i="35"/>
  <c r="T121" i="35"/>
  <c r="S121" i="35"/>
  <c r="R121" i="35"/>
  <c r="Q121" i="35"/>
  <c r="P121" i="35"/>
  <c r="O121" i="35"/>
  <c r="N121" i="35"/>
  <c r="M121" i="35"/>
  <c r="L121" i="35"/>
  <c r="K121" i="35"/>
  <c r="J121" i="35"/>
  <c r="I121" i="35"/>
  <c r="H121" i="35"/>
  <c r="G121" i="35"/>
  <c r="F121" i="35"/>
  <c r="E121" i="35"/>
  <c r="AM120" i="35"/>
  <c r="AL120" i="35"/>
  <c r="AK120" i="35"/>
  <c r="AJ120" i="35"/>
  <c r="AI120" i="35"/>
  <c r="AH120" i="35"/>
  <c r="AG120" i="35"/>
  <c r="AF120" i="35"/>
  <c r="AE120" i="35"/>
  <c r="AD120" i="35"/>
  <c r="AC120" i="35"/>
  <c r="AB120" i="35"/>
  <c r="AA120" i="35"/>
  <c r="Z120" i="35"/>
  <c r="Y120" i="35"/>
  <c r="X120" i="35"/>
  <c r="W120" i="35"/>
  <c r="V120" i="35"/>
  <c r="U120" i="35"/>
  <c r="T120" i="35"/>
  <c r="S120" i="35"/>
  <c r="R120" i="35"/>
  <c r="Q120" i="35"/>
  <c r="P120" i="35"/>
  <c r="O120" i="35"/>
  <c r="N120" i="35"/>
  <c r="M120" i="35"/>
  <c r="L120" i="35"/>
  <c r="K120" i="35"/>
  <c r="J120" i="35"/>
  <c r="I120" i="35"/>
  <c r="H120" i="35"/>
  <c r="G120" i="35"/>
  <c r="F120" i="35"/>
  <c r="E120" i="35"/>
  <c r="AM119" i="35"/>
  <c r="AL119" i="35"/>
  <c r="AK119" i="35"/>
  <c r="AJ119" i="35"/>
  <c r="AI119" i="35"/>
  <c r="AH119" i="35"/>
  <c r="AG119" i="35"/>
  <c r="AF119" i="35"/>
  <c r="AE119" i="35"/>
  <c r="AD119" i="35"/>
  <c r="AC119" i="35"/>
  <c r="AB119" i="35"/>
  <c r="AA119" i="35"/>
  <c r="Z119" i="35"/>
  <c r="Y119" i="35"/>
  <c r="X119" i="35"/>
  <c r="W119" i="35"/>
  <c r="V119" i="35"/>
  <c r="U119" i="35"/>
  <c r="T119" i="35"/>
  <c r="S119" i="35"/>
  <c r="R119" i="35"/>
  <c r="Q119" i="35"/>
  <c r="P119" i="35"/>
  <c r="O119" i="35"/>
  <c r="N119" i="35"/>
  <c r="M119" i="35"/>
  <c r="L119" i="35"/>
  <c r="K119" i="35"/>
  <c r="J119" i="35"/>
  <c r="I119" i="35"/>
  <c r="H119" i="35"/>
  <c r="G119" i="35"/>
  <c r="F119" i="35"/>
  <c r="E119" i="35"/>
  <c r="AM118" i="35"/>
  <c r="AL118" i="35"/>
  <c r="AK118" i="35"/>
  <c r="AJ118" i="35"/>
  <c r="AI118" i="35"/>
  <c r="AH118" i="35"/>
  <c r="AG118" i="35"/>
  <c r="AF118" i="35"/>
  <c r="AE118" i="35"/>
  <c r="AD118" i="35"/>
  <c r="AC118" i="35"/>
  <c r="AB118" i="35"/>
  <c r="AA118" i="35"/>
  <c r="Z118" i="35"/>
  <c r="Y118" i="35"/>
  <c r="X118" i="35"/>
  <c r="W118" i="35"/>
  <c r="V118" i="35"/>
  <c r="U118" i="35"/>
  <c r="T118" i="35"/>
  <c r="S118" i="35"/>
  <c r="R118" i="35"/>
  <c r="Q118" i="35"/>
  <c r="P118" i="35"/>
  <c r="O118" i="35"/>
  <c r="N118" i="35"/>
  <c r="M118" i="35"/>
  <c r="L118" i="35"/>
  <c r="K118" i="35"/>
  <c r="J118" i="35"/>
  <c r="I118" i="35"/>
  <c r="H118" i="35"/>
  <c r="G118" i="35"/>
  <c r="F118" i="35"/>
  <c r="E118" i="35"/>
  <c r="AM117" i="35"/>
  <c r="AL117" i="35"/>
  <c r="AK117" i="35"/>
  <c r="AJ117" i="35"/>
  <c r="AI117" i="35"/>
  <c r="AH117" i="35"/>
  <c r="AG117" i="35"/>
  <c r="AF117" i="35"/>
  <c r="AE117" i="35"/>
  <c r="AD117" i="35"/>
  <c r="AC117" i="35"/>
  <c r="AB117" i="35"/>
  <c r="AA117" i="35"/>
  <c r="Z117" i="35"/>
  <c r="Y117" i="35"/>
  <c r="X117" i="35"/>
  <c r="W117" i="35"/>
  <c r="V117" i="35"/>
  <c r="U117" i="35"/>
  <c r="T117" i="35"/>
  <c r="S117" i="35"/>
  <c r="R117" i="35"/>
  <c r="Q117" i="35"/>
  <c r="P117" i="35"/>
  <c r="O117" i="35"/>
  <c r="N117" i="35"/>
  <c r="M117" i="35"/>
  <c r="L117" i="35"/>
  <c r="K117" i="35"/>
  <c r="J117" i="35"/>
  <c r="I117" i="35"/>
  <c r="H117" i="35"/>
  <c r="G117" i="35"/>
  <c r="F117" i="35"/>
  <c r="E117" i="35"/>
  <c r="AM116" i="35"/>
  <c r="AL116" i="35"/>
  <c r="AK116" i="35"/>
  <c r="AJ116" i="35"/>
  <c r="AI116" i="35"/>
  <c r="AH116" i="35"/>
  <c r="AG116" i="35"/>
  <c r="AF116" i="35"/>
  <c r="AE116" i="35"/>
  <c r="AD116" i="35"/>
  <c r="AC116" i="35"/>
  <c r="AB116" i="35"/>
  <c r="AA116" i="35"/>
  <c r="Z116" i="35"/>
  <c r="Y116" i="35"/>
  <c r="X116" i="35"/>
  <c r="W116" i="35"/>
  <c r="V116" i="35"/>
  <c r="U116" i="35"/>
  <c r="T116" i="35"/>
  <c r="S116" i="35"/>
  <c r="R116" i="35"/>
  <c r="Q116" i="35"/>
  <c r="P116" i="35"/>
  <c r="O116" i="35"/>
  <c r="N116" i="35"/>
  <c r="M116" i="35"/>
  <c r="L116" i="35"/>
  <c r="K116" i="35"/>
  <c r="J116" i="35"/>
  <c r="I116" i="35"/>
  <c r="H116" i="35"/>
  <c r="G116" i="35"/>
  <c r="F116" i="35"/>
  <c r="E116" i="35"/>
  <c r="AM115" i="35"/>
  <c r="AL115" i="35"/>
  <c r="AK115" i="35"/>
  <c r="AJ115" i="35"/>
  <c r="AI115" i="35"/>
  <c r="AH115" i="35"/>
  <c r="AG115" i="35"/>
  <c r="AF115" i="35"/>
  <c r="AE115" i="35"/>
  <c r="AD115" i="35"/>
  <c r="AC115" i="35"/>
  <c r="AB115" i="35"/>
  <c r="AA115" i="35"/>
  <c r="Z115" i="35"/>
  <c r="Y115" i="35"/>
  <c r="X115" i="35"/>
  <c r="W115" i="35"/>
  <c r="V115" i="35"/>
  <c r="U115" i="35"/>
  <c r="T115" i="35"/>
  <c r="S115" i="35"/>
  <c r="R115" i="35"/>
  <c r="Q115" i="35"/>
  <c r="P115" i="35"/>
  <c r="O115" i="35"/>
  <c r="N115" i="35"/>
  <c r="M115" i="35"/>
  <c r="L115" i="35"/>
  <c r="K115" i="35"/>
  <c r="J115" i="35"/>
  <c r="I115" i="35"/>
  <c r="H115" i="35"/>
  <c r="G115" i="35"/>
  <c r="F115" i="35"/>
  <c r="E115" i="35"/>
  <c r="AM114" i="35"/>
  <c r="AL114" i="35"/>
  <c r="AK114" i="35"/>
  <c r="AJ114" i="35"/>
  <c r="AI114" i="35"/>
  <c r="AH114" i="35"/>
  <c r="AG114" i="35"/>
  <c r="AF114" i="35"/>
  <c r="AE114" i="35"/>
  <c r="AD114" i="35"/>
  <c r="AC114" i="35"/>
  <c r="AB114" i="35"/>
  <c r="AA114" i="35"/>
  <c r="Z114" i="35"/>
  <c r="Y114" i="35"/>
  <c r="X114" i="35"/>
  <c r="W114" i="35"/>
  <c r="V114" i="35"/>
  <c r="U114" i="35"/>
  <c r="T114" i="35"/>
  <c r="S114" i="35"/>
  <c r="R114" i="35"/>
  <c r="Q114" i="35"/>
  <c r="P114" i="35"/>
  <c r="O114" i="35"/>
  <c r="N114" i="35"/>
  <c r="M114" i="35"/>
  <c r="L114" i="35"/>
  <c r="K114" i="35"/>
  <c r="J114" i="35"/>
  <c r="I114" i="35"/>
  <c r="H114" i="35"/>
  <c r="G114" i="35"/>
  <c r="F114" i="35"/>
  <c r="E114" i="35"/>
  <c r="AM113" i="35"/>
  <c r="AL113" i="35"/>
  <c r="AK113" i="35"/>
  <c r="AJ113" i="35"/>
  <c r="AI113" i="35"/>
  <c r="AH113" i="35"/>
  <c r="AG113" i="35"/>
  <c r="AF113" i="35"/>
  <c r="AE113" i="35"/>
  <c r="AD113" i="35"/>
  <c r="AC113" i="35"/>
  <c r="AB113" i="35"/>
  <c r="AA113" i="35"/>
  <c r="Z113" i="35"/>
  <c r="Y113" i="35"/>
  <c r="X113" i="35"/>
  <c r="W113" i="35"/>
  <c r="V113" i="35"/>
  <c r="U113" i="35"/>
  <c r="T113" i="35"/>
  <c r="S113" i="35"/>
  <c r="R113" i="35"/>
  <c r="Q113" i="35"/>
  <c r="P113" i="35"/>
  <c r="O113" i="35"/>
  <c r="N113" i="35"/>
  <c r="M113" i="35"/>
  <c r="L113" i="35"/>
  <c r="K113" i="35"/>
  <c r="J113" i="35"/>
  <c r="I113" i="35"/>
  <c r="H113" i="35"/>
  <c r="G113" i="35"/>
  <c r="F113" i="35"/>
  <c r="E113" i="35"/>
  <c r="AM112" i="35"/>
  <c r="AL112" i="35"/>
  <c r="AK112" i="35"/>
  <c r="AJ112" i="35"/>
  <c r="AI112" i="35"/>
  <c r="AH112" i="35"/>
  <c r="AG112" i="35"/>
  <c r="AF112" i="35"/>
  <c r="AE112" i="35"/>
  <c r="AD112" i="35"/>
  <c r="AC112" i="35"/>
  <c r="AB112" i="35"/>
  <c r="AA112" i="35"/>
  <c r="Z112" i="35"/>
  <c r="Y112" i="35"/>
  <c r="X112" i="35"/>
  <c r="W112" i="35"/>
  <c r="V112" i="35"/>
  <c r="U112" i="35"/>
  <c r="T112" i="35"/>
  <c r="S112" i="35"/>
  <c r="R112" i="35"/>
  <c r="Q112" i="35"/>
  <c r="P112" i="35"/>
  <c r="O112" i="35"/>
  <c r="N112" i="35"/>
  <c r="M112" i="35"/>
  <c r="L112" i="35"/>
  <c r="K112" i="35"/>
  <c r="J112" i="35"/>
  <c r="I112" i="35"/>
  <c r="H112" i="35"/>
  <c r="G112" i="35"/>
  <c r="F112" i="35"/>
  <c r="E112" i="35"/>
  <c r="AM111" i="35"/>
  <c r="AL111" i="35"/>
  <c r="AK111" i="35"/>
  <c r="AJ111" i="35"/>
  <c r="AI111" i="35"/>
  <c r="AH111" i="35"/>
  <c r="AG111" i="35"/>
  <c r="AF111" i="35"/>
  <c r="AE111" i="35"/>
  <c r="AD111" i="35"/>
  <c r="AC111" i="35"/>
  <c r="AB111" i="35"/>
  <c r="AA111" i="35"/>
  <c r="Z111" i="35"/>
  <c r="Y111" i="35"/>
  <c r="X111" i="35"/>
  <c r="W111" i="35"/>
  <c r="V111" i="35"/>
  <c r="U111" i="35"/>
  <c r="T111" i="35"/>
  <c r="S111" i="35"/>
  <c r="R111" i="35"/>
  <c r="Q111" i="35"/>
  <c r="P111" i="35"/>
  <c r="O111" i="35"/>
  <c r="N111" i="35"/>
  <c r="M111" i="35"/>
  <c r="L111" i="35"/>
  <c r="K111" i="35"/>
  <c r="J111" i="35"/>
  <c r="I111" i="35"/>
  <c r="H111" i="35"/>
  <c r="G111" i="35"/>
  <c r="F111" i="35"/>
  <c r="E111" i="35"/>
  <c r="AM110" i="35"/>
  <c r="AL110" i="35"/>
  <c r="AK110" i="35"/>
  <c r="AJ110" i="35"/>
  <c r="AI110" i="35"/>
  <c r="AH110" i="35"/>
  <c r="AG110" i="35"/>
  <c r="AF110" i="35"/>
  <c r="AE110" i="35"/>
  <c r="AD110" i="35"/>
  <c r="AC110" i="35"/>
  <c r="AB110" i="35"/>
  <c r="AA110" i="35"/>
  <c r="Z110" i="35"/>
  <c r="Y110" i="35"/>
  <c r="X110" i="35"/>
  <c r="W110" i="35"/>
  <c r="V110" i="35"/>
  <c r="U110" i="35"/>
  <c r="T110" i="35"/>
  <c r="S110" i="35"/>
  <c r="R110" i="35"/>
  <c r="Q110" i="35"/>
  <c r="P110" i="35"/>
  <c r="O110" i="35"/>
  <c r="N110" i="35"/>
  <c r="M110" i="35"/>
  <c r="L110" i="35"/>
  <c r="K110" i="35"/>
  <c r="J110" i="35"/>
  <c r="I110" i="35"/>
  <c r="H110" i="35"/>
  <c r="G110" i="35"/>
  <c r="F110" i="35"/>
  <c r="E110" i="35"/>
  <c r="D139" i="35"/>
  <c r="C139" i="35"/>
  <c r="D138" i="35"/>
  <c r="C138" i="35"/>
  <c r="D137" i="35"/>
  <c r="C137" i="35"/>
  <c r="D136" i="35"/>
  <c r="C136" i="35"/>
  <c r="D135" i="35"/>
  <c r="C135" i="35"/>
  <c r="D134" i="35"/>
  <c r="C134" i="35"/>
  <c r="D133" i="35"/>
  <c r="C133" i="35"/>
  <c r="D132" i="35"/>
  <c r="C132" i="35"/>
  <c r="D131" i="35"/>
  <c r="C131" i="35"/>
  <c r="D130" i="35"/>
  <c r="C130" i="35"/>
  <c r="D129" i="35"/>
  <c r="C129" i="35"/>
  <c r="D128" i="35"/>
  <c r="C128" i="35"/>
  <c r="D127" i="35"/>
  <c r="C127" i="35"/>
  <c r="D122" i="35"/>
  <c r="C122" i="35"/>
  <c r="D121" i="35"/>
  <c r="C121" i="35"/>
  <c r="D120" i="35"/>
  <c r="C120" i="35"/>
  <c r="D119" i="35"/>
  <c r="C119" i="35"/>
  <c r="D118" i="35"/>
  <c r="C118" i="35"/>
  <c r="D117" i="35"/>
  <c r="C117" i="35"/>
  <c r="D116" i="35"/>
  <c r="C116" i="35"/>
  <c r="D115" i="35"/>
  <c r="C115" i="35"/>
  <c r="D114" i="35"/>
  <c r="C114" i="35"/>
  <c r="D113" i="35"/>
  <c r="C113" i="35"/>
  <c r="D112" i="35"/>
  <c r="C112" i="35"/>
  <c r="D111" i="35"/>
  <c r="C111" i="35"/>
  <c r="D110" i="35"/>
  <c r="C110" i="35"/>
  <c r="AM139" i="34"/>
  <c r="AL139" i="34"/>
  <c r="AK139" i="34"/>
  <c r="AJ139" i="34"/>
  <c r="AI139" i="34"/>
  <c r="AH139" i="34"/>
  <c r="AG139" i="34"/>
  <c r="AF139" i="34"/>
  <c r="AE139" i="34"/>
  <c r="AD139" i="34"/>
  <c r="AC139" i="34"/>
  <c r="AB139" i="34"/>
  <c r="AA139" i="34"/>
  <c r="Z139" i="34"/>
  <c r="Y139" i="34"/>
  <c r="X139" i="34"/>
  <c r="W139" i="34"/>
  <c r="V139" i="34"/>
  <c r="U139" i="34"/>
  <c r="T139" i="34"/>
  <c r="S139" i="34"/>
  <c r="R139" i="34"/>
  <c r="Q139" i="34"/>
  <c r="P139" i="34"/>
  <c r="O139" i="34"/>
  <c r="N139" i="34"/>
  <c r="M139" i="34"/>
  <c r="L139" i="34"/>
  <c r="K139" i="34"/>
  <c r="J139" i="34"/>
  <c r="I139" i="34"/>
  <c r="H139" i="34"/>
  <c r="G139" i="34"/>
  <c r="F139" i="34"/>
  <c r="E139" i="34"/>
  <c r="D139" i="34"/>
  <c r="C139" i="34"/>
  <c r="AM138" i="34"/>
  <c r="AL138" i="34"/>
  <c r="AK138" i="34"/>
  <c r="AJ138" i="34"/>
  <c r="AI138" i="34"/>
  <c r="AH138" i="34"/>
  <c r="AG138" i="34"/>
  <c r="AF138" i="34"/>
  <c r="AE138" i="34"/>
  <c r="AD138" i="34"/>
  <c r="AC138" i="34"/>
  <c r="AB138" i="34"/>
  <c r="AA138" i="34"/>
  <c r="Z138" i="34"/>
  <c r="Y138" i="34"/>
  <c r="X138" i="34"/>
  <c r="W138" i="34"/>
  <c r="V138" i="34"/>
  <c r="U138" i="34"/>
  <c r="T138" i="34"/>
  <c r="S138" i="34"/>
  <c r="R138" i="34"/>
  <c r="Q138" i="34"/>
  <c r="P138" i="34"/>
  <c r="O138" i="34"/>
  <c r="N138" i="34"/>
  <c r="M138" i="34"/>
  <c r="L138" i="34"/>
  <c r="K138" i="34"/>
  <c r="J138" i="34"/>
  <c r="I138" i="34"/>
  <c r="H138" i="34"/>
  <c r="G138" i="34"/>
  <c r="F138" i="34"/>
  <c r="E138" i="34"/>
  <c r="D138" i="34"/>
  <c r="C138" i="34"/>
  <c r="AM137" i="34"/>
  <c r="AL137" i="34"/>
  <c r="AK137" i="34"/>
  <c r="AJ137" i="34"/>
  <c r="AI137" i="34"/>
  <c r="AH137" i="34"/>
  <c r="AG137" i="34"/>
  <c r="AF137" i="34"/>
  <c r="AE137" i="34"/>
  <c r="AD137" i="34"/>
  <c r="AC137" i="34"/>
  <c r="AB137" i="34"/>
  <c r="AA137" i="34"/>
  <c r="Z137" i="34"/>
  <c r="Y137" i="34"/>
  <c r="X137" i="34"/>
  <c r="W137" i="34"/>
  <c r="V137" i="34"/>
  <c r="U137" i="34"/>
  <c r="T137" i="34"/>
  <c r="S137" i="34"/>
  <c r="R137" i="34"/>
  <c r="Q137" i="34"/>
  <c r="P137" i="34"/>
  <c r="O137" i="34"/>
  <c r="N137" i="34"/>
  <c r="M137" i="34"/>
  <c r="L137" i="34"/>
  <c r="K137" i="34"/>
  <c r="J137" i="34"/>
  <c r="I137" i="34"/>
  <c r="H137" i="34"/>
  <c r="G137" i="34"/>
  <c r="F137" i="34"/>
  <c r="E137" i="34"/>
  <c r="D137" i="34"/>
  <c r="C137" i="34"/>
  <c r="AM136" i="34"/>
  <c r="AL136" i="34"/>
  <c r="AK136" i="34"/>
  <c r="AJ136" i="34"/>
  <c r="AI136" i="34"/>
  <c r="AH136" i="34"/>
  <c r="AG136" i="34"/>
  <c r="AF136" i="34"/>
  <c r="AE136" i="34"/>
  <c r="AD136" i="34"/>
  <c r="AC136" i="34"/>
  <c r="AB136" i="34"/>
  <c r="AA136" i="34"/>
  <c r="Z136" i="34"/>
  <c r="Y136" i="34"/>
  <c r="X136" i="34"/>
  <c r="W136" i="34"/>
  <c r="V136" i="34"/>
  <c r="U136" i="34"/>
  <c r="T136" i="34"/>
  <c r="S136" i="34"/>
  <c r="R136" i="34"/>
  <c r="Q136" i="34"/>
  <c r="P136" i="34"/>
  <c r="O136" i="34"/>
  <c r="N136" i="34"/>
  <c r="M136" i="34"/>
  <c r="L136" i="34"/>
  <c r="K136" i="34"/>
  <c r="J136" i="34"/>
  <c r="I136" i="34"/>
  <c r="H136" i="34"/>
  <c r="G136" i="34"/>
  <c r="F136" i="34"/>
  <c r="E136" i="34"/>
  <c r="D136" i="34"/>
  <c r="C136" i="34"/>
  <c r="AM135" i="34"/>
  <c r="AL135" i="34"/>
  <c r="AK135" i="34"/>
  <c r="AJ135" i="34"/>
  <c r="AI135" i="34"/>
  <c r="AH135" i="34"/>
  <c r="AG135" i="34"/>
  <c r="AF135" i="34"/>
  <c r="AE135" i="34"/>
  <c r="AD135" i="34"/>
  <c r="AC135" i="34"/>
  <c r="AB135" i="34"/>
  <c r="AA135" i="34"/>
  <c r="Z135" i="34"/>
  <c r="Y135" i="34"/>
  <c r="X135" i="34"/>
  <c r="W135" i="34"/>
  <c r="V135" i="34"/>
  <c r="U135" i="34"/>
  <c r="T135" i="34"/>
  <c r="S135" i="34"/>
  <c r="R135" i="34"/>
  <c r="Q135" i="34"/>
  <c r="P135" i="34"/>
  <c r="O135" i="34"/>
  <c r="N135" i="34"/>
  <c r="M135" i="34"/>
  <c r="L135" i="34"/>
  <c r="K135" i="34"/>
  <c r="J135" i="34"/>
  <c r="I135" i="34"/>
  <c r="H135" i="34"/>
  <c r="G135" i="34"/>
  <c r="F135" i="34"/>
  <c r="E135" i="34"/>
  <c r="D135" i="34"/>
  <c r="C135" i="34"/>
  <c r="AM134" i="34"/>
  <c r="AL134" i="34"/>
  <c r="AK134" i="34"/>
  <c r="AJ134" i="34"/>
  <c r="AI134" i="34"/>
  <c r="AH134" i="34"/>
  <c r="AG134" i="34"/>
  <c r="AF134" i="34"/>
  <c r="AE134" i="34"/>
  <c r="AD134" i="34"/>
  <c r="AC134" i="34"/>
  <c r="AB134" i="34"/>
  <c r="AA134" i="34"/>
  <c r="Z134" i="34"/>
  <c r="Y134" i="34"/>
  <c r="X134" i="34"/>
  <c r="W134" i="34"/>
  <c r="V134" i="34"/>
  <c r="U134" i="34"/>
  <c r="T134" i="34"/>
  <c r="S134" i="34"/>
  <c r="R134" i="34"/>
  <c r="Q134" i="34"/>
  <c r="P134" i="34"/>
  <c r="O134" i="34"/>
  <c r="N134" i="34"/>
  <c r="M134" i="34"/>
  <c r="L134" i="34"/>
  <c r="K134" i="34"/>
  <c r="J134" i="34"/>
  <c r="I134" i="34"/>
  <c r="H134" i="34"/>
  <c r="G134" i="34"/>
  <c r="F134" i="34"/>
  <c r="E134" i="34"/>
  <c r="D134" i="34"/>
  <c r="C134" i="34"/>
  <c r="AM133" i="34"/>
  <c r="AL133" i="34"/>
  <c r="AK133" i="34"/>
  <c r="AJ133" i="34"/>
  <c r="AI133" i="34"/>
  <c r="AH133" i="34"/>
  <c r="AG133" i="34"/>
  <c r="AF133" i="34"/>
  <c r="AE133" i="34"/>
  <c r="AD133" i="34"/>
  <c r="AC133" i="34"/>
  <c r="AB133" i="34"/>
  <c r="AA133" i="34"/>
  <c r="Z133" i="34"/>
  <c r="Y133" i="34"/>
  <c r="X133" i="34"/>
  <c r="W133" i="34"/>
  <c r="V133" i="34"/>
  <c r="U133" i="34"/>
  <c r="T133" i="34"/>
  <c r="S133" i="34"/>
  <c r="R133" i="34"/>
  <c r="Q133" i="34"/>
  <c r="P133" i="34"/>
  <c r="O133" i="34"/>
  <c r="N133" i="34"/>
  <c r="M133" i="34"/>
  <c r="L133" i="34"/>
  <c r="K133" i="34"/>
  <c r="J133" i="34"/>
  <c r="I133" i="34"/>
  <c r="H133" i="34"/>
  <c r="G133" i="34"/>
  <c r="F133" i="34"/>
  <c r="E133" i="34"/>
  <c r="D133" i="34"/>
  <c r="C133" i="34"/>
  <c r="AM132" i="34"/>
  <c r="AL132" i="34"/>
  <c r="AK132" i="34"/>
  <c r="AJ132" i="34"/>
  <c r="AI132" i="34"/>
  <c r="AH132" i="34"/>
  <c r="AG132" i="34"/>
  <c r="AF132" i="34"/>
  <c r="AE132" i="34"/>
  <c r="AD132" i="34"/>
  <c r="AC132" i="34"/>
  <c r="AB132" i="34"/>
  <c r="AA132" i="34"/>
  <c r="Z132" i="34"/>
  <c r="Y132" i="34"/>
  <c r="X132" i="34"/>
  <c r="W132" i="34"/>
  <c r="V132" i="34"/>
  <c r="U132" i="34"/>
  <c r="T132" i="34"/>
  <c r="S132" i="34"/>
  <c r="R132" i="34"/>
  <c r="Q132" i="34"/>
  <c r="P132" i="34"/>
  <c r="O132" i="34"/>
  <c r="N132" i="34"/>
  <c r="M132" i="34"/>
  <c r="L132" i="34"/>
  <c r="K132" i="34"/>
  <c r="J132" i="34"/>
  <c r="I132" i="34"/>
  <c r="H132" i="34"/>
  <c r="G132" i="34"/>
  <c r="F132" i="34"/>
  <c r="E132" i="34"/>
  <c r="D132" i="34"/>
  <c r="C132" i="34"/>
  <c r="AM131" i="34"/>
  <c r="AL131" i="34"/>
  <c r="AK131" i="34"/>
  <c r="AJ131" i="34"/>
  <c r="AI131" i="34"/>
  <c r="AH131" i="34"/>
  <c r="AG131" i="34"/>
  <c r="AF131" i="34"/>
  <c r="AE131" i="34"/>
  <c r="AD131" i="34"/>
  <c r="AC131" i="34"/>
  <c r="AB131" i="34"/>
  <c r="AA131" i="34"/>
  <c r="Z131" i="34"/>
  <c r="Y131" i="34"/>
  <c r="X131" i="34"/>
  <c r="W131" i="34"/>
  <c r="V131" i="34"/>
  <c r="U131" i="34"/>
  <c r="T131" i="34"/>
  <c r="S131" i="34"/>
  <c r="R131" i="34"/>
  <c r="Q131" i="34"/>
  <c r="P131" i="34"/>
  <c r="O131" i="34"/>
  <c r="N131" i="34"/>
  <c r="M131" i="34"/>
  <c r="L131" i="34"/>
  <c r="K131" i="34"/>
  <c r="J131" i="34"/>
  <c r="I131" i="34"/>
  <c r="H131" i="34"/>
  <c r="G131" i="34"/>
  <c r="F131" i="34"/>
  <c r="E131" i="34"/>
  <c r="D131" i="34"/>
  <c r="C131" i="34"/>
  <c r="AM130" i="34"/>
  <c r="AL130" i="34"/>
  <c r="AK130" i="34"/>
  <c r="AJ130" i="34"/>
  <c r="AI130" i="34"/>
  <c r="AH130" i="34"/>
  <c r="AG130" i="34"/>
  <c r="AF130" i="34"/>
  <c r="AE130" i="34"/>
  <c r="AD130" i="34"/>
  <c r="AC130" i="34"/>
  <c r="AB130" i="34"/>
  <c r="AA130" i="34"/>
  <c r="Z130" i="34"/>
  <c r="Y130" i="34"/>
  <c r="X130" i="34"/>
  <c r="W130" i="34"/>
  <c r="V130" i="34"/>
  <c r="U130" i="34"/>
  <c r="T130" i="34"/>
  <c r="S130" i="34"/>
  <c r="R130" i="34"/>
  <c r="Q130" i="34"/>
  <c r="P130" i="34"/>
  <c r="O130" i="34"/>
  <c r="N130" i="34"/>
  <c r="M130" i="34"/>
  <c r="L130" i="34"/>
  <c r="K130" i="34"/>
  <c r="J130" i="34"/>
  <c r="I130" i="34"/>
  <c r="H130" i="34"/>
  <c r="G130" i="34"/>
  <c r="F130" i="34"/>
  <c r="E130" i="34"/>
  <c r="D130" i="34"/>
  <c r="C130" i="34"/>
  <c r="AM129" i="34"/>
  <c r="AL129" i="34"/>
  <c r="AK129" i="34"/>
  <c r="AJ129" i="34"/>
  <c r="AI129" i="34"/>
  <c r="AH129" i="34"/>
  <c r="AG129" i="34"/>
  <c r="AF129" i="34"/>
  <c r="AE129" i="34"/>
  <c r="AD129" i="34"/>
  <c r="AC129" i="34"/>
  <c r="AB129" i="34"/>
  <c r="AA129" i="34"/>
  <c r="Z129" i="34"/>
  <c r="Y129" i="34"/>
  <c r="X129" i="34"/>
  <c r="W129" i="34"/>
  <c r="V129" i="34"/>
  <c r="U129" i="34"/>
  <c r="T129" i="34"/>
  <c r="S129" i="34"/>
  <c r="R129" i="34"/>
  <c r="Q129" i="34"/>
  <c r="P129" i="34"/>
  <c r="O129" i="34"/>
  <c r="N129" i="34"/>
  <c r="M129" i="34"/>
  <c r="L129" i="34"/>
  <c r="K129" i="34"/>
  <c r="J129" i="34"/>
  <c r="I129" i="34"/>
  <c r="H129" i="34"/>
  <c r="G129" i="34"/>
  <c r="F129" i="34"/>
  <c r="E129" i="34"/>
  <c r="D129" i="34"/>
  <c r="C129" i="34"/>
  <c r="AM128" i="34"/>
  <c r="AL128" i="34"/>
  <c r="AK128" i="34"/>
  <c r="AJ128" i="34"/>
  <c r="AI128" i="34"/>
  <c r="AH128" i="34"/>
  <c r="AG128" i="34"/>
  <c r="AF128" i="34"/>
  <c r="AE128" i="34"/>
  <c r="AD128" i="34"/>
  <c r="AC128" i="34"/>
  <c r="AB128" i="34"/>
  <c r="AA128" i="34"/>
  <c r="Z128" i="34"/>
  <c r="Y128" i="34"/>
  <c r="X128" i="34"/>
  <c r="W128" i="34"/>
  <c r="V128" i="34"/>
  <c r="U128" i="34"/>
  <c r="T128" i="34"/>
  <c r="S128" i="34"/>
  <c r="R128" i="34"/>
  <c r="Q128" i="34"/>
  <c r="P128" i="34"/>
  <c r="O128" i="34"/>
  <c r="N128" i="34"/>
  <c r="M128" i="34"/>
  <c r="L128" i="34"/>
  <c r="K128" i="34"/>
  <c r="J128" i="34"/>
  <c r="I128" i="34"/>
  <c r="H128" i="34"/>
  <c r="G128" i="34"/>
  <c r="F128" i="34"/>
  <c r="E128" i="34"/>
  <c r="D128" i="34"/>
  <c r="C128" i="34"/>
  <c r="AM127" i="34"/>
  <c r="AL127" i="34"/>
  <c r="AK127" i="34"/>
  <c r="AJ127" i="34"/>
  <c r="AI127" i="34"/>
  <c r="AH127" i="34"/>
  <c r="AG127" i="34"/>
  <c r="AF127" i="34"/>
  <c r="AE127" i="34"/>
  <c r="AD127" i="34"/>
  <c r="AC127" i="34"/>
  <c r="AB127" i="34"/>
  <c r="AA127" i="34"/>
  <c r="Z127" i="34"/>
  <c r="Y127" i="34"/>
  <c r="X127" i="34"/>
  <c r="W127" i="34"/>
  <c r="V127" i="34"/>
  <c r="U127" i="34"/>
  <c r="T127" i="34"/>
  <c r="S127" i="34"/>
  <c r="R127" i="34"/>
  <c r="Q127" i="34"/>
  <c r="P127" i="34"/>
  <c r="O127" i="34"/>
  <c r="N127" i="34"/>
  <c r="M127" i="34"/>
  <c r="L127" i="34"/>
  <c r="K127" i="34"/>
  <c r="J127" i="34"/>
  <c r="I127" i="34"/>
  <c r="H127" i="34"/>
  <c r="G127" i="34"/>
  <c r="F127" i="34"/>
  <c r="E127" i="34"/>
  <c r="D127" i="34"/>
  <c r="C127" i="34"/>
  <c r="AM122" i="34"/>
  <c r="AL122" i="34"/>
  <c r="AK122" i="34"/>
  <c r="AJ122" i="34"/>
  <c r="AI122" i="34"/>
  <c r="AH122" i="34"/>
  <c r="AG122" i="34"/>
  <c r="AF122" i="34"/>
  <c r="AE122" i="34"/>
  <c r="AD122" i="34"/>
  <c r="AC122" i="34"/>
  <c r="AB122" i="34"/>
  <c r="AA122" i="34"/>
  <c r="Z122" i="34"/>
  <c r="Y122" i="34"/>
  <c r="X122" i="34"/>
  <c r="W122" i="34"/>
  <c r="V122" i="34"/>
  <c r="U122" i="34"/>
  <c r="T122" i="34"/>
  <c r="S122" i="34"/>
  <c r="R122" i="34"/>
  <c r="Q122" i="34"/>
  <c r="P122" i="34"/>
  <c r="O122" i="34"/>
  <c r="N122" i="34"/>
  <c r="M122" i="34"/>
  <c r="L122" i="34"/>
  <c r="K122" i="34"/>
  <c r="J122" i="34"/>
  <c r="I122" i="34"/>
  <c r="H122" i="34"/>
  <c r="G122" i="34"/>
  <c r="F122" i="34"/>
  <c r="E122" i="34"/>
  <c r="D122" i="34"/>
  <c r="C122" i="34"/>
  <c r="AM121" i="34"/>
  <c r="AL121" i="34"/>
  <c r="AK121" i="34"/>
  <c r="AJ121" i="34"/>
  <c r="AI121" i="34"/>
  <c r="AH121" i="34"/>
  <c r="AG121" i="34"/>
  <c r="AF121" i="34"/>
  <c r="AE121" i="34"/>
  <c r="AD121" i="34"/>
  <c r="AC121" i="34"/>
  <c r="AB121" i="34"/>
  <c r="AA121" i="34"/>
  <c r="Z121" i="34"/>
  <c r="Y121" i="34"/>
  <c r="X121" i="34"/>
  <c r="W121" i="34"/>
  <c r="V121" i="34"/>
  <c r="U121" i="34"/>
  <c r="T121" i="34"/>
  <c r="S121" i="34"/>
  <c r="R121" i="34"/>
  <c r="Q121" i="34"/>
  <c r="P121" i="34"/>
  <c r="O121" i="34"/>
  <c r="N121" i="34"/>
  <c r="M121" i="34"/>
  <c r="L121" i="34"/>
  <c r="K121" i="34"/>
  <c r="J121" i="34"/>
  <c r="I121" i="34"/>
  <c r="H121" i="34"/>
  <c r="G121" i="34"/>
  <c r="F121" i="34"/>
  <c r="E121" i="34"/>
  <c r="D121" i="34"/>
  <c r="C121" i="34"/>
  <c r="AM120" i="34"/>
  <c r="AL120" i="34"/>
  <c r="AK120" i="34"/>
  <c r="AJ120" i="34"/>
  <c r="AI120" i="34"/>
  <c r="AH120" i="34"/>
  <c r="AG120" i="34"/>
  <c r="AF120" i="34"/>
  <c r="AE120" i="34"/>
  <c r="AD120" i="34"/>
  <c r="AC120" i="34"/>
  <c r="AB120" i="34"/>
  <c r="AA120" i="34"/>
  <c r="Z120" i="34"/>
  <c r="Y120" i="34"/>
  <c r="X120" i="34"/>
  <c r="W120" i="34"/>
  <c r="V120" i="34"/>
  <c r="U120" i="34"/>
  <c r="T120" i="34"/>
  <c r="S120" i="34"/>
  <c r="R120" i="34"/>
  <c r="Q120" i="34"/>
  <c r="P120" i="34"/>
  <c r="O120" i="34"/>
  <c r="N120" i="34"/>
  <c r="M120" i="34"/>
  <c r="L120" i="34"/>
  <c r="K120" i="34"/>
  <c r="J120" i="34"/>
  <c r="I120" i="34"/>
  <c r="H120" i="34"/>
  <c r="G120" i="34"/>
  <c r="F120" i="34"/>
  <c r="E120" i="34"/>
  <c r="D120" i="34"/>
  <c r="C120" i="34"/>
  <c r="AM119" i="34"/>
  <c r="AL119" i="34"/>
  <c r="AK119" i="34"/>
  <c r="AJ119" i="34"/>
  <c r="AI119" i="34"/>
  <c r="AH119" i="34"/>
  <c r="AG119" i="34"/>
  <c r="AF119" i="34"/>
  <c r="AE119" i="34"/>
  <c r="AD119" i="34"/>
  <c r="AC119" i="34"/>
  <c r="AB119" i="34"/>
  <c r="AA119" i="34"/>
  <c r="Z119" i="34"/>
  <c r="Y119" i="34"/>
  <c r="X119" i="34"/>
  <c r="W119" i="34"/>
  <c r="V119" i="34"/>
  <c r="U119" i="34"/>
  <c r="T119" i="34"/>
  <c r="S119" i="34"/>
  <c r="R119" i="34"/>
  <c r="Q119" i="34"/>
  <c r="P119" i="34"/>
  <c r="O119" i="34"/>
  <c r="N119" i="34"/>
  <c r="M119" i="34"/>
  <c r="L119" i="34"/>
  <c r="K119" i="34"/>
  <c r="J119" i="34"/>
  <c r="I119" i="34"/>
  <c r="H119" i="34"/>
  <c r="G119" i="34"/>
  <c r="F119" i="34"/>
  <c r="E119" i="34"/>
  <c r="D119" i="34"/>
  <c r="C119" i="34"/>
  <c r="AM118" i="34"/>
  <c r="AL118" i="34"/>
  <c r="AK118" i="34"/>
  <c r="AJ118" i="34"/>
  <c r="AI118" i="34"/>
  <c r="AH118" i="34"/>
  <c r="AG118" i="34"/>
  <c r="AF118" i="34"/>
  <c r="AE118" i="34"/>
  <c r="AD118" i="34"/>
  <c r="AC118" i="34"/>
  <c r="AB118" i="34"/>
  <c r="AA118" i="34"/>
  <c r="Z118" i="34"/>
  <c r="Y118" i="34"/>
  <c r="X118" i="34"/>
  <c r="W118" i="34"/>
  <c r="V118" i="34"/>
  <c r="U118" i="34"/>
  <c r="T118" i="34"/>
  <c r="S118" i="34"/>
  <c r="R118" i="34"/>
  <c r="Q118" i="34"/>
  <c r="P118" i="34"/>
  <c r="O118" i="34"/>
  <c r="N118" i="34"/>
  <c r="M118" i="34"/>
  <c r="L118" i="34"/>
  <c r="K118" i="34"/>
  <c r="J118" i="34"/>
  <c r="I118" i="34"/>
  <c r="H118" i="34"/>
  <c r="G118" i="34"/>
  <c r="F118" i="34"/>
  <c r="E118" i="34"/>
  <c r="D118" i="34"/>
  <c r="C118" i="34"/>
  <c r="AM117" i="34"/>
  <c r="AL117" i="34"/>
  <c r="AK117" i="34"/>
  <c r="AJ117" i="34"/>
  <c r="AI117" i="34"/>
  <c r="AH117" i="34"/>
  <c r="AG117" i="34"/>
  <c r="AF117" i="34"/>
  <c r="AE117" i="34"/>
  <c r="AD117" i="34"/>
  <c r="AC117" i="34"/>
  <c r="AB117" i="34"/>
  <c r="AA117" i="34"/>
  <c r="Z117" i="34"/>
  <c r="Y117" i="34"/>
  <c r="X117" i="34"/>
  <c r="W117" i="34"/>
  <c r="V117" i="34"/>
  <c r="U117" i="34"/>
  <c r="T117" i="34"/>
  <c r="S117" i="34"/>
  <c r="R117" i="34"/>
  <c r="Q117" i="34"/>
  <c r="P117" i="34"/>
  <c r="O117" i="34"/>
  <c r="N117" i="34"/>
  <c r="M117" i="34"/>
  <c r="L117" i="34"/>
  <c r="K117" i="34"/>
  <c r="J117" i="34"/>
  <c r="I117" i="34"/>
  <c r="H117" i="34"/>
  <c r="G117" i="34"/>
  <c r="F117" i="34"/>
  <c r="E117" i="34"/>
  <c r="D117" i="34"/>
  <c r="C117" i="34"/>
  <c r="AM116" i="34"/>
  <c r="AL116" i="34"/>
  <c r="AK116" i="34"/>
  <c r="AJ116" i="34"/>
  <c r="AI116" i="34"/>
  <c r="AH116" i="34"/>
  <c r="AG116" i="34"/>
  <c r="AF116" i="34"/>
  <c r="AE116" i="34"/>
  <c r="AD116" i="34"/>
  <c r="AC116" i="34"/>
  <c r="AB116" i="34"/>
  <c r="AA116" i="34"/>
  <c r="Z116" i="34"/>
  <c r="Y116" i="34"/>
  <c r="X116" i="34"/>
  <c r="W116" i="34"/>
  <c r="V116" i="34"/>
  <c r="U116" i="34"/>
  <c r="T116" i="34"/>
  <c r="S116" i="34"/>
  <c r="R116" i="34"/>
  <c r="Q116" i="34"/>
  <c r="P116" i="34"/>
  <c r="O116" i="34"/>
  <c r="N116" i="34"/>
  <c r="M116" i="34"/>
  <c r="L116" i="34"/>
  <c r="K116" i="34"/>
  <c r="J116" i="34"/>
  <c r="I116" i="34"/>
  <c r="H116" i="34"/>
  <c r="G116" i="34"/>
  <c r="F116" i="34"/>
  <c r="E116" i="34"/>
  <c r="D116" i="34"/>
  <c r="C116" i="34"/>
  <c r="AM115" i="34"/>
  <c r="AL115" i="34"/>
  <c r="AK115" i="34"/>
  <c r="AJ115" i="34"/>
  <c r="AI115" i="34"/>
  <c r="AH115" i="34"/>
  <c r="AG115" i="34"/>
  <c r="AF115" i="34"/>
  <c r="AE115" i="34"/>
  <c r="AD115" i="34"/>
  <c r="AC115" i="34"/>
  <c r="AB115" i="34"/>
  <c r="AA115" i="34"/>
  <c r="Z115" i="34"/>
  <c r="Y115" i="34"/>
  <c r="X115" i="34"/>
  <c r="W115" i="34"/>
  <c r="V115" i="34"/>
  <c r="U115" i="34"/>
  <c r="T115" i="34"/>
  <c r="S115" i="34"/>
  <c r="R115" i="34"/>
  <c r="Q115" i="34"/>
  <c r="P115" i="34"/>
  <c r="O115" i="34"/>
  <c r="N115" i="34"/>
  <c r="M115" i="34"/>
  <c r="L115" i="34"/>
  <c r="K115" i="34"/>
  <c r="J115" i="34"/>
  <c r="I115" i="34"/>
  <c r="H115" i="34"/>
  <c r="G115" i="34"/>
  <c r="F115" i="34"/>
  <c r="E115" i="34"/>
  <c r="D115" i="34"/>
  <c r="C115" i="34"/>
  <c r="AM114" i="34"/>
  <c r="AL114" i="34"/>
  <c r="AK114" i="34"/>
  <c r="AJ114" i="34"/>
  <c r="AI114" i="34"/>
  <c r="AH114" i="34"/>
  <c r="AG114" i="34"/>
  <c r="AF114" i="34"/>
  <c r="AE114" i="34"/>
  <c r="AD114" i="34"/>
  <c r="AC114" i="34"/>
  <c r="AB114" i="34"/>
  <c r="AA114" i="34"/>
  <c r="Z114" i="34"/>
  <c r="Y114" i="34"/>
  <c r="X114" i="34"/>
  <c r="W114" i="34"/>
  <c r="V114" i="34"/>
  <c r="U114" i="34"/>
  <c r="T114" i="34"/>
  <c r="S114" i="34"/>
  <c r="R114" i="34"/>
  <c r="Q114" i="34"/>
  <c r="P114" i="34"/>
  <c r="O114" i="34"/>
  <c r="N114" i="34"/>
  <c r="M114" i="34"/>
  <c r="L114" i="34"/>
  <c r="K114" i="34"/>
  <c r="J114" i="34"/>
  <c r="I114" i="34"/>
  <c r="H114" i="34"/>
  <c r="G114" i="34"/>
  <c r="F114" i="34"/>
  <c r="E114" i="34"/>
  <c r="D114" i="34"/>
  <c r="C114" i="34"/>
  <c r="AM113" i="34"/>
  <c r="AL113" i="34"/>
  <c r="AK113" i="34"/>
  <c r="AJ113" i="34"/>
  <c r="AI113" i="34"/>
  <c r="AH113" i="34"/>
  <c r="AG113" i="34"/>
  <c r="AF113" i="34"/>
  <c r="AE113" i="34"/>
  <c r="AD113" i="34"/>
  <c r="AC113" i="34"/>
  <c r="AB113" i="34"/>
  <c r="AA113" i="34"/>
  <c r="Z113" i="34"/>
  <c r="Y113" i="34"/>
  <c r="X113" i="34"/>
  <c r="W113" i="34"/>
  <c r="V113" i="34"/>
  <c r="U113" i="34"/>
  <c r="T113" i="34"/>
  <c r="S113" i="34"/>
  <c r="R113" i="34"/>
  <c r="Q113" i="34"/>
  <c r="P113" i="34"/>
  <c r="O113" i="34"/>
  <c r="N113" i="34"/>
  <c r="M113" i="34"/>
  <c r="L113" i="34"/>
  <c r="K113" i="34"/>
  <c r="J113" i="34"/>
  <c r="I113" i="34"/>
  <c r="H113" i="34"/>
  <c r="G113" i="34"/>
  <c r="F113" i="34"/>
  <c r="E113" i="34"/>
  <c r="D113" i="34"/>
  <c r="C113" i="34"/>
  <c r="AM112" i="34"/>
  <c r="AL112" i="34"/>
  <c r="AK112" i="34"/>
  <c r="AJ112" i="34"/>
  <c r="AI112" i="34"/>
  <c r="AH112" i="34"/>
  <c r="AG112" i="34"/>
  <c r="AF112" i="34"/>
  <c r="AE112" i="34"/>
  <c r="AD112" i="34"/>
  <c r="AC112" i="34"/>
  <c r="AB112" i="34"/>
  <c r="AA112" i="34"/>
  <c r="Z112" i="34"/>
  <c r="Y112" i="34"/>
  <c r="X112" i="34"/>
  <c r="W112" i="34"/>
  <c r="V112" i="34"/>
  <c r="U112" i="34"/>
  <c r="T112" i="34"/>
  <c r="S112" i="34"/>
  <c r="R112" i="34"/>
  <c r="Q112" i="34"/>
  <c r="P112" i="34"/>
  <c r="O112" i="34"/>
  <c r="N112" i="34"/>
  <c r="M112" i="34"/>
  <c r="L112" i="34"/>
  <c r="K112" i="34"/>
  <c r="J112" i="34"/>
  <c r="I112" i="34"/>
  <c r="H112" i="34"/>
  <c r="G112" i="34"/>
  <c r="F112" i="34"/>
  <c r="E112" i="34"/>
  <c r="D112" i="34"/>
  <c r="C112" i="34"/>
  <c r="AM111" i="34"/>
  <c r="AL111" i="34"/>
  <c r="AK111" i="34"/>
  <c r="AJ111" i="34"/>
  <c r="AI111" i="34"/>
  <c r="AH111" i="34"/>
  <c r="AG111" i="34"/>
  <c r="AF111" i="34"/>
  <c r="AE111" i="34"/>
  <c r="AD111" i="34"/>
  <c r="AC111" i="34"/>
  <c r="AB111" i="34"/>
  <c r="AA111" i="34"/>
  <c r="Z111" i="34"/>
  <c r="Y111" i="34"/>
  <c r="X111" i="34"/>
  <c r="W111" i="34"/>
  <c r="V111" i="34"/>
  <c r="U111" i="34"/>
  <c r="T111" i="34"/>
  <c r="S111" i="34"/>
  <c r="R111" i="34"/>
  <c r="Q111" i="34"/>
  <c r="P111" i="34"/>
  <c r="O111" i="34"/>
  <c r="N111" i="34"/>
  <c r="M111" i="34"/>
  <c r="L111" i="34"/>
  <c r="K111" i="34"/>
  <c r="J111" i="34"/>
  <c r="I111" i="34"/>
  <c r="H111" i="34"/>
  <c r="G111" i="34"/>
  <c r="F111" i="34"/>
  <c r="E111" i="34"/>
  <c r="D111" i="34"/>
  <c r="C111" i="34"/>
  <c r="AM110" i="34"/>
  <c r="AL110" i="34"/>
  <c r="AK110" i="34"/>
  <c r="AJ110" i="34"/>
  <c r="AI110" i="34"/>
  <c r="AH110" i="34"/>
  <c r="AG110" i="34"/>
  <c r="AF110" i="34"/>
  <c r="AE110" i="34"/>
  <c r="AD110" i="34"/>
  <c r="AC110" i="34"/>
  <c r="AB110" i="34"/>
  <c r="AA110" i="34"/>
  <c r="Z110" i="34"/>
  <c r="Y110" i="34"/>
  <c r="X110" i="34"/>
  <c r="W110" i="34"/>
  <c r="V110" i="34"/>
  <c r="U110" i="34"/>
  <c r="T110" i="34"/>
  <c r="S110" i="34"/>
  <c r="R110" i="34"/>
  <c r="Q110" i="34"/>
  <c r="P110" i="34"/>
  <c r="O110" i="34"/>
  <c r="N110" i="34"/>
  <c r="M110" i="34"/>
  <c r="L110" i="34"/>
  <c r="K110" i="34"/>
  <c r="J110" i="34"/>
  <c r="I110" i="34"/>
  <c r="H110" i="34"/>
  <c r="G110" i="34"/>
  <c r="F110" i="34"/>
  <c r="E110" i="34"/>
  <c r="D110" i="34"/>
  <c r="C110" i="34"/>
  <c r="D4" i="43"/>
  <c r="C4" i="43"/>
  <c r="C89" i="43" s="1"/>
  <c r="D4" i="36"/>
  <c r="D92" i="36" s="1"/>
  <c r="C4" i="36"/>
  <c r="C181" i="36" s="1"/>
  <c r="D4" i="35"/>
  <c r="D40" i="35" s="1"/>
  <c r="C4" i="35"/>
  <c r="C40" i="35" s="1"/>
  <c r="D4" i="34"/>
  <c r="C4" i="34"/>
  <c r="C181" i="34" s="1"/>
  <c r="D4" i="33"/>
  <c r="D92" i="33" s="1"/>
  <c r="C4" i="33"/>
  <c r="C58" i="33" s="1"/>
  <c r="D4" i="32"/>
  <c r="D77" i="32" s="1"/>
  <c r="C4" i="32"/>
  <c r="C65" i="32" s="1"/>
  <c r="D4" i="31"/>
  <c r="D188" i="31" s="1"/>
  <c r="C4" i="31"/>
  <c r="D4" i="30"/>
  <c r="C4" i="30"/>
  <c r="C188" i="30" s="1"/>
  <c r="D4" i="29"/>
  <c r="C4" i="29"/>
  <c r="C161" i="29" s="1"/>
  <c r="C2" i="43"/>
  <c r="D2" i="43" s="1"/>
  <c r="E2" i="43" s="1"/>
  <c r="F2" i="43" s="1"/>
  <c r="G2" i="43" s="1"/>
  <c r="H2" i="43" s="1"/>
  <c r="I2" i="43" s="1"/>
  <c r="J2" i="43" s="1"/>
  <c r="K2" i="43" s="1"/>
  <c r="L2" i="43" s="1"/>
  <c r="M2" i="43" s="1"/>
  <c r="N2" i="43" s="1"/>
  <c r="O2" i="43" s="1"/>
  <c r="C2" i="36"/>
  <c r="D2" i="36" s="1"/>
  <c r="E2" i="36" s="1"/>
  <c r="F2" i="36" s="1"/>
  <c r="G2" i="36" s="1"/>
  <c r="H2" i="36" s="1"/>
  <c r="I2" i="36" s="1"/>
  <c r="J2" i="36" s="1"/>
  <c r="K2" i="36" s="1"/>
  <c r="L2" i="36" s="1"/>
  <c r="M2" i="36" s="1"/>
  <c r="N2" i="36" s="1"/>
  <c r="O2" i="36" s="1"/>
  <c r="P2" i="36" s="1"/>
  <c r="Q2" i="36" s="1"/>
  <c r="R2" i="36" s="1"/>
  <c r="S2" i="36" s="1"/>
  <c r="T2" i="36" s="1"/>
  <c r="U2" i="36" s="1"/>
  <c r="V2" i="36" s="1"/>
  <c r="W2" i="36" s="1"/>
  <c r="X2" i="36" s="1"/>
  <c r="Y2" i="36" s="1"/>
  <c r="Z2" i="36" s="1"/>
  <c r="AA2" i="36" s="1"/>
  <c r="AB2" i="36" s="1"/>
  <c r="AC2" i="36" s="1"/>
  <c r="AD2" i="36" s="1"/>
  <c r="AE2" i="36" s="1"/>
  <c r="AF2" i="36" s="1"/>
  <c r="AG2" i="36" s="1"/>
  <c r="AH2" i="36" s="1"/>
  <c r="AI2" i="36" s="1"/>
  <c r="AJ2" i="36" s="1"/>
  <c r="AK2" i="36" s="1"/>
  <c r="AL2" i="36" s="1"/>
  <c r="AM2" i="36" s="1"/>
  <c r="C2" i="35"/>
  <c r="D2" i="35"/>
  <c r="E2" i="35" s="1"/>
  <c r="F2" i="35" s="1"/>
  <c r="G2" i="35" s="1"/>
  <c r="H2" i="35" s="1"/>
  <c r="I2" i="35" s="1"/>
  <c r="J2" i="35" s="1"/>
  <c r="K2" i="35" s="1"/>
  <c r="L2" i="35" s="1"/>
  <c r="M2" i="35" s="1"/>
  <c r="N2" i="35" s="1"/>
  <c r="O2" i="35" s="1"/>
  <c r="P2" i="35" s="1"/>
  <c r="Q2" i="35" s="1"/>
  <c r="R2" i="35" s="1"/>
  <c r="S2" i="35" s="1"/>
  <c r="T2" i="35" s="1"/>
  <c r="U2" i="35" s="1"/>
  <c r="V2" i="35" s="1"/>
  <c r="W2" i="35" s="1"/>
  <c r="X2" i="35" s="1"/>
  <c r="Y2" i="35" s="1"/>
  <c r="Z2" i="35" s="1"/>
  <c r="AA2" i="35" s="1"/>
  <c r="AB2" i="35" s="1"/>
  <c r="AC2" i="35" s="1"/>
  <c r="AD2" i="35" s="1"/>
  <c r="AE2" i="35" s="1"/>
  <c r="AF2" i="35" s="1"/>
  <c r="AG2" i="35" s="1"/>
  <c r="AH2" i="35" s="1"/>
  <c r="AI2" i="35" s="1"/>
  <c r="AJ2" i="35" s="1"/>
  <c r="AK2" i="35" s="1"/>
  <c r="AL2" i="35" s="1"/>
  <c r="AM2" i="35" s="1"/>
  <c r="C2" i="34"/>
  <c r="D2" i="34" s="1"/>
  <c r="E2" i="34"/>
  <c r="F2" i="34" s="1"/>
  <c r="G2" i="34" s="1"/>
  <c r="H2" i="34" s="1"/>
  <c r="I2" i="34" s="1"/>
  <c r="J2" i="34" s="1"/>
  <c r="K2" i="34" s="1"/>
  <c r="L2" i="34" s="1"/>
  <c r="M2" i="34" s="1"/>
  <c r="N2" i="34" s="1"/>
  <c r="O2" i="34" s="1"/>
  <c r="P2" i="34" s="1"/>
  <c r="Q2" i="34" s="1"/>
  <c r="R2" i="34" s="1"/>
  <c r="S2" i="34" s="1"/>
  <c r="T2" i="34" s="1"/>
  <c r="U2" i="34" s="1"/>
  <c r="V2" i="34" s="1"/>
  <c r="W2" i="34" s="1"/>
  <c r="X2" i="34" s="1"/>
  <c r="Y2" i="34" s="1"/>
  <c r="Z2" i="34" s="1"/>
  <c r="AA2" i="34" s="1"/>
  <c r="AB2" i="34" s="1"/>
  <c r="AC2" i="34" s="1"/>
  <c r="AD2" i="34" s="1"/>
  <c r="AE2" i="34" s="1"/>
  <c r="AF2" i="34" s="1"/>
  <c r="AG2" i="34" s="1"/>
  <c r="AH2" i="34" s="1"/>
  <c r="AI2" i="34" s="1"/>
  <c r="AJ2" i="34" s="1"/>
  <c r="AK2" i="34" s="1"/>
  <c r="AL2" i="34" s="1"/>
  <c r="AM2" i="34" s="1"/>
  <c r="C2" i="33"/>
  <c r="D2" i="33" s="1"/>
  <c r="E2" i="33" s="1"/>
  <c r="F2" i="33" s="1"/>
  <c r="G2" i="33" s="1"/>
  <c r="H2" i="33" s="1"/>
  <c r="I2" i="33" s="1"/>
  <c r="J2" i="33" s="1"/>
  <c r="K2" i="33" s="1"/>
  <c r="L2" i="33" s="1"/>
  <c r="M2" i="33" s="1"/>
  <c r="N2" i="33" s="1"/>
  <c r="O2" i="33" s="1"/>
  <c r="P2" i="33" s="1"/>
  <c r="Q2" i="33" s="1"/>
  <c r="R2" i="33" s="1"/>
  <c r="S2" i="33" s="1"/>
  <c r="T2" i="33" s="1"/>
  <c r="U2" i="33" s="1"/>
  <c r="V2" i="33" s="1"/>
  <c r="W2" i="33" s="1"/>
  <c r="X2" i="33" s="1"/>
  <c r="Y2" i="33" s="1"/>
  <c r="Z2" i="33" s="1"/>
  <c r="AA2" i="33" s="1"/>
  <c r="AB2" i="33" s="1"/>
  <c r="AC2" i="33" s="1"/>
  <c r="AD2" i="33" s="1"/>
  <c r="AE2" i="33" s="1"/>
  <c r="AF2" i="33" s="1"/>
  <c r="AG2" i="33" s="1"/>
  <c r="AH2" i="33" s="1"/>
  <c r="AI2" i="33" s="1"/>
  <c r="AJ2" i="33" s="1"/>
  <c r="AK2" i="33" s="1"/>
  <c r="AL2" i="33" s="1"/>
  <c r="AM2" i="33" s="1"/>
  <c r="C2" i="32"/>
  <c r="D2" i="32" s="1"/>
  <c r="E2" i="32" s="1"/>
  <c r="F2" i="32" s="1"/>
  <c r="G2" i="32" s="1"/>
  <c r="H2" i="32" s="1"/>
  <c r="I2" i="32" s="1"/>
  <c r="J2" i="32" s="1"/>
  <c r="K2" i="32" s="1"/>
  <c r="L2" i="32" s="1"/>
  <c r="M2" i="32" s="1"/>
  <c r="N2" i="32" s="1"/>
  <c r="O2" i="32" s="1"/>
  <c r="P2" i="32" s="1"/>
  <c r="Q2" i="32" s="1"/>
  <c r="R2" i="32" s="1"/>
  <c r="S2" i="32" s="1"/>
  <c r="T2" i="32" s="1"/>
  <c r="U2" i="32" s="1"/>
  <c r="V2" i="32" s="1"/>
  <c r="W2" i="32" s="1"/>
  <c r="X2" i="32" s="1"/>
  <c r="Y2" i="32" s="1"/>
  <c r="Z2" i="32" s="1"/>
  <c r="AA2" i="32" s="1"/>
  <c r="AB2" i="32" s="1"/>
  <c r="AC2" i="32" s="1"/>
  <c r="AD2" i="32" s="1"/>
  <c r="AE2" i="32" s="1"/>
  <c r="AF2" i="32" s="1"/>
  <c r="AG2" i="32" s="1"/>
  <c r="AH2" i="32" s="1"/>
  <c r="AI2" i="32" s="1"/>
  <c r="AJ2" i="32" s="1"/>
  <c r="AK2" i="32" s="1"/>
  <c r="AL2" i="32" s="1"/>
  <c r="AM2" i="32" s="1"/>
  <c r="C2" i="31"/>
  <c r="D2" i="31" s="1"/>
  <c r="E2" i="31" s="1"/>
  <c r="F2" i="31" s="1"/>
  <c r="G2" i="31" s="1"/>
  <c r="H2" i="31" s="1"/>
  <c r="I2" i="31" s="1"/>
  <c r="J2" i="31" s="1"/>
  <c r="K2" i="31" s="1"/>
  <c r="L2" i="31" s="1"/>
  <c r="M2" i="31" s="1"/>
  <c r="N2" i="31" s="1"/>
  <c r="O2" i="31" s="1"/>
  <c r="P2" i="31" s="1"/>
  <c r="Q2" i="31" s="1"/>
  <c r="R2" i="31" s="1"/>
  <c r="S2" i="31" s="1"/>
  <c r="T2" i="31" s="1"/>
  <c r="U2" i="31" s="1"/>
  <c r="V2" i="31" s="1"/>
  <c r="W2" i="31" s="1"/>
  <c r="X2" i="31" s="1"/>
  <c r="Y2" i="31" s="1"/>
  <c r="Z2" i="31" s="1"/>
  <c r="AA2" i="31" s="1"/>
  <c r="AB2" i="31" s="1"/>
  <c r="AC2" i="31" s="1"/>
  <c r="AD2" i="31" s="1"/>
  <c r="AE2" i="31" s="1"/>
  <c r="AF2" i="31" s="1"/>
  <c r="AG2" i="31" s="1"/>
  <c r="AH2" i="31" s="1"/>
  <c r="AI2" i="31" s="1"/>
  <c r="AJ2" i="31" s="1"/>
  <c r="AK2" i="31" s="1"/>
  <c r="AL2" i="31" s="1"/>
  <c r="AM2" i="31" s="1"/>
  <c r="C2" i="30"/>
  <c r="D2" i="30" s="1"/>
  <c r="E2" i="30" s="1"/>
  <c r="F2" i="30" s="1"/>
  <c r="G2" i="30" s="1"/>
  <c r="H2" i="30" s="1"/>
  <c r="I2" i="30" s="1"/>
  <c r="J2" i="30" s="1"/>
  <c r="K2" i="30" s="1"/>
  <c r="L2" i="30" s="1"/>
  <c r="M2" i="30" s="1"/>
  <c r="N2" i="30" s="1"/>
  <c r="O2" i="30" s="1"/>
  <c r="P2" i="30" s="1"/>
  <c r="Q2" i="30" s="1"/>
  <c r="R2" i="30" s="1"/>
  <c r="S2" i="30" s="1"/>
  <c r="T2" i="30" s="1"/>
  <c r="U2" i="30" s="1"/>
  <c r="V2" i="30" s="1"/>
  <c r="W2" i="30" s="1"/>
  <c r="X2" i="30" s="1"/>
  <c r="Y2" i="30" s="1"/>
  <c r="Z2" i="30" s="1"/>
  <c r="AA2" i="30" s="1"/>
  <c r="AB2" i="30" s="1"/>
  <c r="AC2" i="30" s="1"/>
  <c r="AD2" i="30" s="1"/>
  <c r="AE2" i="30" s="1"/>
  <c r="AF2" i="30" s="1"/>
  <c r="AG2" i="30" s="1"/>
  <c r="AH2" i="30" s="1"/>
  <c r="AI2" i="30" s="1"/>
  <c r="AJ2" i="30" s="1"/>
  <c r="AK2" i="30" s="1"/>
  <c r="AL2" i="30" s="1"/>
  <c r="AM2" i="30" s="1"/>
  <c r="D4" i="10"/>
  <c r="D77" i="10" s="1"/>
  <c r="C4" i="10"/>
  <c r="D35" i="2"/>
  <c r="E35" i="2"/>
  <c r="F35" i="2" s="1"/>
  <c r="E155" i="41"/>
  <c r="L132" i="41"/>
  <c r="M71" i="43"/>
  <c r="H70" i="43"/>
  <c r="K69" i="43"/>
  <c r="H68" i="43"/>
  <c r="F68" i="43"/>
  <c r="I67" i="43"/>
  <c r="L66" i="43"/>
  <c r="D66" i="43"/>
  <c r="J64" i="43"/>
  <c r="M63" i="43"/>
  <c r="H62" i="43"/>
  <c r="M61" i="43"/>
  <c r="K61" i="43"/>
  <c r="F60" i="43"/>
  <c r="L53" i="43"/>
  <c r="D53" i="43"/>
  <c r="G52" i="43"/>
  <c r="J51" i="43"/>
  <c r="M50" i="43"/>
  <c r="E50" i="43"/>
  <c r="H49" i="43"/>
  <c r="K48" i="43"/>
  <c r="G48" i="43"/>
  <c r="F47" i="43"/>
  <c r="I46" i="43"/>
  <c r="L45" i="43"/>
  <c r="D45" i="43"/>
  <c r="G44" i="43"/>
  <c r="J43" i="43"/>
  <c r="M42" i="43"/>
  <c r="E42" i="43"/>
  <c r="M33" i="43"/>
  <c r="C46" i="41"/>
  <c r="BI176" i="40"/>
  <c r="M17" i="31" s="1"/>
  <c r="AZ175" i="40"/>
  <c r="D16" i="31" s="1"/>
  <c r="BG174" i="40"/>
  <c r="K15" i="31" s="1"/>
  <c r="BB173" i="40"/>
  <c r="F14" i="31" s="1"/>
  <c r="BH171" i="40"/>
  <c r="L12" i="31" s="1"/>
  <c r="BD171" i="40"/>
  <c r="H12" i="31" s="1"/>
  <c r="AZ171" i="40"/>
  <c r="D12" i="31" s="1"/>
  <c r="BC170" i="40"/>
  <c r="BF169" i="40"/>
  <c r="J10" i="31" s="1"/>
  <c r="BB169" i="40"/>
  <c r="F10" i="31" s="1"/>
  <c r="AZ169" i="40"/>
  <c r="D10" i="31" s="1"/>
  <c r="BA168" i="40"/>
  <c r="BH167" i="40"/>
  <c r="L8" i="31" s="1"/>
  <c r="AZ167" i="40"/>
  <c r="D8" i="31" s="1"/>
  <c r="BB165" i="40"/>
  <c r="F6" i="31" s="1"/>
  <c r="AS174" i="40"/>
  <c r="AR172" i="40"/>
  <c r="L13" i="30" s="1"/>
  <c r="AN172" i="40"/>
  <c r="H13" i="30" s="1"/>
  <c r="AM171" i="40"/>
  <c r="G12" i="30" s="1"/>
  <c r="AP170" i="40"/>
  <c r="J11" i="30" s="1"/>
  <c r="AN164" i="40"/>
  <c r="H5" i="30" s="1"/>
  <c r="X173" i="40"/>
  <c r="H14" i="29" s="1"/>
  <c r="AB169" i="40"/>
  <c r="L10" i="29" s="1"/>
  <c r="W168" i="40"/>
  <c r="G9" i="29" s="1"/>
  <c r="S166" i="40"/>
  <c r="X165" i="40"/>
  <c r="X164" i="40"/>
  <c r="H174" i="40"/>
  <c r="AZ191" i="40"/>
  <c r="D16" i="36" s="1"/>
  <c r="BC190" i="40"/>
  <c r="BD187" i="40"/>
  <c r="BC184" i="40"/>
  <c r="BC182" i="40"/>
  <c r="AZ182" i="40"/>
  <c r="AS192" i="40"/>
  <c r="AO191" i="40"/>
  <c r="I16" i="35" s="1"/>
  <c r="AR188" i="40"/>
  <c r="AS187" i="40"/>
  <c r="AM187" i="40"/>
  <c r="G12" i="35" s="1"/>
  <c r="AP186" i="40"/>
  <c r="AS185" i="40"/>
  <c r="AK185" i="40"/>
  <c r="AN184" i="40"/>
  <c r="AL182" i="40"/>
  <c r="F7" i="35" s="1"/>
  <c r="AO181" i="40"/>
  <c r="Z191" i="40"/>
  <c r="AA190" i="40"/>
  <c r="X188" i="40"/>
  <c r="H13" i="34" s="1"/>
  <c r="AA187" i="40"/>
  <c r="K12" i="34" s="1"/>
  <c r="Y185" i="40"/>
  <c r="X185" i="40"/>
  <c r="H10" i="34" s="1"/>
  <c r="AA182" i="40"/>
  <c r="C6" i="41"/>
  <c r="X181" i="40"/>
  <c r="H6" i="34" s="1"/>
  <c r="X180" i="40"/>
  <c r="C192" i="40"/>
  <c r="C17" i="33" s="1"/>
  <c r="F191" i="40"/>
  <c r="F16" i="33" s="1"/>
  <c r="M189" i="40"/>
  <c r="M14" i="33" s="1"/>
  <c r="E189" i="40"/>
  <c r="E14" i="33" s="1"/>
  <c r="H182" i="40"/>
  <c r="M181" i="40"/>
  <c r="E181" i="40"/>
  <c r="E6" i="33" s="1"/>
  <c r="N129" i="39"/>
  <c r="M129" i="39"/>
  <c r="L129" i="39"/>
  <c r="K129" i="39"/>
  <c r="J129" i="39"/>
  <c r="I129" i="39"/>
  <c r="H129" i="39"/>
  <c r="G129" i="39"/>
  <c r="F129" i="39"/>
  <c r="E129" i="39"/>
  <c r="D129" i="39"/>
  <c r="C129" i="39"/>
  <c r="AZ56" i="28"/>
  <c r="AZ55" i="28"/>
  <c r="AZ54" i="28"/>
  <c r="N115" i="39"/>
  <c r="M115" i="39"/>
  <c r="L115" i="39"/>
  <c r="K115" i="39"/>
  <c r="J115" i="39"/>
  <c r="I115" i="39"/>
  <c r="H115" i="39"/>
  <c r="G115" i="39"/>
  <c r="F115" i="39"/>
  <c r="E115" i="39"/>
  <c r="D115" i="39"/>
  <c r="C115" i="39"/>
  <c r="AY56" i="28"/>
  <c r="AX56" i="28"/>
  <c r="AW56" i="28"/>
  <c r="AV56" i="28"/>
  <c r="AU56" i="28"/>
  <c r="AT56" i="28"/>
  <c r="AS56" i="28"/>
  <c r="AR56" i="28"/>
  <c r="AQ56" i="28"/>
  <c r="AP56" i="28"/>
  <c r="AO56" i="28"/>
  <c r="AY55" i="28"/>
  <c r="AX55" i="28"/>
  <c r="AW55" i="28"/>
  <c r="AV55" i="28"/>
  <c r="AU55" i="28"/>
  <c r="AT55" i="28"/>
  <c r="AS55" i="28"/>
  <c r="AR55" i="28"/>
  <c r="AQ55" i="28"/>
  <c r="AP55" i="28"/>
  <c r="AO55" i="28"/>
  <c r="AY54" i="28"/>
  <c r="AX54" i="28"/>
  <c r="AW54" i="28"/>
  <c r="AV54" i="28"/>
  <c r="AU54" i="28"/>
  <c r="AT54" i="28"/>
  <c r="AS54" i="28"/>
  <c r="AR54" i="28"/>
  <c r="AQ54" i="28"/>
  <c r="AP54" i="28"/>
  <c r="AO54" i="28"/>
  <c r="AO57" i="28" s="1"/>
  <c r="D89" i="43"/>
  <c r="D22" i="43"/>
  <c r="D58" i="35"/>
  <c r="D188" i="34"/>
  <c r="C188" i="34"/>
  <c r="D181" i="34"/>
  <c r="D161" i="34"/>
  <c r="C161" i="34"/>
  <c r="D142" i="34"/>
  <c r="D126" i="34"/>
  <c r="C126" i="34"/>
  <c r="D109" i="34"/>
  <c r="D92" i="34"/>
  <c r="C92" i="34"/>
  <c r="D77" i="34"/>
  <c r="D58" i="34"/>
  <c r="C58" i="34"/>
  <c r="D40" i="34"/>
  <c r="D22" i="34"/>
  <c r="C22" i="34"/>
  <c r="D22" i="33"/>
  <c r="C19" i="32"/>
  <c r="C188" i="31"/>
  <c r="C181" i="31"/>
  <c r="C161" i="31"/>
  <c r="C142" i="31"/>
  <c r="C126" i="31"/>
  <c r="C109" i="31"/>
  <c r="C92" i="31"/>
  <c r="D77" i="31"/>
  <c r="C77" i="31"/>
  <c r="C58" i="31"/>
  <c r="C40" i="31"/>
  <c r="C22" i="31"/>
  <c r="D22" i="30"/>
  <c r="D188" i="30"/>
  <c r="D181" i="30"/>
  <c r="C181" i="30"/>
  <c r="D161" i="30"/>
  <c r="D142" i="30"/>
  <c r="C142" i="30"/>
  <c r="D126" i="30"/>
  <c r="D109" i="30"/>
  <c r="C109" i="30"/>
  <c r="D92" i="30"/>
  <c r="D77" i="30"/>
  <c r="C77" i="30"/>
  <c r="D58" i="30"/>
  <c r="D40" i="30"/>
  <c r="C40" i="30"/>
  <c r="D188" i="29"/>
  <c r="D181" i="29"/>
  <c r="D161" i="29"/>
  <c r="D142" i="29"/>
  <c r="D126" i="29"/>
  <c r="D109" i="29"/>
  <c r="D92" i="29"/>
  <c r="D77" i="29"/>
  <c r="D58" i="29"/>
  <c r="D40" i="29"/>
  <c r="D22" i="29"/>
  <c r="D92" i="10"/>
  <c r="C92" i="10"/>
  <c r="C77" i="10"/>
  <c r="C58" i="10"/>
  <c r="C40" i="10"/>
  <c r="D22" i="10"/>
  <c r="C22" i="10"/>
  <c r="D77" i="2"/>
  <c r="C77" i="2"/>
  <c r="D65" i="2"/>
  <c r="C65" i="2"/>
  <c r="D49" i="2"/>
  <c r="C49" i="2"/>
  <c r="D34" i="2"/>
  <c r="C34"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J179" i="40" s="1"/>
  <c r="BI3" i="40"/>
  <c r="BH3" i="40"/>
  <c r="BH147" i="40" s="1"/>
  <c r="BG3" i="40"/>
  <c r="BG147" i="40" s="1"/>
  <c r="BF3" i="40"/>
  <c r="BF83" i="40" s="1"/>
  <c r="BE3" i="40"/>
  <c r="BE131" i="40" s="1"/>
  <c r="BD3" i="40"/>
  <c r="BD179" i="40" s="1"/>
  <c r="BC3" i="40"/>
  <c r="BC179" i="40" s="1"/>
  <c r="BB3" i="40"/>
  <c r="BB131" i="40" s="1"/>
  <c r="BA3" i="40"/>
  <c r="BA131" i="40" s="1"/>
  <c r="AZ3" i="40"/>
  <c r="AY3" i="40"/>
  <c r="AY163" i="40" s="1"/>
  <c r="AT3" i="40"/>
  <c r="AT67" i="40" s="1"/>
  <c r="AS3" i="40"/>
  <c r="AS51" i="40" s="1"/>
  <c r="AR3" i="40"/>
  <c r="AR19" i="40" s="1"/>
  <c r="AQ3" i="40"/>
  <c r="AQ115" i="40" s="1"/>
  <c r="AP3" i="40"/>
  <c r="AO3" i="40"/>
  <c r="AN3" i="40"/>
  <c r="AN99" i="40" s="1"/>
  <c r="AM3" i="40"/>
  <c r="AM99" i="40" s="1"/>
  <c r="AL3" i="40"/>
  <c r="AL163" i="40" s="1"/>
  <c r="AK3" i="40"/>
  <c r="AK35" i="40" s="1"/>
  <c r="AJ3" i="40"/>
  <c r="AJ147" i="40" s="1"/>
  <c r="AI3" i="40"/>
  <c r="AI19" i="40" s="1"/>
  <c r="AD3" i="40"/>
  <c r="AC3" i="40"/>
  <c r="AC163" i="40" s="1"/>
  <c r="AB3" i="40"/>
  <c r="AA3" i="40"/>
  <c r="AA163" i="40" s="1"/>
  <c r="Z3" i="40"/>
  <c r="Z179" i="40" s="1"/>
  <c r="Y3" i="40"/>
  <c r="Y179" i="40" s="1"/>
  <c r="X3" i="40"/>
  <c r="X179" i="40" s="1"/>
  <c r="W3" i="40"/>
  <c r="W179" i="40" s="1"/>
  <c r="V3" i="40"/>
  <c r="V99" i="40" s="1"/>
  <c r="U3" i="40"/>
  <c r="U163" i="40" s="1"/>
  <c r="T3" i="40"/>
  <c r="T163" i="40" s="1"/>
  <c r="S3" i="40"/>
  <c r="S163" i="40" s="1"/>
  <c r="BI179" i="40"/>
  <c r="BB179" i="40"/>
  <c r="AZ179" i="40"/>
  <c r="BI163" i="40"/>
  <c r="BC163" i="40"/>
  <c r="AZ163" i="40"/>
  <c r="BI147" i="40"/>
  <c r="AZ147" i="40"/>
  <c r="BI131" i="40"/>
  <c r="BC131" i="40"/>
  <c r="AZ131" i="40"/>
  <c r="BI115" i="40"/>
  <c r="BH115" i="40"/>
  <c r="AZ115" i="40"/>
  <c r="BI99" i="40"/>
  <c r="BC99" i="40"/>
  <c r="BA99" i="40"/>
  <c r="AZ99" i="40"/>
  <c r="AY99" i="40"/>
  <c r="BI83" i="40"/>
  <c r="AZ83" i="40"/>
  <c r="BI67" i="40"/>
  <c r="BH67" i="40"/>
  <c r="BF67" i="40"/>
  <c r="BC67" i="40"/>
  <c r="AZ67" i="40"/>
  <c r="BI51" i="40"/>
  <c r="BA51" i="40"/>
  <c r="AZ51" i="40"/>
  <c r="BI35" i="40"/>
  <c r="BF35" i="40"/>
  <c r="BC35" i="40"/>
  <c r="AZ35" i="40"/>
  <c r="AY35" i="40"/>
  <c r="BI19" i="40"/>
  <c r="AZ19" i="40"/>
  <c r="AP19" i="40"/>
  <c r="AO19" i="40"/>
  <c r="AM19" i="40"/>
  <c r="AP35" i="40"/>
  <c r="AO35" i="40"/>
  <c r="AI35" i="40"/>
  <c r="AT51" i="40"/>
  <c r="AP51" i="40"/>
  <c r="AO51" i="40"/>
  <c r="AQ67" i="40"/>
  <c r="AP67" i="40"/>
  <c r="AO67" i="40"/>
  <c r="AM67" i="40"/>
  <c r="AL67" i="40"/>
  <c r="AJ67" i="40"/>
  <c r="AI67" i="40"/>
  <c r="AP83" i="40"/>
  <c r="AO83" i="40"/>
  <c r="AM83" i="40"/>
  <c r="AT99" i="40"/>
  <c r="AP99" i="40"/>
  <c r="AO99" i="40"/>
  <c r="AI99" i="40"/>
  <c r="AP115" i="40"/>
  <c r="AO115" i="40"/>
  <c r="AM115" i="40"/>
  <c r="AT131" i="40"/>
  <c r="AQ131" i="40"/>
  <c r="AP131" i="40"/>
  <c r="AO131" i="40"/>
  <c r="AJ131" i="40"/>
  <c r="AI131" i="40"/>
  <c r="AT147" i="40"/>
  <c r="AP147" i="40"/>
  <c r="AO147" i="40"/>
  <c r="AT163" i="40"/>
  <c r="AP163" i="40"/>
  <c r="AO163" i="40"/>
  <c r="AM163" i="40"/>
  <c r="AI163" i="40"/>
  <c r="AT179" i="40"/>
  <c r="AP179" i="40"/>
  <c r="AO179" i="40"/>
  <c r="AM179" i="40"/>
  <c r="AD179" i="40"/>
  <c r="AB179" i="40"/>
  <c r="AD163" i="40"/>
  <c r="AB163" i="40"/>
  <c r="X163" i="40"/>
  <c r="W163" i="40"/>
  <c r="AD147" i="40"/>
  <c r="AB147" i="40"/>
  <c r="Y147" i="40"/>
  <c r="AD131" i="40"/>
  <c r="AB131" i="40"/>
  <c r="W131" i="40"/>
  <c r="AD115" i="40"/>
  <c r="AB115" i="40"/>
  <c r="AD99" i="40"/>
  <c r="AB99" i="40"/>
  <c r="Y99" i="40"/>
  <c r="W99" i="40"/>
  <c r="U99" i="40"/>
  <c r="AD83" i="40"/>
  <c r="AB83" i="40"/>
  <c r="AD67" i="40"/>
  <c r="AB67" i="40"/>
  <c r="W67" i="40"/>
  <c r="U67" i="40"/>
  <c r="AD51" i="40"/>
  <c r="AB51" i="40"/>
  <c r="AD35" i="40"/>
  <c r="AB35" i="40"/>
  <c r="W35" i="40"/>
  <c r="AD19" i="40"/>
  <c r="AB19" i="40"/>
  <c r="Y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157" i="39"/>
  <c r="M157" i="39"/>
  <c r="L157" i="39"/>
  <c r="K157" i="39"/>
  <c r="J157" i="39"/>
  <c r="I157" i="39"/>
  <c r="H157" i="39"/>
  <c r="G157" i="39"/>
  <c r="F157" i="39"/>
  <c r="E157" i="39"/>
  <c r="D157" i="39"/>
  <c r="C157" i="39"/>
  <c r="N143" i="39"/>
  <c r="M143" i="39"/>
  <c r="L143" i="39"/>
  <c r="K143" i="39"/>
  <c r="J143" i="39"/>
  <c r="I143" i="39"/>
  <c r="H143" i="39"/>
  <c r="G143" i="39"/>
  <c r="F143" i="39"/>
  <c r="E143" i="39"/>
  <c r="D143" i="39"/>
  <c r="C143"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D21" i="28"/>
  <c r="W19" i="40"/>
  <c r="W51" i="40"/>
  <c r="W83" i="40"/>
  <c r="W115" i="40"/>
  <c r="W147" i="40"/>
  <c r="AI179" i="40"/>
  <c r="AI147" i="40"/>
  <c r="AQ147" i="40"/>
  <c r="AI115" i="40"/>
  <c r="AI83" i="40"/>
  <c r="AI51" i="40"/>
  <c r="BC19" i="40"/>
  <c r="BC51" i="40"/>
  <c r="BC83" i="40"/>
  <c r="BC115" i="40"/>
  <c r="BC147" i="40"/>
  <c r="AJ179" i="40"/>
  <c r="AJ51" i="40"/>
  <c r="AW53" i="28"/>
  <c r="K50" i="28" s="1"/>
  <c r="AW49" i="28"/>
  <c r="K47" i="28" s="1"/>
  <c r="AW45" i="28"/>
  <c r="K43" i="28" s="1"/>
  <c r="AW41" i="28"/>
  <c r="K39" i="28" s="1"/>
  <c r="BI52" i="28"/>
  <c r="BI51" i="28"/>
  <c r="BI50" i="28"/>
  <c r="BI48" i="28"/>
  <c r="BI47" i="28"/>
  <c r="BI46" i="28"/>
  <c r="BI44" i="28"/>
  <c r="BI43" i="28"/>
  <c r="BI42" i="28"/>
  <c r="BI40" i="28"/>
  <c r="BI39" i="28"/>
  <c r="BI38" i="28"/>
  <c r="N90" i="36"/>
  <c r="M90" i="36"/>
  <c r="L90" i="36"/>
  <c r="K90" i="36"/>
  <c r="J90" i="36"/>
  <c r="I90" i="36"/>
  <c r="H90" i="36"/>
  <c r="G90" i="36"/>
  <c r="F90" i="36"/>
  <c r="E90" i="36"/>
  <c r="D90" i="36"/>
  <c r="C90" i="36"/>
  <c r="AO90" i="36" s="1"/>
  <c r="N89" i="36"/>
  <c r="M89" i="36"/>
  <c r="L89" i="36"/>
  <c r="K89" i="36"/>
  <c r="J89" i="36"/>
  <c r="I89" i="36"/>
  <c r="H89" i="36"/>
  <c r="G89" i="36"/>
  <c r="F89" i="36"/>
  <c r="E89" i="36"/>
  <c r="D89" i="36"/>
  <c r="C89" i="36"/>
  <c r="N88" i="36"/>
  <c r="M88" i="36"/>
  <c r="L88" i="36"/>
  <c r="K88" i="36"/>
  <c r="J88" i="36"/>
  <c r="I88" i="36"/>
  <c r="H88" i="36"/>
  <c r="G88" i="36"/>
  <c r="F88" i="36"/>
  <c r="E88" i="36"/>
  <c r="D88" i="36"/>
  <c r="C88" i="36"/>
  <c r="AO88" i="36" s="1"/>
  <c r="N87" i="36"/>
  <c r="M87" i="36"/>
  <c r="L87" i="36"/>
  <c r="K87" i="36"/>
  <c r="J87" i="36"/>
  <c r="I87" i="36"/>
  <c r="H87" i="36"/>
  <c r="G87" i="36"/>
  <c r="AO87" i="36" s="1"/>
  <c r="F87" i="36"/>
  <c r="E87" i="36"/>
  <c r="D87" i="36"/>
  <c r="C87" i="36"/>
  <c r="N86" i="36"/>
  <c r="M86" i="36"/>
  <c r="L86" i="36"/>
  <c r="K86" i="36"/>
  <c r="J86" i="36"/>
  <c r="I86" i="36"/>
  <c r="H86" i="36"/>
  <c r="G86" i="36"/>
  <c r="F86" i="36"/>
  <c r="E86" i="36"/>
  <c r="D86" i="36"/>
  <c r="C86" i="36"/>
  <c r="AO86" i="36" s="1"/>
  <c r="N85" i="36"/>
  <c r="M85" i="36"/>
  <c r="L85" i="36"/>
  <c r="K85" i="36"/>
  <c r="J85" i="36"/>
  <c r="I85" i="36"/>
  <c r="H85" i="36"/>
  <c r="G85" i="36"/>
  <c r="AO85" i="36" s="1"/>
  <c r="F85" i="36"/>
  <c r="E85" i="36"/>
  <c r="D85" i="36"/>
  <c r="C85" i="36"/>
  <c r="N84" i="36"/>
  <c r="M84" i="36"/>
  <c r="L84" i="36"/>
  <c r="K84" i="36"/>
  <c r="J84" i="36"/>
  <c r="I84" i="36"/>
  <c r="H84" i="36"/>
  <c r="G84" i="36"/>
  <c r="F84" i="36"/>
  <c r="E84" i="36"/>
  <c r="D84" i="36"/>
  <c r="C84" i="36"/>
  <c r="AO84" i="36" s="1"/>
  <c r="N83" i="36"/>
  <c r="M83" i="36"/>
  <c r="L83" i="36"/>
  <c r="K83" i="36"/>
  <c r="J83" i="36"/>
  <c r="I83" i="36"/>
  <c r="H83" i="36"/>
  <c r="G83" i="36"/>
  <c r="AO83" i="36" s="1"/>
  <c r="F83" i="36"/>
  <c r="E83" i="36"/>
  <c r="D83" i="36"/>
  <c r="C83" i="36"/>
  <c r="N82" i="36"/>
  <c r="M82" i="36"/>
  <c r="L82" i="36"/>
  <c r="K82" i="36"/>
  <c r="J82" i="36"/>
  <c r="I82" i="36"/>
  <c r="H82" i="36"/>
  <c r="G82" i="36"/>
  <c r="F82" i="36"/>
  <c r="E82" i="36"/>
  <c r="D82" i="36"/>
  <c r="C82" i="36"/>
  <c r="AO82" i="36" s="1"/>
  <c r="N81" i="36"/>
  <c r="M81" i="36"/>
  <c r="L81" i="36"/>
  <c r="K81" i="36"/>
  <c r="J81" i="36"/>
  <c r="I81" i="36"/>
  <c r="H81" i="36"/>
  <c r="G81" i="36"/>
  <c r="F81" i="36"/>
  <c r="E81" i="36"/>
  <c r="D81" i="36"/>
  <c r="C81" i="36"/>
  <c r="N80" i="36"/>
  <c r="M80" i="36"/>
  <c r="L80" i="36"/>
  <c r="K80" i="36"/>
  <c r="J80" i="36"/>
  <c r="I80" i="36"/>
  <c r="H80" i="36"/>
  <c r="G80" i="36"/>
  <c r="F80" i="36"/>
  <c r="E80" i="36"/>
  <c r="D80" i="36"/>
  <c r="C80" i="36"/>
  <c r="N79" i="36"/>
  <c r="M79" i="36"/>
  <c r="L79" i="36"/>
  <c r="K79" i="36"/>
  <c r="J79" i="36"/>
  <c r="I79" i="36"/>
  <c r="H79" i="36"/>
  <c r="G79" i="36"/>
  <c r="F79" i="36"/>
  <c r="E79" i="36"/>
  <c r="D79" i="36"/>
  <c r="C79" i="36"/>
  <c r="N78" i="36"/>
  <c r="M78" i="36"/>
  <c r="L78" i="36"/>
  <c r="K78" i="36"/>
  <c r="J78" i="36"/>
  <c r="I78" i="36"/>
  <c r="H78" i="36"/>
  <c r="G78" i="36"/>
  <c r="F78" i="36"/>
  <c r="E78" i="36"/>
  <c r="D78" i="36"/>
  <c r="C78" i="36"/>
  <c r="N90" i="35"/>
  <c r="M90" i="35"/>
  <c r="L90" i="35"/>
  <c r="K90" i="35"/>
  <c r="J90" i="35"/>
  <c r="AO90" i="35" s="1"/>
  <c r="I90" i="35"/>
  <c r="H90" i="35"/>
  <c r="G90" i="35"/>
  <c r="F90" i="35"/>
  <c r="E90" i="35"/>
  <c r="D90" i="35"/>
  <c r="C90" i="35"/>
  <c r="N89" i="35"/>
  <c r="M89" i="35"/>
  <c r="L89" i="35"/>
  <c r="K89" i="35"/>
  <c r="J89" i="35"/>
  <c r="I89" i="35"/>
  <c r="H89" i="35"/>
  <c r="G89" i="35"/>
  <c r="F89" i="35"/>
  <c r="AO89" i="35" s="1"/>
  <c r="E89" i="35"/>
  <c r="D89" i="35"/>
  <c r="C89" i="35"/>
  <c r="N88" i="35"/>
  <c r="M88" i="35"/>
  <c r="L88" i="35"/>
  <c r="K88" i="35"/>
  <c r="J88" i="35"/>
  <c r="AO88" i="35" s="1"/>
  <c r="I88" i="35"/>
  <c r="H88" i="35"/>
  <c r="G88" i="35"/>
  <c r="F88" i="35"/>
  <c r="E88" i="35"/>
  <c r="D88" i="35"/>
  <c r="C88" i="35"/>
  <c r="N87" i="35"/>
  <c r="M87" i="35"/>
  <c r="L87" i="35"/>
  <c r="K87" i="35"/>
  <c r="J87" i="35"/>
  <c r="I87" i="35"/>
  <c r="H87" i="35"/>
  <c r="G87" i="35"/>
  <c r="F87" i="35"/>
  <c r="AO87" i="35" s="1"/>
  <c r="E87" i="35"/>
  <c r="D87" i="35"/>
  <c r="C87" i="35"/>
  <c r="N86" i="35"/>
  <c r="M86" i="35"/>
  <c r="L86" i="35"/>
  <c r="K86" i="35"/>
  <c r="J86" i="35"/>
  <c r="AO86" i="35" s="1"/>
  <c r="I86" i="35"/>
  <c r="H86" i="35"/>
  <c r="G86" i="35"/>
  <c r="F86" i="35"/>
  <c r="E86" i="35"/>
  <c r="D86" i="35"/>
  <c r="C86" i="35"/>
  <c r="N85" i="35"/>
  <c r="M85" i="35"/>
  <c r="L85" i="35"/>
  <c r="K85" i="35"/>
  <c r="J85" i="35"/>
  <c r="I85" i="35"/>
  <c r="H85" i="35"/>
  <c r="G85" i="35"/>
  <c r="F85" i="35"/>
  <c r="AO85" i="35" s="1"/>
  <c r="E85" i="35"/>
  <c r="D85" i="35"/>
  <c r="C85" i="35"/>
  <c r="N84" i="35"/>
  <c r="M84" i="35"/>
  <c r="L84" i="35"/>
  <c r="K84" i="35"/>
  <c r="J84" i="35"/>
  <c r="AO84" i="35" s="1"/>
  <c r="I84" i="35"/>
  <c r="H84" i="35"/>
  <c r="G84" i="35"/>
  <c r="F84" i="35"/>
  <c r="E84" i="35"/>
  <c r="D84" i="35"/>
  <c r="C84" i="35"/>
  <c r="N83" i="35"/>
  <c r="M83" i="35"/>
  <c r="L83" i="35"/>
  <c r="K83" i="35"/>
  <c r="J83" i="35"/>
  <c r="I83" i="35"/>
  <c r="H83" i="35"/>
  <c r="G83" i="35"/>
  <c r="F83" i="35"/>
  <c r="E83" i="35"/>
  <c r="D83" i="35"/>
  <c r="C83" i="35"/>
  <c r="N82" i="35"/>
  <c r="M82" i="35"/>
  <c r="L82" i="35"/>
  <c r="K82" i="35"/>
  <c r="J82" i="35"/>
  <c r="AO82" i="35" s="1"/>
  <c r="I82" i="35"/>
  <c r="H82" i="35"/>
  <c r="G82" i="35"/>
  <c r="F82" i="35"/>
  <c r="E82" i="35"/>
  <c r="D82" i="35"/>
  <c r="C82" i="35"/>
  <c r="N81" i="35"/>
  <c r="M81" i="35"/>
  <c r="L81" i="35"/>
  <c r="K81" i="35"/>
  <c r="J81" i="35"/>
  <c r="I81" i="35"/>
  <c r="H81" i="35"/>
  <c r="G81" i="35"/>
  <c r="F81" i="35"/>
  <c r="AO81" i="35" s="1"/>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C80" i="34"/>
  <c r="N79" i="34"/>
  <c r="M79" i="34"/>
  <c r="L79" i="34"/>
  <c r="K79" i="34"/>
  <c r="J79" i="34"/>
  <c r="I79" i="34"/>
  <c r="H79" i="34"/>
  <c r="G79" i="34"/>
  <c r="F79" i="34"/>
  <c r="E79" i="34"/>
  <c r="D79" i="34"/>
  <c r="C79" i="34"/>
  <c r="N78" i="34"/>
  <c r="M78" i="34"/>
  <c r="L78" i="34"/>
  <c r="K78" i="34"/>
  <c r="J78" i="34"/>
  <c r="I78" i="34"/>
  <c r="H78" i="34"/>
  <c r="G78" i="34"/>
  <c r="F78" i="34"/>
  <c r="E78" i="34"/>
  <c r="D78" i="34"/>
  <c r="C78" i="34"/>
  <c r="N90" i="33"/>
  <c r="M90" i="33"/>
  <c r="L90" i="33"/>
  <c r="K90" i="33"/>
  <c r="J90" i="33"/>
  <c r="I90" i="33"/>
  <c r="H90" i="33"/>
  <c r="G90" i="33"/>
  <c r="F90" i="33"/>
  <c r="E90" i="33"/>
  <c r="D90" i="33"/>
  <c r="C90" i="33"/>
  <c r="AO90" i="33" s="1"/>
  <c r="N89" i="33"/>
  <c r="M89" i="33"/>
  <c r="L89" i="33"/>
  <c r="K89" i="33"/>
  <c r="J89" i="33"/>
  <c r="I89" i="33"/>
  <c r="H89" i="33"/>
  <c r="G89" i="33"/>
  <c r="F89" i="33"/>
  <c r="E89" i="33"/>
  <c r="AO89" i="33" s="1"/>
  <c r="D89" i="33"/>
  <c r="C89" i="33"/>
  <c r="N88" i="33"/>
  <c r="M88" i="33"/>
  <c r="L88" i="33"/>
  <c r="K88" i="33"/>
  <c r="J88" i="33"/>
  <c r="I88" i="33"/>
  <c r="H88" i="33"/>
  <c r="G88" i="33"/>
  <c r="F88" i="33"/>
  <c r="E88" i="33"/>
  <c r="D88" i="33"/>
  <c r="C88" i="33"/>
  <c r="AO88" i="33" s="1"/>
  <c r="N87" i="33"/>
  <c r="M87" i="33"/>
  <c r="L87" i="33"/>
  <c r="K87" i="33"/>
  <c r="J87" i="33"/>
  <c r="I87" i="33"/>
  <c r="H87" i="33"/>
  <c r="G87" i="33"/>
  <c r="F87" i="33"/>
  <c r="E87" i="33"/>
  <c r="AO87" i="33" s="1"/>
  <c r="D87" i="33"/>
  <c r="C87" i="33"/>
  <c r="N86" i="33"/>
  <c r="M86" i="33"/>
  <c r="L86" i="33"/>
  <c r="K86" i="33"/>
  <c r="J86" i="33"/>
  <c r="I86" i="33"/>
  <c r="H86" i="33"/>
  <c r="G86" i="33"/>
  <c r="F86" i="33"/>
  <c r="E86" i="33"/>
  <c r="D86" i="33"/>
  <c r="C86" i="33"/>
  <c r="AO86" i="33" s="1"/>
  <c r="N85" i="33"/>
  <c r="M85" i="33"/>
  <c r="L85" i="33"/>
  <c r="K85" i="33"/>
  <c r="J85" i="33"/>
  <c r="I85" i="33"/>
  <c r="H85" i="33"/>
  <c r="G85" i="33"/>
  <c r="F85" i="33"/>
  <c r="E85" i="33"/>
  <c r="AO85" i="33" s="1"/>
  <c r="D85" i="33"/>
  <c r="C85" i="33"/>
  <c r="N84" i="33"/>
  <c r="M84" i="33"/>
  <c r="L84" i="33"/>
  <c r="K84" i="33"/>
  <c r="J84" i="33"/>
  <c r="I84" i="33"/>
  <c r="AO84" i="33" s="1"/>
  <c r="H84" i="33"/>
  <c r="G84" i="33"/>
  <c r="F84" i="33"/>
  <c r="E84" i="33"/>
  <c r="D84" i="33"/>
  <c r="C84" i="33"/>
  <c r="N83" i="33"/>
  <c r="M83" i="33"/>
  <c r="L83" i="33"/>
  <c r="K83" i="33"/>
  <c r="J83" i="33"/>
  <c r="I83" i="33"/>
  <c r="H83" i="33"/>
  <c r="G83" i="33"/>
  <c r="F83" i="33"/>
  <c r="E83" i="33"/>
  <c r="D83" i="33"/>
  <c r="C83" i="33"/>
  <c r="N82" i="33"/>
  <c r="M82" i="33"/>
  <c r="L82" i="33"/>
  <c r="K82" i="33"/>
  <c r="J82" i="33"/>
  <c r="I82" i="33"/>
  <c r="H82" i="33"/>
  <c r="G82" i="33"/>
  <c r="F82" i="33"/>
  <c r="E82" i="33"/>
  <c r="D82" i="33"/>
  <c r="C82" i="33"/>
  <c r="AO82" i="33" s="1"/>
  <c r="N81" i="33"/>
  <c r="M81" i="33"/>
  <c r="L81" i="33"/>
  <c r="K81" i="33"/>
  <c r="J81" i="33"/>
  <c r="I81" i="33"/>
  <c r="H81" i="33"/>
  <c r="G81" i="33"/>
  <c r="F81" i="33"/>
  <c r="E81" i="33"/>
  <c r="AO81" i="33" s="1"/>
  <c r="D81" i="33"/>
  <c r="C81" i="33"/>
  <c r="N80" i="33"/>
  <c r="M80" i="33"/>
  <c r="L80" i="33"/>
  <c r="K80" i="33"/>
  <c r="J80" i="33"/>
  <c r="I80" i="33"/>
  <c r="H80" i="33"/>
  <c r="G80" i="33"/>
  <c r="F80" i="33"/>
  <c r="E80" i="33"/>
  <c r="D80" i="33"/>
  <c r="C80" i="33"/>
  <c r="N79" i="33"/>
  <c r="M79" i="33"/>
  <c r="L79" i="33"/>
  <c r="K79" i="33"/>
  <c r="J79" i="33"/>
  <c r="I79" i="33"/>
  <c r="H79" i="33"/>
  <c r="G79" i="33"/>
  <c r="F79" i="33"/>
  <c r="E79" i="33"/>
  <c r="D79" i="33"/>
  <c r="C79" i="33"/>
  <c r="N78" i="33"/>
  <c r="M78" i="33"/>
  <c r="L78" i="33"/>
  <c r="K78" i="33"/>
  <c r="J78" i="33"/>
  <c r="I78" i="33"/>
  <c r="H78" i="33"/>
  <c r="G78" i="33"/>
  <c r="F78" i="33"/>
  <c r="E78" i="33"/>
  <c r="D78" i="33"/>
  <c r="C78" i="33"/>
  <c r="N75" i="32"/>
  <c r="M75" i="32"/>
  <c r="L75" i="32"/>
  <c r="K75" i="32"/>
  <c r="J75" i="32"/>
  <c r="I75" i="32"/>
  <c r="H75" i="32"/>
  <c r="G75" i="32"/>
  <c r="F75" i="32"/>
  <c r="E75" i="32"/>
  <c r="D75" i="32"/>
  <c r="C75" i="32"/>
  <c r="N74" i="32"/>
  <c r="M74" i="32"/>
  <c r="L74" i="32"/>
  <c r="K74" i="32"/>
  <c r="J74" i="32"/>
  <c r="I74" i="32"/>
  <c r="H74" i="32"/>
  <c r="G74" i="32"/>
  <c r="F74" i="32"/>
  <c r="E74" i="32"/>
  <c r="D74" i="32"/>
  <c r="C74" i="32"/>
  <c r="N73" i="32"/>
  <c r="M73" i="32"/>
  <c r="L73" i="32"/>
  <c r="K73" i="32"/>
  <c r="J73" i="32"/>
  <c r="I73" i="32"/>
  <c r="H73" i="32"/>
  <c r="G73" i="32"/>
  <c r="F73" i="32"/>
  <c r="E73" i="32"/>
  <c r="D73" i="32"/>
  <c r="C73" i="32"/>
  <c r="N72" i="32"/>
  <c r="M72" i="32"/>
  <c r="L72" i="32"/>
  <c r="K72" i="32"/>
  <c r="J72" i="32"/>
  <c r="I72" i="32"/>
  <c r="H72" i="32"/>
  <c r="G72" i="32"/>
  <c r="F72" i="32"/>
  <c r="E72" i="32"/>
  <c r="D72" i="32"/>
  <c r="C72" i="32"/>
  <c r="N71" i="32"/>
  <c r="M71" i="32"/>
  <c r="L71" i="32"/>
  <c r="K71" i="32"/>
  <c r="J71" i="32"/>
  <c r="I71" i="32"/>
  <c r="H71" i="32"/>
  <c r="G71" i="32"/>
  <c r="F71" i="32"/>
  <c r="E71" i="32"/>
  <c r="AO71" i="32" s="1"/>
  <c r="D71" i="32"/>
  <c r="C71" i="32"/>
  <c r="N70" i="32"/>
  <c r="M70" i="32"/>
  <c r="L70" i="32"/>
  <c r="K70" i="32"/>
  <c r="J70" i="32"/>
  <c r="I70" i="32"/>
  <c r="AO70" i="32" s="1"/>
  <c r="H70" i="32"/>
  <c r="G70" i="32"/>
  <c r="F70" i="32"/>
  <c r="E70" i="32"/>
  <c r="D70" i="32"/>
  <c r="C70" i="32"/>
  <c r="N69" i="32"/>
  <c r="M69" i="32"/>
  <c r="L69" i="32"/>
  <c r="K69" i="32"/>
  <c r="J69" i="32"/>
  <c r="I69" i="32"/>
  <c r="H69" i="32"/>
  <c r="G69" i="32"/>
  <c r="F69" i="32"/>
  <c r="E69" i="32"/>
  <c r="D69" i="32"/>
  <c r="C69" i="32"/>
  <c r="N68" i="32"/>
  <c r="M68" i="32"/>
  <c r="L68" i="32"/>
  <c r="K68" i="32"/>
  <c r="J68" i="32"/>
  <c r="I68" i="32"/>
  <c r="AO68" i="32" s="1"/>
  <c r="H68" i="32"/>
  <c r="G68" i="32"/>
  <c r="F68" i="32"/>
  <c r="E68" i="32"/>
  <c r="D68" i="32"/>
  <c r="C68" i="32"/>
  <c r="N67" i="32"/>
  <c r="M67" i="32"/>
  <c r="L67" i="32"/>
  <c r="K67" i="32"/>
  <c r="J67" i="32"/>
  <c r="I67" i="32"/>
  <c r="H67" i="32"/>
  <c r="G67" i="32"/>
  <c r="F67" i="32"/>
  <c r="E67" i="32"/>
  <c r="AO67" i="32" s="1"/>
  <c r="D67" i="32"/>
  <c r="C67" i="32"/>
  <c r="N66" i="32"/>
  <c r="M66" i="32"/>
  <c r="L66" i="32"/>
  <c r="K66" i="32"/>
  <c r="J66" i="32"/>
  <c r="I66" i="32"/>
  <c r="H66" i="32"/>
  <c r="G66" i="32"/>
  <c r="F66" i="32"/>
  <c r="E66" i="32"/>
  <c r="D66" i="32"/>
  <c r="N90" i="31"/>
  <c r="M90" i="31"/>
  <c r="L90" i="31"/>
  <c r="K90" i="31"/>
  <c r="J90" i="31"/>
  <c r="I90" i="31"/>
  <c r="H90" i="31"/>
  <c r="G90" i="31"/>
  <c r="F90" i="31"/>
  <c r="E90" i="31"/>
  <c r="AO90" i="31" s="1"/>
  <c r="D90" i="31"/>
  <c r="C90" i="31"/>
  <c r="N89" i="31"/>
  <c r="M89" i="31"/>
  <c r="L89" i="31"/>
  <c r="K89" i="31"/>
  <c r="J89" i="31"/>
  <c r="I89" i="31"/>
  <c r="AO89" i="31" s="1"/>
  <c r="H89" i="31"/>
  <c r="G89" i="31"/>
  <c r="F89" i="31"/>
  <c r="E89" i="31"/>
  <c r="D89" i="31"/>
  <c r="C89" i="31"/>
  <c r="N88" i="31"/>
  <c r="M88" i="31"/>
  <c r="L88" i="31"/>
  <c r="K88" i="31"/>
  <c r="J88" i="31"/>
  <c r="I88" i="31"/>
  <c r="H88" i="31"/>
  <c r="G88" i="31"/>
  <c r="F88" i="31"/>
  <c r="E88" i="31"/>
  <c r="AO88" i="31" s="1"/>
  <c r="D88" i="31"/>
  <c r="C88" i="31"/>
  <c r="N87" i="31"/>
  <c r="M87" i="31"/>
  <c r="L87" i="31"/>
  <c r="K87" i="31"/>
  <c r="J87" i="31"/>
  <c r="I87" i="31"/>
  <c r="AO87" i="31" s="1"/>
  <c r="H87" i="31"/>
  <c r="G87" i="31"/>
  <c r="F87" i="31"/>
  <c r="E87" i="31"/>
  <c r="D87" i="31"/>
  <c r="C87" i="31"/>
  <c r="N86" i="31"/>
  <c r="M86" i="31"/>
  <c r="L86" i="31"/>
  <c r="K86" i="31"/>
  <c r="J86" i="31"/>
  <c r="I86" i="31"/>
  <c r="H86" i="31"/>
  <c r="G86" i="31"/>
  <c r="F86" i="31"/>
  <c r="E86" i="31"/>
  <c r="AO86" i="31" s="1"/>
  <c r="D86" i="31"/>
  <c r="C86" i="31"/>
  <c r="N85" i="31"/>
  <c r="M85" i="31"/>
  <c r="L85" i="31"/>
  <c r="K85" i="31"/>
  <c r="J85" i="31"/>
  <c r="I85" i="31"/>
  <c r="AO85" i="31" s="1"/>
  <c r="H85" i="31"/>
  <c r="G85" i="31"/>
  <c r="F85" i="31"/>
  <c r="E85" i="31"/>
  <c r="D85" i="31"/>
  <c r="C85" i="31"/>
  <c r="N84" i="31"/>
  <c r="M84" i="31"/>
  <c r="L84" i="31"/>
  <c r="K84" i="31"/>
  <c r="J84" i="31"/>
  <c r="I84" i="31"/>
  <c r="H84" i="31"/>
  <c r="G84" i="31"/>
  <c r="F84" i="31"/>
  <c r="E84" i="31"/>
  <c r="D84" i="31"/>
  <c r="C84" i="31"/>
  <c r="N83" i="31"/>
  <c r="M83" i="31"/>
  <c r="L83" i="31"/>
  <c r="K83" i="31"/>
  <c r="J83" i="31"/>
  <c r="I83" i="31"/>
  <c r="AO83" i="31" s="1"/>
  <c r="H83" i="31"/>
  <c r="G83" i="31"/>
  <c r="F83" i="31"/>
  <c r="E83" i="31"/>
  <c r="D83" i="31"/>
  <c r="C83" i="31"/>
  <c r="N82" i="31"/>
  <c r="M82" i="31"/>
  <c r="L82" i="31"/>
  <c r="K82" i="31"/>
  <c r="J82" i="31"/>
  <c r="I82" i="31"/>
  <c r="H82" i="31"/>
  <c r="G82" i="31"/>
  <c r="F82" i="31"/>
  <c r="E82" i="31"/>
  <c r="AO82" i="31" s="1"/>
  <c r="D82" i="31"/>
  <c r="C82" i="31"/>
  <c r="N81" i="31"/>
  <c r="M81" i="31"/>
  <c r="L81" i="31"/>
  <c r="K81" i="31"/>
  <c r="J81" i="31"/>
  <c r="I81" i="31"/>
  <c r="AO81" i="31" s="1"/>
  <c r="H81" i="31"/>
  <c r="G81" i="31"/>
  <c r="F81" i="31"/>
  <c r="E81" i="31"/>
  <c r="D81" i="31"/>
  <c r="C81" i="31"/>
  <c r="N80" i="31"/>
  <c r="M80" i="31"/>
  <c r="L80" i="31"/>
  <c r="K80" i="31"/>
  <c r="J80" i="31"/>
  <c r="I80" i="31"/>
  <c r="H80" i="31"/>
  <c r="G80" i="31"/>
  <c r="F80" i="31"/>
  <c r="E80" i="31"/>
  <c r="D80" i="31"/>
  <c r="C80" i="31"/>
  <c r="N79" i="31"/>
  <c r="M79" i="31"/>
  <c r="L79" i="31"/>
  <c r="K79" i="31"/>
  <c r="J79" i="31"/>
  <c r="I79" i="31"/>
  <c r="H79" i="31"/>
  <c r="G79" i="31"/>
  <c r="F79" i="31"/>
  <c r="E79" i="31"/>
  <c r="D79" i="31"/>
  <c r="C79" i="31"/>
  <c r="N78" i="31"/>
  <c r="M78" i="31"/>
  <c r="L78" i="31"/>
  <c r="K78" i="31"/>
  <c r="J78" i="31"/>
  <c r="I78" i="31"/>
  <c r="H78" i="31"/>
  <c r="G78" i="31"/>
  <c r="F78" i="31"/>
  <c r="E78" i="31"/>
  <c r="D78" i="31"/>
  <c r="C78" i="31"/>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C80" i="30"/>
  <c r="N79" i="30"/>
  <c r="M79" i="30"/>
  <c r="L79" i="30"/>
  <c r="K79" i="30"/>
  <c r="J79" i="30"/>
  <c r="I79" i="30"/>
  <c r="H79" i="30"/>
  <c r="G79" i="30"/>
  <c r="F79" i="30"/>
  <c r="E79" i="30"/>
  <c r="D79" i="30"/>
  <c r="C79" i="30"/>
  <c r="N78" i="30"/>
  <c r="M78" i="30"/>
  <c r="L78" i="30"/>
  <c r="K78" i="30"/>
  <c r="J78" i="30"/>
  <c r="I78" i="30"/>
  <c r="H78" i="30"/>
  <c r="G78" i="30"/>
  <c r="F78" i="30"/>
  <c r="E78" i="30"/>
  <c r="D78" i="30"/>
  <c r="C78" i="30"/>
  <c r="N90" i="29"/>
  <c r="M90" i="29"/>
  <c r="L90" i="29"/>
  <c r="K90" i="29"/>
  <c r="J90" i="29"/>
  <c r="I90" i="29"/>
  <c r="H90" i="29"/>
  <c r="G90" i="29"/>
  <c r="F90" i="29"/>
  <c r="E90" i="29"/>
  <c r="D90" i="29"/>
  <c r="C90" i="29"/>
  <c r="N89" i="29"/>
  <c r="M89" i="29"/>
  <c r="L89" i="29"/>
  <c r="K89" i="29"/>
  <c r="J89" i="29"/>
  <c r="I89" i="29"/>
  <c r="H89" i="29"/>
  <c r="G89" i="29"/>
  <c r="F89" i="29"/>
  <c r="E89" i="29"/>
  <c r="D89" i="29"/>
  <c r="C89" i="29"/>
  <c r="AO89" i="29" s="1"/>
  <c r="R88" i="29"/>
  <c r="N88" i="29"/>
  <c r="M88" i="29"/>
  <c r="L88" i="29"/>
  <c r="K88" i="29"/>
  <c r="J88" i="29"/>
  <c r="I88" i="29"/>
  <c r="H88" i="29"/>
  <c r="AO88" i="29" s="1"/>
  <c r="G88" i="29"/>
  <c r="F88" i="29"/>
  <c r="E88" i="29"/>
  <c r="D88" i="29"/>
  <c r="C88" i="29"/>
  <c r="N87" i="29"/>
  <c r="M87" i="29"/>
  <c r="L87" i="29"/>
  <c r="K87" i="29"/>
  <c r="J87" i="29"/>
  <c r="I87" i="29"/>
  <c r="H87" i="29"/>
  <c r="G87" i="29"/>
  <c r="F87" i="29"/>
  <c r="E87" i="29"/>
  <c r="D87" i="29"/>
  <c r="AO87" i="29" s="1"/>
  <c r="C87" i="29"/>
  <c r="N86" i="29"/>
  <c r="M86" i="29"/>
  <c r="L86" i="29"/>
  <c r="K86" i="29"/>
  <c r="J86" i="29"/>
  <c r="I86" i="29"/>
  <c r="H86" i="29"/>
  <c r="AO86" i="29" s="1"/>
  <c r="G86" i="29"/>
  <c r="F86" i="29"/>
  <c r="E86" i="29"/>
  <c r="D86" i="29"/>
  <c r="C86" i="29"/>
  <c r="N85" i="29"/>
  <c r="M85" i="29"/>
  <c r="L85" i="29"/>
  <c r="K85" i="29"/>
  <c r="J85" i="29"/>
  <c r="I85" i="29"/>
  <c r="H85" i="29"/>
  <c r="G85" i="29"/>
  <c r="F85" i="29"/>
  <c r="E85" i="29"/>
  <c r="D85" i="29"/>
  <c r="AO85" i="29" s="1"/>
  <c r="C85" i="29"/>
  <c r="Z84" i="29"/>
  <c r="Y84" i="29"/>
  <c r="N84" i="29"/>
  <c r="M84" i="29"/>
  <c r="L84" i="29"/>
  <c r="K84" i="29"/>
  <c r="J84" i="29"/>
  <c r="AO84" i="29" s="1"/>
  <c r="I84" i="29"/>
  <c r="H84" i="29"/>
  <c r="G84" i="29"/>
  <c r="F84" i="29"/>
  <c r="E84" i="29"/>
  <c r="D84" i="29"/>
  <c r="C84" i="29"/>
  <c r="N83" i="29"/>
  <c r="M83" i="29"/>
  <c r="L83" i="29"/>
  <c r="K83" i="29"/>
  <c r="J83" i="29"/>
  <c r="I83" i="29"/>
  <c r="H83" i="29"/>
  <c r="G83" i="29"/>
  <c r="F83" i="29"/>
  <c r="AO83" i="29" s="1"/>
  <c r="E83" i="29"/>
  <c r="D83" i="29"/>
  <c r="C83" i="29"/>
  <c r="R82" i="29"/>
  <c r="Q82" i="29"/>
  <c r="N82" i="29"/>
  <c r="M82" i="29"/>
  <c r="L82" i="29"/>
  <c r="K82" i="29"/>
  <c r="J82" i="29"/>
  <c r="I82" i="29"/>
  <c r="H82" i="29"/>
  <c r="G82" i="29"/>
  <c r="F82" i="29"/>
  <c r="E82" i="29"/>
  <c r="D82" i="29"/>
  <c r="C82" i="29"/>
  <c r="N81" i="29"/>
  <c r="M81" i="29"/>
  <c r="L81" i="29"/>
  <c r="K81" i="29"/>
  <c r="J81" i="29"/>
  <c r="I81" i="29"/>
  <c r="H81" i="29"/>
  <c r="AO81" i="29" s="1"/>
  <c r="G81" i="29"/>
  <c r="F81" i="29"/>
  <c r="E81" i="29"/>
  <c r="D81" i="29"/>
  <c r="C81" i="29"/>
  <c r="N80" i="29"/>
  <c r="M80" i="29"/>
  <c r="L80" i="29"/>
  <c r="K80" i="29"/>
  <c r="J80" i="29"/>
  <c r="I80" i="29"/>
  <c r="H80" i="29"/>
  <c r="G80" i="29"/>
  <c r="F80" i="29"/>
  <c r="E80" i="29"/>
  <c r="D80" i="29"/>
  <c r="C80" i="29"/>
  <c r="N79" i="29"/>
  <c r="M79" i="29"/>
  <c r="L79" i="29"/>
  <c r="K79" i="29"/>
  <c r="J79" i="29"/>
  <c r="I79" i="29"/>
  <c r="H79" i="29"/>
  <c r="G79" i="29"/>
  <c r="F79" i="29"/>
  <c r="E79" i="29"/>
  <c r="D79" i="29"/>
  <c r="C79" i="29"/>
  <c r="N78" i="29"/>
  <c r="M78" i="29"/>
  <c r="L78" i="29"/>
  <c r="K78" i="29"/>
  <c r="J78" i="29"/>
  <c r="I78" i="29"/>
  <c r="H78" i="29"/>
  <c r="G78" i="29"/>
  <c r="F78" i="29"/>
  <c r="E78" i="29"/>
  <c r="D78" i="29"/>
  <c r="Z90" i="10"/>
  <c r="Y90" i="10"/>
  <c r="X90" i="10"/>
  <c r="W90" i="10"/>
  <c r="V90" i="10"/>
  <c r="V90" i="30" s="1"/>
  <c r="U90" i="10"/>
  <c r="T90" i="10"/>
  <c r="S90" i="10"/>
  <c r="S90" i="29"/>
  <c r="R90" i="10"/>
  <c r="R90" i="29" s="1"/>
  <c r="Q90" i="10"/>
  <c r="P90" i="10"/>
  <c r="O90" i="10"/>
  <c r="Z89" i="10"/>
  <c r="Z89" i="29" s="1"/>
  <c r="Y89" i="10"/>
  <c r="X89" i="10"/>
  <c r="X89" i="33" s="1"/>
  <c r="W89" i="10"/>
  <c r="W89" i="29" s="1"/>
  <c r="V89" i="10"/>
  <c r="V89" i="29"/>
  <c r="U89" i="10"/>
  <c r="U89" i="29"/>
  <c r="T89" i="10"/>
  <c r="S89" i="10"/>
  <c r="R89" i="10"/>
  <c r="R89" i="36" s="1"/>
  <c r="Q89" i="10"/>
  <c r="P89" i="10"/>
  <c r="O89" i="10"/>
  <c r="O89" i="29" s="1"/>
  <c r="O89" i="31"/>
  <c r="AF88" i="10"/>
  <c r="Z88" i="10"/>
  <c r="Z88" i="29" s="1"/>
  <c r="Y88" i="10"/>
  <c r="Y88" i="29"/>
  <c r="X88" i="10"/>
  <c r="W88" i="10"/>
  <c r="V88" i="10"/>
  <c r="U88" i="10"/>
  <c r="U88" i="29"/>
  <c r="T88" i="10"/>
  <c r="T88" i="29"/>
  <c r="S88" i="10"/>
  <c r="S88" i="29" s="1"/>
  <c r="R88" i="10"/>
  <c r="Q88" i="10"/>
  <c r="Q88" i="29" s="1"/>
  <c r="P88" i="10"/>
  <c r="O88" i="10"/>
  <c r="Z87" i="10"/>
  <c r="Z87" i="29"/>
  <c r="Y87" i="10"/>
  <c r="Y87" i="29" s="1"/>
  <c r="X87" i="10"/>
  <c r="X87" i="29"/>
  <c r="W87" i="10"/>
  <c r="V87" i="10"/>
  <c r="V87" i="29" s="1"/>
  <c r="U87" i="10"/>
  <c r="U87" i="33" s="1"/>
  <c r="U87" i="29"/>
  <c r="T87" i="10"/>
  <c r="S87" i="10"/>
  <c r="S87" i="30" s="1"/>
  <c r="S87" i="29"/>
  <c r="R87" i="10"/>
  <c r="R87" i="29"/>
  <c r="Q87" i="10"/>
  <c r="Q87" i="29"/>
  <c r="P87" i="10"/>
  <c r="P87" i="31" s="1"/>
  <c r="O87" i="10"/>
  <c r="Z86" i="10"/>
  <c r="Z86" i="29" s="1"/>
  <c r="Y86" i="10"/>
  <c r="Y86" i="29" s="1"/>
  <c r="X86" i="10"/>
  <c r="W86" i="10"/>
  <c r="V86" i="10"/>
  <c r="U86" i="10"/>
  <c r="U86" i="35" s="1"/>
  <c r="T86" i="10"/>
  <c r="T86" i="29" s="1"/>
  <c r="S86" i="10"/>
  <c r="S86" i="29"/>
  <c r="R86" i="10"/>
  <c r="R86" i="29" s="1"/>
  <c r="Q86" i="10"/>
  <c r="Q86" i="29" s="1"/>
  <c r="P86" i="10"/>
  <c r="O86" i="10"/>
  <c r="AA86" i="10" s="1"/>
  <c r="Z85" i="10"/>
  <c r="AL85" i="10" s="1"/>
  <c r="Y85" i="10"/>
  <c r="X85" i="10"/>
  <c r="W85" i="10"/>
  <c r="V85" i="10"/>
  <c r="V85" i="35" s="1"/>
  <c r="U85" i="10"/>
  <c r="T85" i="10"/>
  <c r="S85" i="10"/>
  <c r="S85" i="30"/>
  <c r="R85" i="10"/>
  <c r="R85" i="30" s="1"/>
  <c r="Q85" i="10"/>
  <c r="P85" i="10"/>
  <c r="P85" i="31" s="1"/>
  <c r="O85" i="10"/>
  <c r="Z84" i="10"/>
  <c r="Y84" i="10"/>
  <c r="X84" i="10"/>
  <c r="W84" i="10"/>
  <c r="AI84" i="10" s="1"/>
  <c r="V84" i="10"/>
  <c r="AH84" i="10" s="1"/>
  <c r="U84" i="10"/>
  <c r="T84" i="10"/>
  <c r="S84" i="10"/>
  <c r="R84" i="10"/>
  <c r="AD84" i="10" s="1"/>
  <c r="Q84" i="10"/>
  <c r="Q84" i="29" s="1"/>
  <c r="P84" i="10"/>
  <c r="O84" i="10"/>
  <c r="O84" i="33" s="1"/>
  <c r="Z83" i="10"/>
  <c r="Y83" i="10"/>
  <c r="X83" i="10"/>
  <c r="AJ83" i="10"/>
  <c r="W83" i="10"/>
  <c r="W83" i="29" s="1"/>
  <c r="V83" i="10"/>
  <c r="V83" i="29" s="1"/>
  <c r="U83" i="10"/>
  <c r="U83" i="33" s="1"/>
  <c r="T83" i="10"/>
  <c r="S83" i="10"/>
  <c r="S83" i="30" s="1"/>
  <c r="R83" i="10"/>
  <c r="Q83" i="10"/>
  <c r="P83" i="10"/>
  <c r="P83" i="29" s="1"/>
  <c r="O83" i="10"/>
  <c r="O83" i="29"/>
  <c r="Z82" i="10"/>
  <c r="Z82" i="29" s="1"/>
  <c r="Y82" i="10"/>
  <c r="Y82" i="29" s="1"/>
  <c r="Y82" i="31"/>
  <c r="X82" i="10"/>
  <c r="W82" i="10"/>
  <c r="V82" i="10"/>
  <c r="U82" i="10"/>
  <c r="T82" i="10"/>
  <c r="T82" i="29" s="1"/>
  <c r="S82" i="10"/>
  <c r="S82" i="29"/>
  <c r="R82" i="10"/>
  <c r="R82" i="31"/>
  <c r="Q82" i="10"/>
  <c r="P82" i="10"/>
  <c r="AB82" i="10" s="1"/>
  <c r="O82" i="10"/>
  <c r="AA82" i="10" s="1"/>
  <c r="Z81" i="10"/>
  <c r="Y81" i="10"/>
  <c r="X81" i="10"/>
  <c r="X81" i="29"/>
  <c r="W81" i="10"/>
  <c r="W81" i="29"/>
  <c r="V81" i="10"/>
  <c r="V81" i="31" s="1"/>
  <c r="U81" i="10"/>
  <c r="U81" i="31" s="1"/>
  <c r="T81" i="10"/>
  <c r="S81" i="10"/>
  <c r="R81" i="10"/>
  <c r="Q81" i="10"/>
  <c r="P81" i="10"/>
  <c r="P81" i="29"/>
  <c r="O81" i="10"/>
  <c r="O81" i="29" s="1"/>
  <c r="Z80" i="10"/>
  <c r="Z80" i="29" s="1"/>
  <c r="Y80" i="10"/>
  <c r="Y80" i="29" s="1"/>
  <c r="X80" i="10"/>
  <c r="W80" i="10"/>
  <c r="V80" i="10"/>
  <c r="U80" i="10"/>
  <c r="T80" i="10"/>
  <c r="T80" i="29" s="1"/>
  <c r="S80" i="10"/>
  <c r="S80" i="29"/>
  <c r="R80" i="10"/>
  <c r="R80" i="29" s="1"/>
  <c r="Q80" i="10"/>
  <c r="Q80" i="29" s="1"/>
  <c r="P80" i="10"/>
  <c r="O80" i="10"/>
  <c r="O80" i="30"/>
  <c r="Z79" i="10"/>
  <c r="Y79" i="10"/>
  <c r="X79" i="10"/>
  <c r="W79" i="10"/>
  <c r="W79" i="29"/>
  <c r="V79" i="10"/>
  <c r="V79" i="29" s="1"/>
  <c r="U79" i="10"/>
  <c r="U79" i="29" s="1"/>
  <c r="T79" i="10"/>
  <c r="AF79" i="10" s="1"/>
  <c r="S79" i="10"/>
  <c r="R79" i="10"/>
  <c r="Q79" i="10"/>
  <c r="P79" i="10"/>
  <c r="P79" i="29" s="1"/>
  <c r="O79" i="10"/>
  <c r="O79" i="29" s="1"/>
  <c r="Z78" i="10"/>
  <c r="Z78" i="30"/>
  <c r="Y78" i="10"/>
  <c r="Y78" i="30" s="1"/>
  <c r="X78" i="10"/>
  <c r="W78" i="10"/>
  <c r="W78" i="29" s="1"/>
  <c r="V78" i="10"/>
  <c r="U78" i="10"/>
  <c r="T78" i="10"/>
  <c r="T78" i="34" s="1"/>
  <c r="S78" i="10"/>
  <c r="S78" i="29" s="1"/>
  <c r="R78" i="10"/>
  <c r="Q78" i="10"/>
  <c r="P78" i="10"/>
  <c r="O78" i="10"/>
  <c r="Z75" i="2"/>
  <c r="Y75" i="2"/>
  <c r="X75" i="2"/>
  <c r="W75" i="2"/>
  <c r="AI75" i="2" s="1"/>
  <c r="AI75" i="32" s="1"/>
  <c r="V75" i="2"/>
  <c r="U75" i="2"/>
  <c r="T75" i="2"/>
  <c r="S75" i="2"/>
  <c r="R75" i="2"/>
  <c r="Q75" i="2"/>
  <c r="AC75" i="2" s="1"/>
  <c r="AC75" i="32" s="1"/>
  <c r="P75" i="2"/>
  <c r="O75" i="2"/>
  <c r="AA75" i="2" s="1"/>
  <c r="Z74" i="2"/>
  <c r="Y74" i="2"/>
  <c r="X74" i="2"/>
  <c r="W74" i="2"/>
  <c r="W74" i="32" s="1"/>
  <c r="V74" i="2"/>
  <c r="U74" i="2"/>
  <c r="T74" i="2"/>
  <c r="S74" i="2"/>
  <c r="AE74" i="2" s="1"/>
  <c r="AE74" i="32" s="1"/>
  <c r="R74" i="2"/>
  <c r="AD74" i="2" s="1"/>
  <c r="AD74" i="32" s="1"/>
  <c r="Q74" i="2"/>
  <c r="P74" i="2"/>
  <c r="O74" i="2"/>
  <c r="Z73" i="2"/>
  <c r="Y73" i="2"/>
  <c r="X73" i="2"/>
  <c r="W73" i="2"/>
  <c r="AI73" i="2"/>
  <c r="AI73" i="32" s="1"/>
  <c r="V73" i="2"/>
  <c r="U73" i="2"/>
  <c r="T73" i="2"/>
  <c r="S73" i="2"/>
  <c r="S73" i="32"/>
  <c r="R73" i="2"/>
  <c r="Q73" i="2"/>
  <c r="P73" i="2"/>
  <c r="AB73" i="2" s="1"/>
  <c r="AB73" i="32" s="1"/>
  <c r="O73" i="2"/>
  <c r="AA73" i="2"/>
  <c r="AA73" i="32" s="1"/>
  <c r="Z72" i="2"/>
  <c r="Y72" i="2"/>
  <c r="X72" i="2"/>
  <c r="W72" i="2"/>
  <c r="W72" i="32"/>
  <c r="V72" i="2"/>
  <c r="U72" i="2"/>
  <c r="T72" i="2"/>
  <c r="S72" i="2"/>
  <c r="S72" i="32"/>
  <c r="R72" i="2"/>
  <c r="Q72" i="2"/>
  <c r="P72" i="2"/>
  <c r="AB72" i="2" s="1"/>
  <c r="AB72" i="32" s="1"/>
  <c r="O72" i="2"/>
  <c r="O72" i="32"/>
  <c r="Z71" i="2"/>
  <c r="Y71" i="2"/>
  <c r="X71" i="2"/>
  <c r="W71" i="2"/>
  <c r="AI71" i="2"/>
  <c r="AI71" i="32"/>
  <c r="V71" i="2"/>
  <c r="U71" i="2"/>
  <c r="T71" i="2"/>
  <c r="S71" i="2"/>
  <c r="R71" i="2"/>
  <c r="Q71" i="2"/>
  <c r="P71" i="2"/>
  <c r="O71" i="2"/>
  <c r="AA71" i="2" s="1"/>
  <c r="Z70" i="2"/>
  <c r="Y70" i="2"/>
  <c r="X70" i="2"/>
  <c r="W70" i="2"/>
  <c r="V70" i="2"/>
  <c r="U70" i="2"/>
  <c r="AG70" i="2" s="1"/>
  <c r="AG70" i="32" s="1"/>
  <c r="T70" i="2"/>
  <c r="S70" i="2"/>
  <c r="AE70" i="2" s="1"/>
  <c r="AE70" i="32" s="1"/>
  <c r="R70" i="2"/>
  <c r="Q70" i="2"/>
  <c r="P70" i="2"/>
  <c r="P70" i="32"/>
  <c r="O70" i="2"/>
  <c r="O70" i="32" s="1"/>
  <c r="Z69" i="2"/>
  <c r="Y69" i="2"/>
  <c r="X69" i="2"/>
  <c r="X69" i="32"/>
  <c r="W69" i="2"/>
  <c r="AI69" i="2" s="1"/>
  <c r="AI69" i="32" s="1"/>
  <c r="V69" i="2"/>
  <c r="U69" i="2"/>
  <c r="AG69" i="2" s="1"/>
  <c r="AG69" i="32" s="1"/>
  <c r="T69" i="2"/>
  <c r="S69" i="2"/>
  <c r="R69" i="2"/>
  <c r="Q69" i="2"/>
  <c r="P69" i="2"/>
  <c r="O69" i="2"/>
  <c r="AA69" i="2"/>
  <c r="Z68" i="2"/>
  <c r="Z68" i="32" s="1"/>
  <c r="Y68" i="2"/>
  <c r="X68" i="2"/>
  <c r="W68" i="2"/>
  <c r="V68" i="2"/>
  <c r="U68" i="2"/>
  <c r="T68" i="2"/>
  <c r="T68" i="32"/>
  <c r="S68" i="2"/>
  <c r="AE68" i="2" s="1"/>
  <c r="AE68" i="32" s="1"/>
  <c r="R68" i="2"/>
  <c r="Q68" i="2"/>
  <c r="P68" i="2"/>
  <c r="O68" i="2"/>
  <c r="Z67" i="2"/>
  <c r="Y67" i="2"/>
  <c r="X67" i="2"/>
  <c r="AJ67" i="2" s="1"/>
  <c r="AJ67" i="32" s="1"/>
  <c r="W67" i="2"/>
  <c r="AI67" i="2"/>
  <c r="V67" i="2"/>
  <c r="U67" i="2"/>
  <c r="AG67" i="2"/>
  <c r="T67" i="2"/>
  <c r="AF67" i="2" s="1"/>
  <c r="AF67" i="32" s="1"/>
  <c r="S67" i="2"/>
  <c r="R67" i="2"/>
  <c r="Q67" i="2"/>
  <c r="P67" i="2"/>
  <c r="P67" i="32"/>
  <c r="O67" i="2"/>
  <c r="AA67" i="2" s="1"/>
  <c r="Z66" i="2"/>
  <c r="AL66" i="2" s="1"/>
  <c r="AL66" i="32" s="1"/>
  <c r="Y66" i="2"/>
  <c r="AK66" i="2" s="1"/>
  <c r="AK66" i="32" s="1"/>
  <c r="X66" i="2"/>
  <c r="AJ66" i="2"/>
  <c r="AJ66" i="32" s="1"/>
  <c r="W66" i="2"/>
  <c r="AI66" i="2" s="1"/>
  <c r="AI66" i="32" s="1"/>
  <c r="V66" i="2"/>
  <c r="AH66" i="2" s="1"/>
  <c r="AH66" i="32" s="1"/>
  <c r="U66" i="2"/>
  <c r="AG66" i="2"/>
  <c r="AG66" i="32" s="1"/>
  <c r="T66" i="2"/>
  <c r="AF66" i="2"/>
  <c r="AF66" i="32" s="1"/>
  <c r="S66" i="2"/>
  <c r="AE66" i="2"/>
  <c r="R66" i="2"/>
  <c r="AD66" i="2"/>
  <c r="AD66" i="32" s="1"/>
  <c r="Q66" i="2"/>
  <c r="AC66" i="2" s="1"/>
  <c r="AC66" i="32" s="1"/>
  <c r="P66" i="2"/>
  <c r="AB66" i="2" s="1"/>
  <c r="AB66" i="32" s="1"/>
  <c r="O66" i="2"/>
  <c r="O66" i="32" s="1"/>
  <c r="X89" i="36"/>
  <c r="X89" i="35"/>
  <c r="V84" i="36"/>
  <c r="V84" i="35"/>
  <c r="V84" i="34"/>
  <c r="V84" i="33"/>
  <c r="V84" i="31"/>
  <c r="V84" i="30"/>
  <c r="V84" i="29"/>
  <c r="P85" i="34"/>
  <c r="AJ85" i="10"/>
  <c r="X85" i="36"/>
  <c r="X85" i="35"/>
  <c r="X85" i="34"/>
  <c r="X85" i="33"/>
  <c r="X85" i="31"/>
  <c r="X85" i="30"/>
  <c r="X85" i="29"/>
  <c r="AF87" i="10"/>
  <c r="T87" i="36"/>
  <c r="T87" i="35"/>
  <c r="T87" i="34"/>
  <c r="T87" i="33"/>
  <c r="T87" i="31"/>
  <c r="T87" i="30"/>
  <c r="T87" i="29"/>
  <c r="AH88" i="10"/>
  <c r="V88" i="36"/>
  <c r="V88" i="35"/>
  <c r="V88" i="34"/>
  <c r="V88" i="33"/>
  <c r="V88" i="31"/>
  <c r="V88" i="30"/>
  <c r="V88" i="29"/>
  <c r="AC89" i="10"/>
  <c r="Q89" i="36"/>
  <c r="Q89" i="35"/>
  <c r="Q89" i="34"/>
  <c r="Q89" i="33"/>
  <c r="Q89" i="31"/>
  <c r="Q89" i="30"/>
  <c r="Q89" i="29"/>
  <c r="AK89" i="10"/>
  <c r="Y89" i="36"/>
  <c r="Y89" i="35"/>
  <c r="Y89" i="34"/>
  <c r="Y89" i="33"/>
  <c r="Y89" i="31"/>
  <c r="AG90" i="10"/>
  <c r="U90" i="36"/>
  <c r="U90" i="35"/>
  <c r="U90" i="34"/>
  <c r="U90" i="33"/>
  <c r="U90" i="31"/>
  <c r="U90" i="30"/>
  <c r="U90" i="29"/>
  <c r="AJ78" i="10"/>
  <c r="X78" i="35"/>
  <c r="X78" i="36"/>
  <c r="X78" i="34"/>
  <c r="X78" i="33"/>
  <c r="X78" i="31"/>
  <c r="X78" i="29"/>
  <c r="AJ80" i="10"/>
  <c r="X80" i="36"/>
  <c r="X80" i="35"/>
  <c r="X80" i="34"/>
  <c r="X80" i="33"/>
  <c r="X80" i="31"/>
  <c r="X80" i="30"/>
  <c r="X80" i="29"/>
  <c r="P82" i="31"/>
  <c r="P82" i="30"/>
  <c r="T83" i="36"/>
  <c r="T83" i="35"/>
  <c r="T83" i="34"/>
  <c r="T83" i="33"/>
  <c r="T83" i="31"/>
  <c r="T83" i="30"/>
  <c r="T83" i="29"/>
  <c r="AF84" i="10"/>
  <c r="T84" i="36"/>
  <c r="T84" i="35"/>
  <c r="T84" i="34"/>
  <c r="T84" i="33"/>
  <c r="T84" i="31"/>
  <c r="T84" i="30"/>
  <c r="T84" i="29"/>
  <c r="AJ86" i="10"/>
  <c r="X86" i="36"/>
  <c r="X86" i="35"/>
  <c r="X86" i="34"/>
  <c r="X86" i="33"/>
  <c r="X86" i="31"/>
  <c r="X86" i="30"/>
  <c r="X86" i="29"/>
  <c r="AB89" i="10"/>
  <c r="P89" i="36"/>
  <c r="P89" i="35"/>
  <c r="P89" i="34"/>
  <c r="P89" i="33"/>
  <c r="P89" i="31"/>
  <c r="P89" i="30"/>
  <c r="P89" i="29"/>
  <c r="AG87" i="10"/>
  <c r="U87" i="36"/>
  <c r="U87" i="35"/>
  <c r="U87" i="34"/>
  <c r="U87" i="31"/>
  <c r="AA88" i="10"/>
  <c r="O88" i="36"/>
  <c r="O88" i="35"/>
  <c r="O88" i="34"/>
  <c r="O88" i="33"/>
  <c r="O88" i="31"/>
  <c r="O88" i="29"/>
  <c r="O88" i="30"/>
  <c r="AI88" i="10"/>
  <c r="W88" i="36"/>
  <c r="W88" i="35"/>
  <c r="W88" i="34"/>
  <c r="W88" i="33"/>
  <c r="W88" i="31"/>
  <c r="W88" i="30"/>
  <c r="W88" i="29"/>
  <c r="X78" i="30"/>
  <c r="AB80" i="10"/>
  <c r="P80" i="36"/>
  <c r="P80" i="35"/>
  <c r="P80" i="34"/>
  <c r="P80" i="33"/>
  <c r="P80" i="31"/>
  <c r="P80" i="30"/>
  <c r="P80" i="29"/>
  <c r="AF78" i="10"/>
  <c r="T78" i="35"/>
  <c r="T78" i="33"/>
  <c r="AB79" i="10"/>
  <c r="P79" i="36"/>
  <c r="P79" i="35"/>
  <c r="P79" i="34"/>
  <c r="P79" i="33"/>
  <c r="P79" i="31"/>
  <c r="P79" i="30"/>
  <c r="AJ79" i="10"/>
  <c r="X79" i="36"/>
  <c r="X79" i="35"/>
  <c r="X79" i="34"/>
  <c r="X79" i="33"/>
  <c r="X79" i="30"/>
  <c r="AJ83" i="36"/>
  <c r="AJ83" i="35"/>
  <c r="AJ83" i="34"/>
  <c r="AJ83" i="33"/>
  <c r="AJ83" i="31"/>
  <c r="AJ83" i="30"/>
  <c r="AJ83" i="29"/>
  <c r="AE89" i="10"/>
  <c r="S89" i="36"/>
  <c r="S89" i="34"/>
  <c r="S89" i="35"/>
  <c r="S89" i="33"/>
  <c r="S89" i="31"/>
  <c r="S89" i="30"/>
  <c r="S89" i="29"/>
  <c r="AA90" i="10"/>
  <c r="O90" i="36"/>
  <c r="O90" i="35"/>
  <c r="O90" i="34"/>
  <c r="O90" i="33"/>
  <c r="O90" i="31"/>
  <c r="O90" i="30"/>
  <c r="O90" i="29"/>
  <c r="AI90" i="10"/>
  <c r="W90" i="36"/>
  <c r="W90" i="34"/>
  <c r="W90" i="35"/>
  <c r="W90" i="33"/>
  <c r="W90" i="31"/>
  <c r="W90" i="29"/>
  <c r="W90" i="30"/>
  <c r="X79" i="29"/>
  <c r="AG78" i="10"/>
  <c r="U78" i="36"/>
  <c r="U78" i="35"/>
  <c r="U78" i="34"/>
  <c r="U78" i="30"/>
  <c r="U78" i="33"/>
  <c r="U78" i="31"/>
  <c r="AC81" i="10"/>
  <c r="Q81" i="36"/>
  <c r="Q81" i="34"/>
  <c r="Q81" i="35"/>
  <c r="Q81" i="33"/>
  <c r="Q81" i="31"/>
  <c r="Q81" i="30"/>
  <c r="Q81" i="29"/>
  <c r="Y83" i="36"/>
  <c r="Y83" i="35"/>
  <c r="Y83" i="34"/>
  <c r="Y83" i="33"/>
  <c r="Y83" i="31"/>
  <c r="Y83" i="30"/>
  <c r="AK83" i="10"/>
  <c r="Y83" i="29"/>
  <c r="AA87" i="10"/>
  <c r="O87" i="36"/>
  <c r="O87" i="35"/>
  <c r="O87" i="34"/>
  <c r="O87" i="31"/>
  <c r="O87" i="33"/>
  <c r="O87" i="30"/>
  <c r="O87" i="29"/>
  <c r="AC88" i="10"/>
  <c r="Q88" i="36"/>
  <c r="Q88" i="35"/>
  <c r="Q88" i="34"/>
  <c r="Q88" i="33"/>
  <c r="Q88" i="31"/>
  <c r="Q88" i="30"/>
  <c r="T78" i="29"/>
  <c r="Y89" i="30"/>
  <c r="AB78" i="10"/>
  <c r="P78" i="36"/>
  <c r="P78" i="35"/>
  <c r="P78" i="34"/>
  <c r="P78" i="33"/>
  <c r="P78" i="31"/>
  <c r="P78" i="29"/>
  <c r="P78" i="30"/>
  <c r="T79" i="30"/>
  <c r="AF81" i="10"/>
  <c r="T81" i="36"/>
  <c r="T81" i="35"/>
  <c r="T81" i="34"/>
  <c r="T81" i="33"/>
  <c r="T81" i="31"/>
  <c r="T81" i="30"/>
  <c r="T81" i="29"/>
  <c r="AJ82" i="10"/>
  <c r="X82" i="36"/>
  <c r="X82" i="35"/>
  <c r="X82" i="34"/>
  <c r="X82" i="33"/>
  <c r="X82" i="31"/>
  <c r="X82" i="30"/>
  <c r="X82" i="29"/>
  <c r="AB86" i="10"/>
  <c r="P86" i="36"/>
  <c r="P86" i="35"/>
  <c r="P86" i="34"/>
  <c r="P86" i="33"/>
  <c r="P86" i="31"/>
  <c r="P86" i="30"/>
  <c r="P86" i="29"/>
  <c r="V85" i="29"/>
  <c r="AC79" i="10"/>
  <c r="Q79" i="36"/>
  <c r="Q79" i="35"/>
  <c r="Q79" i="34"/>
  <c r="Q79" i="33"/>
  <c r="Q79" i="31"/>
  <c r="Q79" i="29"/>
  <c r="Q79" i="30"/>
  <c r="AG80" i="10"/>
  <c r="U80" i="36"/>
  <c r="U80" i="35"/>
  <c r="U80" i="34"/>
  <c r="U80" i="33"/>
  <c r="U80" i="31"/>
  <c r="U80" i="29"/>
  <c r="U80" i="30"/>
  <c r="AK81" i="10"/>
  <c r="Y81" i="36"/>
  <c r="Y81" i="35"/>
  <c r="Y81" i="34"/>
  <c r="Y81" i="33"/>
  <c r="Y81" i="31"/>
  <c r="Y81" i="30"/>
  <c r="Y81" i="29"/>
  <c r="AC83" i="10"/>
  <c r="Q83" i="36"/>
  <c r="Q83" i="35"/>
  <c r="Q83" i="34"/>
  <c r="Q83" i="33"/>
  <c r="Q83" i="31"/>
  <c r="Q83" i="30"/>
  <c r="Q83" i="29"/>
  <c r="AG86" i="10"/>
  <c r="AK88" i="10"/>
  <c r="Y88" i="36"/>
  <c r="Y88" i="35"/>
  <c r="Y88" i="34"/>
  <c r="Y88" i="33"/>
  <c r="Y88" i="31"/>
  <c r="Y88" i="30"/>
  <c r="AD79" i="10"/>
  <c r="R79" i="36"/>
  <c r="R79" i="35"/>
  <c r="R79" i="34"/>
  <c r="R79" i="33"/>
  <c r="R79" i="31"/>
  <c r="R79" i="29"/>
  <c r="R79" i="30"/>
  <c r="AD81" i="10"/>
  <c r="R81" i="36"/>
  <c r="R81" i="35"/>
  <c r="R81" i="34"/>
  <c r="R81" i="33"/>
  <c r="R81" i="31"/>
  <c r="R81" i="29"/>
  <c r="R81" i="30"/>
  <c r="Z83" i="36"/>
  <c r="Z83" i="35"/>
  <c r="Z83" i="34"/>
  <c r="Z83" i="33"/>
  <c r="Z83" i="31"/>
  <c r="AL83" i="10"/>
  <c r="Z83" i="29"/>
  <c r="Z83" i="30"/>
  <c r="U78" i="29"/>
  <c r="X79" i="31"/>
  <c r="T90" i="36"/>
  <c r="T90" i="35"/>
  <c r="T90" i="34"/>
  <c r="T90" i="33"/>
  <c r="T90" i="31"/>
  <c r="T90" i="30"/>
  <c r="AF90" i="10"/>
  <c r="T90" i="29"/>
  <c r="AK79" i="10"/>
  <c r="Y79" i="36"/>
  <c r="Y79" i="35"/>
  <c r="Y79" i="34"/>
  <c r="Y79" i="33"/>
  <c r="Y79" i="31"/>
  <c r="Y79" i="30"/>
  <c r="Y79" i="29"/>
  <c r="AG82" i="10"/>
  <c r="U82" i="36"/>
  <c r="U82" i="35"/>
  <c r="U82" i="34"/>
  <c r="U82" i="33"/>
  <c r="U82" i="31"/>
  <c r="U82" i="30"/>
  <c r="U82" i="29"/>
  <c r="AI87" i="10"/>
  <c r="W87" i="36"/>
  <c r="W87" i="35"/>
  <c r="W87" i="34"/>
  <c r="W87" i="33"/>
  <c r="W87" i="31"/>
  <c r="W87" i="30"/>
  <c r="W87" i="29"/>
  <c r="AH78" i="10"/>
  <c r="V78" i="36"/>
  <c r="V78" i="35"/>
  <c r="V78" i="34"/>
  <c r="V78" i="33"/>
  <c r="V78" i="31"/>
  <c r="V78" i="30"/>
  <c r="V78" i="29"/>
  <c r="AL79" i="10"/>
  <c r="Z79" i="36"/>
  <c r="Z79" i="35"/>
  <c r="Z79" i="34"/>
  <c r="Z79" i="33"/>
  <c r="Z79" i="31"/>
  <c r="Z79" i="30"/>
  <c r="Z79" i="29"/>
  <c r="AH80" i="10"/>
  <c r="V80" i="36"/>
  <c r="V80" i="35"/>
  <c r="V80" i="34"/>
  <c r="V80" i="33"/>
  <c r="V80" i="31"/>
  <c r="V80" i="29"/>
  <c r="V80" i="30"/>
  <c r="AL81" i="10"/>
  <c r="Z81" i="36"/>
  <c r="Z81" i="35"/>
  <c r="Z81" i="34"/>
  <c r="Z81" i="33"/>
  <c r="Z81" i="31"/>
  <c r="Z81" i="30"/>
  <c r="Z81" i="29"/>
  <c r="AH82" i="10"/>
  <c r="V82" i="36"/>
  <c r="V82" i="35"/>
  <c r="V82" i="34"/>
  <c r="V82" i="33"/>
  <c r="V82" i="31"/>
  <c r="V82" i="29"/>
  <c r="V82" i="30"/>
  <c r="AD83" i="10"/>
  <c r="R83" i="36"/>
  <c r="R83" i="35"/>
  <c r="R83" i="34"/>
  <c r="R83" i="33"/>
  <c r="R83" i="31"/>
  <c r="R83" i="30"/>
  <c r="R83" i="29"/>
  <c r="AH86" i="10"/>
  <c r="V86" i="36"/>
  <c r="V86" i="35"/>
  <c r="V86" i="34"/>
  <c r="V86" i="33"/>
  <c r="V86" i="31"/>
  <c r="V86" i="29"/>
  <c r="V86" i="30"/>
  <c r="AF83" i="10"/>
  <c r="AE84" i="10"/>
  <c r="S84" i="36"/>
  <c r="S84" i="35"/>
  <c r="S84" i="34"/>
  <c r="S84" i="31"/>
  <c r="S84" i="33"/>
  <c r="S84" i="30"/>
  <c r="S84" i="29"/>
  <c r="AG85" i="10"/>
  <c r="U85" i="36"/>
  <c r="U85" i="35"/>
  <c r="U85" i="33"/>
  <c r="U85" i="34"/>
  <c r="U85" i="30"/>
  <c r="U85" i="31"/>
  <c r="U85" i="29"/>
  <c r="Y89" i="29"/>
  <c r="Z87" i="30"/>
  <c r="T88" i="31"/>
  <c r="AI78" i="10"/>
  <c r="W78" i="36"/>
  <c r="W78" i="35"/>
  <c r="W78" i="34"/>
  <c r="W78" i="33"/>
  <c r="W78" i="31"/>
  <c r="AE79" i="10"/>
  <c r="S79" i="36"/>
  <c r="S79" i="35"/>
  <c r="S79" i="34"/>
  <c r="S79" i="33"/>
  <c r="S79" i="31"/>
  <c r="AA80" i="10"/>
  <c r="O80" i="36"/>
  <c r="O80" i="35"/>
  <c r="O80" i="34"/>
  <c r="O80" i="33"/>
  <c r="O80" i="31"/>
  <c r="AI80" i="10"/>
  <c r="W80" i="36"/>
  <c r="W80" i="35"/>
  <c r="W80" i="34"/>
  <c r="W80" i="33"/>
  <c r="W80" i="31"/>
  <c r="AE81" i="10"/>
  <c r="S81" i="36"/>
  <c r="S81" i="35"/>
  <c r="S81" i="34"/>
  <c r="S81" i="33"/>
  <c r="S81" i="31"/>
  <c r="AI82" i="10"/>
  <c r="W82" i="36"/>
  <c r="W82" i="35"/>
  <c r="W82" i="34"/>
  <c r="W82" i="33"/>
  <c r="W82" i="31"/>
  <c r="AE83" i="10"/>
  <c r="S83" i="36"/>
  <c r="S83" i="35"/>
  <c r="S83" i="34"/>
  <c r="S83" i="33"/>
  <c r="S83" i="31"/>
  <c r="AB83" i="10"/>
  <c r="AG84" i="10"/>
  <c r="U84" i="36"/>
  <c r="U84" i="35"/>
  <c r="U84" i="34"/>
  <c r="U84" i="33"/>
  <c r="U84" i="31"/>
  <c r="U84" i="30"/>
  <c r="AA85" i="10"/>
  <c r="O85" i="36"/>
  <c r="O85" i="35"/>
  <c r="O85" i="34"/>
  <c r="O85" i="33"/>
  <c r="O85" i="31"/>
  <c r="O85" i="30"/>
  <c r="AI85" i="10"/>
  <c r="W85" i="36"/>
  <c r="W85" i="35"/>
  <c r="W85" i="34"/>
  <c r="W85" i="33"/>
  <c r="W85" i="31"/>
  <c r="W85" i="30"/>
  <c r="O86" i="31"/>
  <c r="AI86" i="10"/>
  <c r="W86" i="36"/>
  <c r="W86" i="35"/>
  <c r="W86" i="34"/>
  <c r="W86" i="33"/>
  <c r="W86" i="31"/>
  <c r="AH87" i="10"/>
  <c r="V87" i="36"/>
  <c r="V87" i="35"/>
  <c r="V87" i="34"/>
  <c r="V87" i="31"/>
  <c r="V87" i="33"/>
  <c r="V87" i="30"/>
  <c r="AB88" i="10"/>
  <c r="P88" i="36"/>
  <c r="P88" i="35"/>
  <c r="P88" i="34"/>
  <c r="P88" i="33"/>
  <c r="P88" i="31"/>
  <c r="AJ88" i="10"/>
  <c r="X88" i="36"/>
  <c r="X88" i="34"/>
  <c r="X88" i="35"/>
  <c r="X88" i="33"/>
  <c r="X88" i="31"/>
  <c r="X88" i="30"/>
  <c r="AD89" i="10"/>
  <c r="R89" i="34"/>
  <c r="R89" i="31"/>
  <c r="R89" i="30"/>
  <c r="AL89" i="10"/>
  <c r="Z89" i="36"/>
  <c r="Z89" i="35"/>
  <c r="Z89" i="34"/>
  <c r="Z89" i="33"/>
  <c r="Z89" i="31"/>
  <c r="Z89" i="30"/>
  <c r="AH90" i="10"/>
  <c r="V90" i="36"/>
  <c r="V90" i="35"/>
  <c r="V90" i="34"/>
  <c r="V90" i="33"/>
  <c r="V90" i="31"/>
  <c r="O85" i="29"/>
  <c r="W85" i="29"/>
  <c r="T80" i="30"/>
  <c r="X83" i="29"/>
  <c r="R89" i="29"/>
  <c r="W82" i="30"/>
  <c r="W86" i="30"/>
  <c r="AC78" i="10"/>
  <c r="Q78" i="36"/>
  <c r="Q78" i="34"/>
  <c r="Q78" i="35"/>
  <c r="Q78" i="33"/>
  <c r="Q78" i="31"/>
  <c r="AK78" i="10"/>
  <c r="Y78" i="36"/>
  <c r="Y78" i="35"/>
  <c r="Y78" i="34"/>
  <c r="Y78" i="33"/>
  <c r="Y78" i="31"/>
  <c r="AG79" i="10"/>
  <c r="U79" i="36"/>
  <c r="U79" i="35"/>
  <c r="U79" i="34"/>
  <c r="U79" i="33"/>
  <c r="U79" i="31"/>
  <c r="U79" i="30"/>
  <c r="AC80" i="10"/>
  <c r="Q80" i="36"/>
  <c r="Q80" i="35"/>
  <c r="Q80" i="34"/>
  <c r="Q80" i="33"/>
  <c r="Q80" i="31"/>
  <c r="Q80" i="30"/>
  <c r="AK80" i="10"/>
  <c r="AK80" i="34" s="1"/>
  <c r="Y80" i="36"/>
  <c r="Y80" i="35"/>
  <c r="Y80" i="34"/>
  <c r="Y80" i="31"/>
  <c r="Y80" i="30"/>
  <c r="Y80" i="33"/>
  <c r="AG81" i="10"/>
  <c r="U81" i="36"/>
  <c r="U81" i="35"/>
  <c r="U81" i="34"/>
  <c r="U81" i="33"/>
  <c r="U81" i="30"/>
  <c r="AC82" i="10"/>
  <c r="Q82" i="36"/>
  <c r="Q82" i="35"/>
  <c r="Q82" i="34"/>
  <c r="Q82" i="33"/>
  <c r="Q82" i="31"/>
  <c r="Q82" i="30"/>
  <c r="AK82" i="10"/>
  <c r="Y82" i="36"/>
  <c r="Y82" i="35"/>
  <c r="Y82" i="34"/>
  <c r="Y82" i="33"/>
  <c r="Y82" i="30"/>
  <c r="U83" i="36"/>
  <c r="U83" i="35"/>
  <c r="U83" i="34"/>
  <c r="U83" i="31"/>
  <c r="AG83" i="10"/>
  <c r="AG83" i="35" s="1"/>
  <c r="AA84" i="10"/>
  <c r="AA84" i="30" s="1"/>
  <c r="O84" i="36"/>
  <c r="O84" i="35"/>
  <c r="O84" i="34"/>
  <c r="O84" i="31"/>
  <c r="W84" i="36"/>
  <c r="W84" i="35"/>
  <c r="W84" i="33"/>
  <c r="W84" i="31"/>
  <c r="W84" i="34"/>
  <c r="AC85" i="10"/>
  <c r="Q85" i="36"/>
  <c r="Q85" i="35"/>
  <c r="Q85" i="34"/>
  <c r="Q85" i="33"/>
  <c r="Q85" i="31"/>
  <c r="Q85" i="30"/>
  <c r="AK85" i="10"/>
  <c r="Y85" i="36"/>
  <c r="Y85" i="35"/>
  <c r="Y85" i="34"/>
  <c r="Y85" i="33"/>
  <c r="Y85" i="31"/>
  <c r="Y85" i="30"/>
  <c r="AC86" i="10"/>
  <c r="Q86" i="36"/>
  <c r="Q86" i="35"/>
  <c r="Q86" i="34"/>
  <c r="Q86" i="33"/>
  <c r="Q86" i="31"/>
  <c r="Q86" i="30"/>
  <c r="AK86" i="10"/>
  <c r="Y86" i="36"/>
  <c r="Y86" i="35"/>
  <c r="Y86" i="34"/>
  <c r="Y86" i="33"/>
  <c r="Y86" i="31"/>
  <c r="Y86" i="30"/>
  <c r="P87" i="36"/>
  <c r="P87" i="35"/>
  <c r="P87" i="34"/>
  <c r="P87" i="33"/>
  <c r="P87" i="30"/>
  <c r="AJ87" i="10"/>
  <c r="X87" i="36"/>
  <c r="X87" i="35"/>
  <c r="X87" i="34"/>
  <c r="X87" i="33"/>
  <c r="X87" i="31"/>
  <c r="X87" i="30"/>
  <c r="AD88" i="10"/>
  <c r="R88" i="36"/>
  <c r="R88" i="35"/>
  <c r="R88" i="34"/>
  <c r="R88" i="31"/>
  <c r="R88" i="33"/>
  <c r="R88" i="30"/>
  <c r="AL88" i="10"/>
  <c r="Z88" i="36"/>
  <c r="Z88" i="35"/>
  <c r="Z88" i="34"/>
  <c r="Z88" i="31"/>
  <c r="AF89" i="10"/>
  <c r="T89" i="36"/>
  <c r="T89" i="35"/>
  <c r="T89" i="34"/>
  <c r="T89" i="33"/>
  <c r="T89" i="31"/>
  <c r="T89" i="30"/>
  <c r="T89" i="29"/>
  <c r="AB90" i="10"/>
  <c r="P90" i="36"/>
  <c r="P90" i="35"/>
  <c r="P90" i="34"/>
  <c r="P90" i="33"/>
  <c r="P90" i="30"/>
  <c r="P90" i="29"/>
  <c r="P90" i="31"/>
  <c r="AJ90" i="10"/>
  <c r="X90" i="36"/>
  <c r="X90" i="35"/>
  <c r="X90" i="34"/>
  <c r="X90" i="33"/>
  <c r="X90" i="31"/>
  <c r="X90" i="29"/>
  <c r="X90" i="30"/>
  <c r="U84" i="29"/>
  <c r="Q85" i="29"/>
  <c r="Y85" i="29"/>
  <c r="Q78" i="30"/>
  <c r="S79" i="30"/>
  <c r="S81" i="30"/>
  <c r="AD78" i="10"/>
  <c r="AD78" i="36" s="1"/>
  <c r="R78" i="36"/>
  <c r="R78" i="35"/>
  <c r="R78" i="34"/>
  <c r="R78" i="33"/>
  <c r="R78" i="31"/>
  <c r="AL78" i="10"/>
  <c r="Z78" i="36"/>
  <c r="Z78" i="35"/>
  <c r="Z78" i="34"/>
  <c r="Z78" i="33"/>
  <c r="Z78" i="31"/>
  <c r="AH79" i="10"/>
  <c r="V79" i="36"/>
  <c r="V79" i="35"/>
  <c r="V79" i="33"/>
  <c r="V79" i="30"/>
  <c r="V79" i="34"/>
  <c r="AD80" i="10"/>
  <c r="R80" i="36"/>
  <c r="R80" i="35"/>
  <c r="R80" i="34"/>
  <c r="R80" i="33"/>
  <c r="R80" i="30"/>
  <c r="AL80" i="10"/>
  <c r="AL80" i="36" s="1"/>
  <c r="Z80" i="36"/>
  <c r="Z80" i="35"/>
  <c r="Z80" i="34"/>
  <c r="Z80" i="31"/>
  <c r="Z80" i="30"/>
  <c r="Z80" i="33"/>
  <c r="AH81" i="10"/>
  <c r="V81" i="36"/>
  <c r="V81" i="35"/>
  <c r="V81" i="34"/>
  <c r="V81" i="33"/>
  <c r="V81" i="30"/>
  <c r="AD82" i="10"/>
  <c r="R82" i="36"/>
  <c r="R82" i="35"/>
  <c r="R82" i="33"/>
  <c r="R82" i="30"/>
  <c r="R82" i="34"/>
  <c r="AL82" i="10"/>
  <c r="Z82" i="36"/>
  <c r="Z82" i="35"/>
  <c r="Z82" i="34"/>
  <c r="Z82" i="33"/>
  <c r="Z82" i="30"/>
  <c r="Z82" i="31"/>
  <c r="AH83" i="10"/>
  <c r="V83" i="36"/>
  <c r="V83" i="35"/>
  <c r="V83" i="34"/>
  <c r="V83" i="33"/>
  <c r="V83" i="31"/>
  <c r="V83" i="30"/>
  <c r="AB84" i="10"/>
  <c r="P84" i="36"/>
  <c r="P84" i="35"/>
  <c r="P84" i="34"/>
  <c r="P84" i="33"/>
  <c r="P84" i="31"/>
  <c r="P84" i="30"/>
  <c r="AJ84" i="10"/>
  <c r="AJ84" i="34" s="1"/>
  <c r="X84" i="36"/>
  <c r="X84" i="35"/>
  <c r="X84" i="33"/>
  <c r="X84" i="31"/>
  <c r="X84" i="34"/>
  <c r="X84" i="30"/>
  <c r="R85" i="36"/>
  <c r="R85" i="35"/>
  <c r="R85" i="34"/>
  <c r="R85" i="33"/>
  <c r="R85" i="31"/>
  <c r="Z85" i="36"/>
  <c r="Z85" i="35"/>
  <c r="Z85" i="34"/>
  <c r="Z85" i="33"/>
  <c r="Z85" i="31"/>
  <c r="AD86" i="10"/>
  <c r="AD86" i="35" s="1"/>
  <c r="R86" i="36"/>
  <c r="R86" i="35"/>
  <c r="R86" i="34"/>
  <c r="R86" i="31"/>
  <c r="R86" i="33"/>
  <c r="R86" i="30"/>
  <c r="AL86" i="10"/>
  <c r="AL86" i="35" s="1"/>
  <c r="Z86" i="36"/>
  <c r="Z86" i="35"/>
  <c r="Z86" i="34"/>
  <c r="Z86" i="31"/>
  <c r="Z86" i="33"/>
  <c r="Z86" i="30"/>
  <c r="AC87" i="10"/>
  <c r="AC87" i="29" s="1"/>
  <c r="Q87" i="36"/>
  <c r="Q87" i="35"/>
  <c r="Q87" i="34"/>
  <c r="Q87" i="33"/>
  <c r="Q87" i="31"/>
  <c r="Q87" i="30"/>
  <c r="AK87" i="10"/>
  <c r="Y87" i="36"/>
  <c r="Y87" i="35"/>
  <c r="Y87" i="34"/>
  <c r="Y87" i="33"/>
  <c r="Y87" i="31"/>
  <c r="Y87" i="30"/>
  <c r="AE88" i="10"/>
  <c r="S88" i="36"/>
  <c r="S88" i="35"/>
  <c r="S88" i="34"/>
  <c r="S88" i="30"/>
  <c r="S88" i="31"/>
  <c r="AF88" i="36"/>
  <c r="AF88" i="34"/>
  <c r="AF88" i="35"/>
  <c r="AF88" i="33"/>
  <c r="AF88" i="31"/>
  <c r="AF88" i="30"/>
  <c r="AG89" i="10"/>
  <c r="AG89" i="31" s="1"/>
  <c r="U89" i="36"/>
  <c r="U89" i="35"/>
  <c r="U89" i="34"/>
  <c r="U89" i="33"/>
  <c r="U89" i="31"/>
  <c r="U89" i="30"/>
  <c r="AC90" i="10"/>
  <c r="Q90" i="36"/>
  <c r="Q90" i="35"/>
  <c r="Q90" i="34"/>
  <c r="Q90" i="33"/>
  <c r="Q90" i="31"/>
  <c r="Q90" i="30"/>
  <c r="Q90" i="29"/>
  <c r="AK90" i="10"/>
  <c r="Y90" i="36"/>
  <c r="Y90" i="35"/>
  <c r="Y90" i="34"/>
  <c r="Y90" i="33"/>
  <c r="Y90" i="31"/>
  <c r="Y90" i="30"/>
  <c r="Y90" i="29"/>
  <c r="Q78" i="29"/>
  <c r="Y78" i="29"/>
  <c r="R85" i="29"/>
  <c r="Z85" i="29"/>
  <c r="R78" i="30"/>
  <c r="W80" i="30"/>
  <c r="O84" i="30"/>
  <c r="Z85" i="30"/>
  <c r="AE78" i="10"/>
  <c r="AE78" i="33" s="1"/>
  <c r="S78" i="36"/>
  <c r="S78" i="35"/>
  <c r="S78" i="34"/>
  <c r="AA79" i="10"/>
  <c r="O79" i="36"/>
  <c r="O79" i="35"/>
  <c r="O79" i="34"/>
  <c r="O79" i="33"/>
  <c r="O79" i="31"/>
  <c r="O79" i="30"/>
  <c r="AI79" i="10"/>
  <c r="W79" i="36"/>
  <c r="W79" i="35"/>
  <c r="W79" i="33"/>
  <c r="W79" i="31"/>
  <c r="W79" i="30"/>
  <c r="W79" i="34"/>
  <c r="AE80" i="10"/>
  <c r="S80" i="36"/>
  <c r="S80" i="35"/>
  <c r="S80" i="34"/>
  <c r="S80" i="33"/>
  <c r="S80" i="31"/>
  <c r="S80" i="30"/>
  <c r="AA81" i="10"/>
  <c r="O81" i="36"/>
  <c r="O81" i="35"/>
  <c r="O81" i="34"/>
  <c r="O81" i="33"/>
  <c r="O81" i="31"/>
  <c r="O81" i="30"/>
  <c r="AI81" i="10"/>
  <c r="AI81" i="33" s="1"/>
  <c r="W81" i="36"/>
  <c r="W81" i="35"/>
  <c r="W81" i="34"/>
  <c r="W81" i="33"/>
  <c r="W81" i="31"/>
  <c r="W81" i="30"/>
  <c r="AE82" i="10"/>
  <c r="AE82" i="30" s="1"/>
  <c r="S82" i="36"/>
  <c r="S82" i="35"/>
  <c r="S82" i="34"/>
  <c r="S82" i="33"/>
  <c r="S82" i="31"/>
  <c r="S82" i="30"/>
  <c r="AA83" i="10"/>
  <c r="AM83" i="10" s="1"/>
  <c r="O83" i="36"/>
  <c r="O83" i="35"/>
  <c r="O83" i="34"/>
  <c r="O83" i="31"/>
  <c r="O83" i="33"/>
  <c r="O83" i="30"/>
  <c r="AI83" i="10"/>
  <c r="W83" i="36"/>
  <c r="W83" i="35"/>
  <c r="W83" i="34"/>
  <c r="W83" i="33"/>
  <c r="W83" i="31"/>
  <c r="W83" i="30"/>
  <c r="AC84" i="10"/>
  <c r="Q84" i="36"/>
  <c r="Q84" i="35"/>
  <c r="Q84" i="34"/>
  <c r="Q84" i="33"/>
  <c r="Q84" i="31"/>
  <c r="Q84" i="30"/>
  <c r="AK84" i="10"/>
  <c r="Y84" i="36"/>
  <c r="Y84" i="35"/>
  <c r="Y84" i="34"/>
  <c r="Y84" i="33"/>
  <c r="Y84" i="31"/>
  <c r="Y84" i="30"/>
  <c r="AE85" i="10"/>
  <c r="S85" i="35"/>
  <c r="S85" i="36"/>
  <c r="S85" i="34"/>
  <c r="S85" i="33"/>
  <c r="S85" i="31"/>
  <c r="AD85" i="10"/>
  <c r="AD85" i="35" s="1"/>
  <c r="S86" i="36"/>
  <c r="S86" i="35"/>
  <c r="S86" i="34"/>
  <c r="S86" i="33"/>
  <c r="S86" i="31"/>
  <c r="S86" i="30"/>
  <c r="AE86" i="10"/>
  <c r="AE86" i="36" s="1"/>
  <c r="AD87" i="10"/>
  <c r="AD87" i="36" s="1"/>
  <c r="R87" i="36"/>
  <c r="R87" i="35"/>
  <c r="R87" i="34"/>
  <c r="R87" i="33"/>
  <c r="R87" i="31"/>
  <c r="AL87" i="10"/>
  <c r="AL87" i="36" s="1"/>
  <c r="Z87" i="36"/>
  <c r="Z87" i="35"/>
  <c r="Z87" i="34"/>
  <c r="Z87" i="33"/>
  <c r="Z87" i="31"/>
  <c r="T88" i="36"/>
  <c r="T88" i="35"/>
  <c r="T88" i="34"/>
  <c r="T88" i="33"/>
  <c r="T88" i="30"/>
  <c r="AH89" i="10"/>
  <c r="V89" i="36"/>
  <c r="V89" i="35"/>
  <c r="V89" i="34"/>
  <c r="V89" i="33"/>
  <c r="V89" i="31"/>
  <c r="V89" i="30"/>
  <c r="AD90" i="10"/>
  <c r="AD90" i="29" s="1"/>
  <c r="R90" i="36"/>
  <c r="R90" i="35"/>
  <c r="R90" i="34"/>
  <c r="R90" i="31"/>
  <c r="R90" i="33"/>
  <c r="R90" i="30"/>
  <c r="AL90" i="10"/>
  <c r="AL90" i="34" s="1"/>
  <c r="Z90" i="36"/>
  <c r="Z90" i="35"/>
  <c r="Z90" i="34"/>
  <c r="Z90" i="33"/>
  <c r="Z90" i="31"/>
  <c r="Z90" i="30"/>
  <c r="R78" i="29"/>
  <c r="Z78" i="29"/>
  <c r="S79" i="29"/>
  <c r="O80" i="29"/>
  <c r="W80" i="29"/>
  <c r="S81" i="29"/>
  <c r="O82" i="29"/>
  <c r="W82" i="29"/>
  <c r="S83" i="29"/>
  <c r="O84" i="29"/>
  <c r="W84" i="29"/>
  <c r="S85" i="29"/>
  <c r="O86" i="29"/>
  <c r="W86" i="29"/>
  <c r="V90" i="29"/>
  <c r="S78" i="30"/>
  <c r="P88" i="30"/>
  <c r="R80" i="31"/>
  <c r="S88" i="33"/>
  <c r="AF80" i="10"/>
  <c r="T80" i="36"/>
  <c r="T80" i="35"/>
  <c r="T80" i="34"/>
  <c r="T80" i="33"/>
  <c r="AB81" i="10"/>
  <c r="AB81" i="29" s="1"/>
  <c r="P81" i="36"/>
  <c r="P81" i="35"/>
  <c r="P81" i="34"/>
  <c r="P81" i="33"/>
  <c r="P81" i="31"/>
  <c r="P81" i="30"/>
  <c r="AJ81" i="10"/>
  <c r="X81" i="36"/>
  <c r="X81" i="35"/>
  <c r="X81" i="34"/>
  <c r="X81" i="33"/>
  <c r="X81" i="31"/>
  <c r="X81" i="30"/>
  <c r="AF82" i="10"/>
  <c r="T82" i="36"/>
  <c r="T82" i="35"/>
  <c r="T82" i="34"/>
  <c r="T82" i="33"/>
  <c r="T82" i="31"/>
  <c r="T82" i="30"/>
  <c r="P83" i="36"/>
  <c r="P83" i="35"/>
  <c r="P83" i="34"/>
  <c r="P83" i="33"/>
  <c r="P83" i="31"/>
  <c r="P83" i="30"/>
  <c r="X83" i="36"/>
  <c r="X83" i="35"/>
  <c r="X83" i="34"/>
  <c r="X83" i="33"/>
  <c r="X83" i="31"/>
  <c r="X83" i="30"/>
  <c r="R84" i="36"/>
  <c r="R84" i="35"/>
  <c r="R84" i="34"/>
  <c r="R84" i="33"/>
  <c r="R84" i="31"/>
  <c r="R84" i="30"/>
  <c r="AL84" i="10"/>
  <c r="Z84" i="36"/>
  <c r="Z84" i="35"/>
  <c r="Z84" i="34"/>
  <c r="Z84" i="33"/>
  <c r="Z84" i="31"/>
  <c r="Z84" i="30"/>
  <c r="AF85" i="10"/>
  <c r="T85" i="36"/>
  <c r="T85" i="35"/>
  <c r="T85" i="34"/>
  <c r="T85" i="33"/>
  <c r="T85" i="31"/>
  <c r="T85" i="30"/>
  <c r="T86" i="36"/>
  <c r="T86" i="35"/>
  <c r="T86" i="34"/>
  <c r="T86" i="33"/>
  <c r="T86" i="31"/>
  <c r="T86" i="30"/>
  <c r="AF86" i="10"/>
  <c r="AE87" i="10"/>
  <c r="S87" i="36"/>
  <c r="S87" i="35"/>
  <c r="S87" i="34"/>
  <c r="S87" i="33"/>
  <c r="S87" i="31"/>
  <c r="AG88" i="10"/>
  <c r="AG88" i="29" s="1"/>
  <c r="U88" i="36"/>
  <c r="U88" i="35"/>
  <c r="U88" i="34"/>
  <c r="U88" i="33"/>
  <c r="U88" i="31"/>
  <c r="U88" i="30"/>
  <c r="AA89" i="10"/>
  <c r="O89" i="36"/>
  <c r="O89" i="35"/>
  <c r="O89" i="34"/>
  <c r="O89" i="33"/>
  <c r="O89" i="30"/>
  <c r="AI89" i="10"/>
  <c r="AI89" i="30" s="1"/>
  <c r="W89" i="36"/>
  <c r="W89" i="35"/>
  <c r="W89" i="34"/>
  <c r="W89" i="33"/>
  <c r="W89" i="31"/>
  <c r="W89" i="30"/>
  <c r="AE90" i="10"/>
  <c r="S90" i="36"/>
  <c r="S90" i="35"/>
  <c r="S90" i="34"/>
  <c r="S90" i="33"/>
  <c r="S90" i="30"/>
  <c r="S90" i="31"/>
  <c r="P84" i="29"/>
  <c r="X84" i="29"/>
  <c r="T85" i="29"/>
  <c r="P88" i="29"/>
  <c r="X88" i="29"/>
  <c r="AF88" i="29"/>
  <c r="Z90" i="29"/>
  <c r="W78" i="30"/>
  <c r="W84" i="30"/>
  <c r="R87" i="30"/>
  <c r="Z88" i="30"/>
  <c r="V79" i="31"/>
  <c r="T80" i="31"/>
  <c r="Z88" i="33"/>
  <c r="AB67" i="2"/>
  <c r="AB70" i="2"/>
  <c r="AB70" i="32"/>
  <c r="R66" i="32"/>
  <c r="Z66" i="32"/>
  <c r="AC72" i="2"/>
  <c r="Q72" i="32"/>
  <c r="AD67" i="2"/>
  <c r="R67" i="32"/>
  <c r="AL67" i="2"/>
  <c r="Z67" i="32"/>
  <c r="AG68" i="2"/>
  <c r="U68" i="32"/>
  <c r="AC69" i="2"/>
  <c r="Q69" i="32"/>
  <c r="AK69" i="2"/>
  <c r="Y69" i="32"/>
  <c r="AF70" i="2"/>
  <c r="AF70" i="32" s="1"/>
  <c r="T70" i="32"/>
  <c r="AH71" i="2"/>
  <c r="AH71" i="32"/>
  <c r="V71" i="32"/>
  <c r="AD72" i="2"/>
  <c r="R72" i="32"/>
  <c r="AL72" i="2"/>
  <c r="Z72" i="32"/>
  <c r="AH73" i="2"/>
  <c r="V73" i="32"/>
  <c r="AA74" i="2"/>
  <c r="AA74" i="32"/>
  <c r="O74" i="32"/>
  <c r="AD75" i="2"/>
  <c r="AD75" i="32" s="1"/>
  <c r="R75" i="32"/>
  <c r="AL75" i="2"/>
  <c r="AL75" i="32"/>
  <c r="Z75" i="32"/>
  <c r="S66" i="32"/>
  <c r="O69" i="32"/>
  <c r="AB69" i="2"/>
  <c r="AB69" i="32"/>
  <c r="P69" i="32"/>
  <c r="AK72" i="2"/>
  <c r="Y72" i="32"/>
  <c r="AE67" i="2"/>
  <c r="S67" i="32"/>
  <c r="AH68" i="2"/>
  <c r="V68" i="32"/>
  <c r="AD69" i="2"/>
  <c r="R69" i="32"/>
  <c r="AL69" i="2"/>
  <c r="Z69" i="32"/>
  <c r="AB74" i="2"/>
  <c r="P74" i="32"/>
  <c r="AJ74" i="2"/>
  <c r="X74" i="32"/>
  <c r="AE75" i="2"/>
  <c r="AE75" i="32"/>
  <c r="S75" i="32"/>
  <c r="T66" i="32"/>
  <c r="W69" i="32"/>
  <c r="S74" i="32"/>
  <c r="AK67" i="2"/>
  <c r="AK67" i="32" s="1"/>
  <c r="Y67" i="32"/>
  <c r="AH74" i="2"/>
  <c r="V74" i="32"/>
  <c r="AA68" i="2"/>
  <c r="O68" i="32"/>
  <c r="AI68" i="2"/>
  <c r="W68" i="32"/>
  <c r="AE69" i="2"/>
  <c r="S69" i="32"/>
  <c r="AJ69" i="2"/>
  <c r="AH70" i="2"/>
  <c r="V70" i="32"/>
  <c r="AB71" i="2"/>
  <c r="P71" i="32"/>
  <c r="AJ71" i="2"/>
  <c r="AJ71" i="32" s="1"/>
  <c r="X71" i="32"/>
  <c r="AF72" i="2"/>
  <c r="T72" i="32"/>
  <c r="AJ73" i="2"/>
  <c r="X73" i="32"/>
  <c r="AC74" i="2"/>
  <c r="AC74" i="32" s="1"/>
  <c r="Q74" i="32"/>
  <c r="AK74" i="2"/>
  <c r="AK74" i="32" s="1"/>
  <c r="Y74" i="32"/>
  <c r="AF75" i="2"/>
  <c r="T75" i="32"/>
  <c r="U66" i="32"/>
  <c r="AG67" i="32"/>
  <c r="AB68" i="2"/>
  <c r="AB68" i="32"/>
  <c r="P68" i="32"/>
  <c r="AJ68" i="2"/>
  <c r="AJ68" i="32" s="1"/>
  <c r="X68" i="32"/>
  <c r="AF69" i="2"/>
  <c r="AF69" i="32" s="1"/>
  <c r="T69" i="32"/>
  <c r="AA70" i="2"/>
  <c r="AM70" i="2" s="1"/>
  <c r="AM70" i="32" s="1"/>
  <c r="AI70" i="2"/>
  <c r="W70" i="32"/>
  <c r="AC71" i="2"/>
  <c r="Q71" i="32"/>
  <c r="AK71" i="2"/>
  <c r="Y71" i="32"/>
  <c r="AG72" i="2"/>
  <c r="U72" i="32"/>
  <c r="AC73" i="2"/>
  <c r="Q73" i="32"/>
  <c r="AK73" i="2"/>
  <c r="Y73" i="32"/>
  <c r="AL74" i="2"/>
  <c r="AL74" i="32" s="1"/>
  <c r="Z74" i="32"/>
  <c r="AG75" i="2"/>
  <c r="U75" i="32"/>
  <c r="V66" i="32"/>
  <c r="U67" i="32"/>
  <c r="W71" i="32"/>
  <c r="AC67" i="2"/>
  <c r="Q67" i="32"/>
  <c r="AG71" i="2"/>
  <c r="U71" i="32"/>
  <c r="AK75" i="2"/>
  <c r="AK75" i="32" s="1"/>
  <c r="Y75" i="32"/>
  <c r="AH67" i="2"/>
  <c r="V67" i="32"/>
  <c r="AC68" i="2"/>
  <c r="Q68" i="32"/>
  <c r="AK68" i="2"/>
  <c r="Y68" i="32"/>
  <c r="AJ70" i="2"/>
  <c r="AJ70" i="32"/>
  <c r="X70" i="32"/>
  <c r="AD71" i="2"/>
  <c r="R71" i="32"/>
  <c r="AL71" i="2"/>
  <c r="AL71" i="32" s="1"/>
  <c r="Z71" i="32"/>
  <c r="AH72" i="2"/>
  <c r="V72" i="32"/>
  <c r="AD73" i="2"/>
  <c r="R73" i="32"/>
  <c r="AL73" i="2"/>
  <c r="Z73" i="32"/>
  <c r="AH75" i="2"/>
  <c r="AH75" i="32"/>
  <c r="V75" i="32"/>
  <c r="W66" i="32"/>
  <c r="AE66" i="32"/>
  <c r="W67" i="32"/>
  <c r="O73" i="32"/>
  <c r="AI67" i="32"/>
  <c r="AD68" i="2"/>
  <c r="R68" i="32"/>
  <c r="AL68" i="2"/>
  <c r="AL68" i="32" s="1"/>
  <c r="AH69" i="2"/>
  <c r="V69" i="32"/>
  <c r="AC70" i="2"/>
  <c r="Q70" i="32"/>
  <c r="AK70" i="2"/>
  <c r="Y70" i="32"/>
  <c r="AE71" i="2"/>
  <c r="AE71" i="32" s="1"/>
  <c r="S71" i="32"/>
  <c r="AE73" i="2"/>
  <c r="AE73" i="32"/>
  <c r="AF74" i="2"/>
  <c r="T74" i="32"/>
  <c r="P66" i="32"/>
  <c r="X66" i="32"/>
  <c r="S70" i="32"/>
  <c r="W73" i="32"/>
  <c r="AG73" i="2"/>
  <c r="U73" i="32"/>
  <c r="AM69" i="2"/>
  <c r="AA69" i="32"/>
  <c r="AD70" i="2"/>
  <c r="R70" i="32"/>
  <c r="AL70" i="2"/>
  <c r="Z70" i="32"/>
  <c r="AF71" i="2"/>
  <c r="T71" i="32"/>
  <c r="AJ72" i="2"/>
  <c r="X72" i="32"/>
  <c r="AF73" i="2"/>
  <c r="T73" i="32"/>
  <c r="AG74" i="2"/>
  <c r="AG74" i="32"/>
  <c r="U74" i="32"/>
  <c r="AB75" i="2"/>
  <c r="P75" i="32"/>
  <c r="AJ75" i="2"/>
  <c r="AJ75" i="32" s="1"/>
  <c r="X75" i="32"/>
  <c r="Q66" i="32"/>
  <c r="Y66" i="32"/>
  <c r="AB67" i="32"/>
  <c r="O75" i="32"/>
  <c r="AF68" i="2"/>
  <c r="AF68" i="32" s="1"/>
  <c r="AE72" i="2"/>
  <c r="AE72" i="32" s="1"/>
  <c r="AI72" i="2"/>
  <c r="AI72" i="32"/>
  <c r="AA72" i="2"/>
  <c r="AA72" i="32" s="1"/>
  <c r="AM73" i="2"/>
  <c r="AM73" i="32"/>
  <c r="AM74" i="2"/>
  <c r="AM74" i="32" s="1"/>
  <c r="AD87" i="33"/>
  <c r="AD87" i="30"/>
  <c r="AD87" i="29"/>
  <c r="AD89" i="36"/>
  <c r="AD89" i="35"/>
  <c r="AD89" i="34"/>
  <c r="AD89" i="33"/>
  <c r="AD89" i="31"/>
  <c r="AD89" i="30"/>
  <c r="AD89" i="29"/>
  <c r="AH88" i="36"/>
  <c r="AH88" i="35"/>
  <c r="AH88" i="34"/>
  <c r="AH88" i="31"/>
  <c r="AH88" i="33"/>
  <c r="AH88" i="30"/>
  <c r="AH88" i="29"/>
  <c r="AF83" i="36"/>
  <c r="AF83" i="35"/>
  <c r="AF83" i="33"/>
  <c r="AF83" i="31"/>
  <c r="AF83" i="30"/>
  <c r="AF83" i="34"/>
  <c r="AF83" i="29"/>
  <c r="AD83" i="36"/>
  <c r="AD83" i="35"/>
  <c r="AD83" i="34"/>
  <c r="AD83" i="33"/>
  <c r="AD83" i="30"/>
  <c r="AD83" i="31"/>
  <c r="AD83" i="29"/>
  <c r="AH80" i="36"/>
  <c r="AH80" i="35"/>
  <c r="AH80" i="33"/>
  <c r="AH80" i="34"/>
  <c r="AH80" i="30"/>
  <c r="AH80" i="29"/>
  <c r="AH80" i="31"/>
  <c r="AH78" i="36"/>
  <c r="AH78" i="35"/>
  <c r="AH78" i="34"/>
  <c r="AH78" i="33"/>
  <c r="AH78" i="31"/>
  <c r="AH78" i="30"/>
  <c r="AH78" i="29"/>
  <c r="AI87" i="35"/>
  <c r="AI87" i="36"/>
  <c r="AI87" i="34"/>
  <c r="AI87" i="33"/>
  <c r="AI87" i="31"/>
  <c r="AI87" i="29"/>
  <c r="AI87" i="30"/>
  <c r="AK79" i="36"/>
  <c r="AK79" i="35"/>
  <c r="AK79" i="34"/>
  <c r="AK79" i="33"/>
  <c r="AK79" i="30"/>
  <c r="AK79" i="31"/>
  <c r="AK79" i="29"/>
  <c r="AG78" i="36"/>
  <c r="AG78" i="35"/>
  <c r="AG78" i="34"/>
  <c r="AG78" i="33"/>
  <c r="AG78" i="31"/>
  <c r="AG78" i="30"/>
  <c r="AG78" i="29"/>
  <c r="AD85" i="36"/>
  <c r="AD85" i="29"/>
  <c r="AI81" i="36"/>
  <c r="AI81" i="35"/>
  <c r="AI81" i="34"/>
  <c r="AI81" i="31"/>
  <c r="AG89" i="36"/>
  <c r="AG89" i="35"/>
  <c r="AG89" i="34"/>
  <c r="AG89" i="33"/>
  <c r="AG89" i="30"/>
  <c r="AK89" i="36"/>
  <c r="AK89" i="35"/>
  <c r="AK89" i="34"/>
  <c r="AK89" i="31"/>
  <c r="AK89" i="30"/>
  <c r="AK89" i="33"/>
  <c r="AK89" i="29"/>
  <c r="AG88" i="33"/>
  <c r="AE86" i="35"/>
  <c r="AE86" i="31"/>
  <c r="AE86" i="29"/>
  <c r="AE86" i="30"/>
  <c r="AD86" i="36"/>
  <c r="AD86" i="34"/>
  <c r="AD86" i="33"/>
  <c r="AD86" i="29"/>
  <c r="AD86" i="30"/>
  <c r="AB90" i="36"/>
  <c r="AB90" i="35"/>
  <c r="AB90" i="34"/>
  <c r="AB90" i="33"/>
  <c r="AB90" i="31"/>
  <c r="AB90" i="30"/>
  <c r="AB90" i="29"/>
  <c r="AG79" i="36"/>
  <c r="AG79" i="35"/>
  <c r="AG79" i="34"/>
  <c r="AG79" i="33"/>
  <c r="AG79" i="31"/>
  <c r="AG79" i="29"/>
  <c r="AG79" i="30"/>
  <c r="AL89" i="36"/>
  <c r="AL89" i="35"/>
  <c r="AL89" i="34"/>
  <c r="AL89" i="31"/>
  <c r="AL89" i="30"/>
  <c r="AL89" i="33"/>
  <c r="AL89" i="29"/>
  <c r="AG85" i="36"/>
  <c r="AG85" i="35"/>
  <c r="AG85" i="34"/>
  <c r="AG85" i="33"/>
  <c r="AG85" i="31"/>
  <c r="AG85" i="30"/>
  <c r="AG85" i="29"/>
  <c r="AH82" i="36"/>
  <c r="AH82" i="35"/>
  <c r="AH82" i="34"/>
  <c r="AH82" i="33"/>
  <c r="AH82" i="31"/>
  <c r="AH82" i="30"/>
  <c r="AH82" i="29"/>
  <c r="AM89" i="10"/>
  <c r="AA89" i="36"/>
  <c r="AA89" i="35"/>
  <c r="AA89" i="34"/>
  <c r="AA89" i="33"/>
  <c r="AA89" i="31"/>
  <c r="AA89" i="30"/>
  <c r="AA89" i="29"/>
  <c r="AB81" i="33"/>
  <c r="AL87" i="33"/>
  <c r="AA83" i="31"/>
  <c r="AL86" i="36"/>
  <c r="AL86" i="34"/>
  <c r="AL86" i="33"/>
  <c r="AL86" i="30"/>
  <c r="AL86" i="29"/>
  <c r="AJ84" i="36"/>
  <c r="AJ84" i="35"/>
  <c r="AJ84" i="33"/>
  <c r="AJ84" i="31"/>
  <c r="AJ84" i="29"/>
  <c r="AM84" i="10"/>
  <c r="AA84" i="36"/>
  <c r="AA84" i="35"/>
  <c r="AA84" i="34"/>
  <c r="AA84" i="33"/>
  <c r="AA84" i="31"/>
  <c r="AA84" i="29"/>
  <c r="AC80" i="35"/>
  <c r="AC80" i="36"/>
  <c r="AC80" i="34"/>
  <c r="AC80" i="33"/>
  <c r="AC80" i="31"/>
  <c r="AC80" i="30"/>
  <c r="AC80" i="29"/>
  <c r="AH90" i="36"/>
  <c r="AH90" i="35"/>
  <c r="AH90" i="34"/>
  <c r="AH90" i="31"/>
  <c r="AH90" i="33"/>
  <c r="AH90" i="30"/>
  <c r="AH90" i="29"/>
  <c r="AI86" i="36"/>
  <c r="AI86" i="35"/>
  <c r="AI86" i="34"/>
  <c r="AI86" i="33"/>
  <c r="AI86" i="31"/>
  <c r="AI86" i="30"/>
  <c r="AI86" i="29"/>
  <c r="AI82" i="36"/>
  <c r="AI82" i="35"/>
  <c r="AI82" i="34"/>
  <c r="AI82" i="31"/>
  <c r="AI82" i="33"/>
  <c r="AI82" i="30"/>
  <c r="AI82" i="29"/>
  <c r="AM80" i="10"/>
  <c r="AA80" i="36"/>
  <c r="AA80" i="35"/>
  <c r="AA80" i="33"/>
  <c r="AA80" i="31"/>
  <c r="AA80" i="30"/>
  <c r="AA80" i="34"/>
  <c r="AA80" i="29"/>
  <c r="AJ82" i="36"/>
  <c r="AJ82" i="35"/>
  <c r="AJ82" i="34"/>
  <c r="AJ82" i="33"/>
  <c r="AJ82" i="31"/>
  <c r="AJ82" i="30"/>
  <c r="AJ82" i="29"/>
  <c r="AF81" i="36"/>
  <c r="AF81" i="35"/>
  <c r="AF81" i="34"/>
  <c r="AF81" i="33"/>
  <c r="AF81" i="31"/>
  <c r="AF81" i="30"/>
  <c r="AF81" i="29"/>
  <c r="AB78" i="36"/>
  <c r="AB78" i="35"/>
  <c r="AB78" i="34"/>
  <c r="AB78" i="33"/>
  <c r="AB78" i="31"/>
  <c r="AB78" i="29"/>
  <c r="AB78" i="30"/>
  <c r="AC81" i="35"/>
  <c r="AC81" i="36"/>
  <c r="AC81" i="34"/>
  <c r="AC81" i="33"/>
  <c r="AC81" i="31"/>
  <c r="AC81" i="30"/>
  <c r="AC81" i="29"/>
  <c r="AI90" i="36"/>
  <c r="AI90" i="35"/>
  <c r="AI90" i="34"/>
  <c r="AI90" i="33"/>
  <c r="AI90" i="30"/>
  <c r="AI90" i="31"/>
  <c r="AI90" i="29"/>
  <c r="AM90" i="10"/>
  <c r="AA90" i="36"/>
  <c r="AA90" i="35"/>
  <c r="AA90" i="34"/>
  <c r="AA90" i="33"/>
  <c r="AA90" i="31"/>
  <c r="AA90" i="30"/>
  <c r="AA90" i="29"/>
  <c r="AE89" i="36"/>
  <c r="AE89" i="35"/>
  <c r="AE89" i="34"/>
  <c r="AE89" i="33"/>
  <c r="AE89" i="31"/>
  <c r="AE89" i="30"/>
  <c r="AE89" i="29"/>
  <c r="AJ78" i="36"/>
  <c r="AJ78" i="35"/>
  <c r="AJ78" i="34"/>
  <c r="AJ78" i="33"/>
  <c r="AJ78" i="31"/>
  <c r="AJ78" i="29"/>
  <c r="AJ78" i="30"/>
  <c r="AG90" i="36"/>
  <c r="AG90" i="35"/>
  <c r="AG90" i="34"/>
  <c r="AG90" i="33"/>
  <c r="AG90" i="31"/>
  <c r="AG90" i="30"/>
  <c r="AG90" i="29"/>
  <c r="AE84" i="36"/>
  <c r="AE84" i="35"/>
  <c r="AE84" i="34"/>
  <c r="AE84" i="33"/>
  <c r="AE84" i="31"/>
  <c r="AE84" i="29"/>
  <c r="AE84" i="30"/>
  <c r="AE78" i="36"/>
  <c r="AE78" i="35"/>
  <c r="AE78" i="34"/>
  <c r="AE78" i="31"/>
  <c r="AE78" i="30"/>
  <c r="AL84" i="36"/>
  <c r="AL84" i="35"/>
  <c r="AL84" i="34"/>
  <c r="AL84" i="33"/>
  <c r="AL84" i="31"/>
  <c r="AL84" i="29"/>
  <c r="AL84" i="30"/>
  <c r="AJ81" i="36"/>
  <c r="AJ81" i="35"/>
  <c r="AJ81" i="34"/>
  <c r="AJ81" i="33"/>
  <c r="AJ81" i="31"/>
  <c r="AJ81" i="30"/>
  <c r="AJ81" i="29"/>
  <c r="AI83" i="36"/>
  <c r="AI83" i="35"/>
  <c r="AI83" i="34"/>
  <c r="AI83" i="33"/>
  <c r="AI83" i="31"/>
  <c r="AI83" i="29"/>
  <c r="AI83" i="30"/>
  <c r="AC87" i="33"/>
  <c r="AL80" i="31"/>
  <c r="AD78" i="31"/>
  <c r="AG83" i="36"/>
  <c r="AG83" i="29"/>
  <c r="AK80" i="35"/>
  <c r="AF90" i="36"/>
  <c r="AF90" i="35"/>
  <c r="AF90" i="34"/>
  <c r="AF90" i="33"/>
  <c r="AF90" i="31"/>
  <c r="AF90" i="29"/>
  <c r="AF90" i="30"/>
  <c r="AK88" i="36"/>
  <c r="AK88" i="35"/>
  <c r="AK88" i="34"/>
  <c r="AK88" i="33"/>
  <c r="AK88" i="31"/>
  <c r="AK88" i="29"/>
  <c r="AK88" i="30"/>
  <c r="AG86" i="36"/>
  <c r="AG86" i="35"/>
  <c r="AG86" i="34"/>
  <c r="AG86" i="33"/>
  <c r="AG86" i="31"/>
  <c r="AG86" i="30"/>
  <c r="AG86" i="29"/>
  <c r="AC83" i="36"/>
  <c r="AC83" i="35"/>
  <c r="AC83" i="34"/>
  <c r="AC83" i="33"/>
  <c r="AC83" i="31"/>
  <c r="AC83" i="30"/>
  <c r="AC83" i="29"/>
  <c r="AK81" i="36"/>
  <c r="AK81" i="35"/>
  <c r="AK81" i="34"/>
  <c r="AK81" i="33"/>
  <c r="AK81" i="31"/>
  <c r="AK81" i="30"/>
  <c r="AK81" i="29"/>
  <c r="AG80" i="36"/>
  <c r="AG80" i="35"/>
  <c r="AG80" i="34"/>
  <c r="AG80" i="33"/>
  <c r="AG80" i="31"/>
  <c r="AG80" i="30"/>
  <c r="AG80" i="29"/>
  <c r="AC79" i="35"/>
  <c r="AC79" i="34"/>
  <c r="AC79" i="36"/>
  <c r="AC79" i="33"/>
  <c r="AC79" i="31"/>
  <c r="AC79" i="30"/>
  <c r="AC79" i="29"/>
  <c r="AB86" i="36"/>
  <c r="AB86" i="35"/>
  <c r="AB86" i="34"/>
  <c r="AB86" i="33"/>
  <c r="AB86" i="31"/>
  <c r="AB86" i="30"/>
  <c r="AB86" i="29"/>
  <c r="AC88" i="36"/>
  <c r="AC88" i="35"/>
  <c r="AC88" i="34"/>
  <c r="AC88" i="33"/>
  <c r="AC88" i="30"/>
  <c r="AC88" i="29"/>
  <c r="AC88" i="31"/>
  <c r="AM87" i="10"/>
  <c r="AA87" i="36"/>
  <c r="AA87" i="35"/>
  <c r="AA87" i="34"/>
  <c r="AA87" i="33"/>
  <c r="AA87" i="31"/>
  <c r="AA87" i="29"/>
  <c r="AA87" i="30"/>
  <c r="AJ80" i="36"/>
  <c r="AJ80" i="35"/>
  <c r="AJ80" i="34"/>
  <c r="AJ80" i="33"/>
  <c r="AJ80" i="31"/>
  <c r="AJ80" i="29"/>
  <c r="AJ80" i="30"/>
  <c r="AC86" i="36"/>
  <c r="AC86" i="35"/>
  <c r="AC86" i="34"/>
  <c r="AC86" i="33"/>
  <c r="AC86" i="31"/>
  <c r="AC86" i="30"/>
  <c r="AC86" i="29"/>
  <c r="AJ85" i="36"/>
  <c r="AJ85" i="35"/>
  <c r="AJ85" i="34"/>
  <c r="AJ85" i="33"/>
  <c r="AJ85" i="31"/>
  <c r="AJ85" i="30"/>
  <c r="AJ85" i="29"/>
  <c r="AL90" i="36"/>
  <c r="AL90" i="35"/>
  <c r="AL90" i="33"/>
  <c r="AL90" i="31"/>
  <c r="AL90" i="29"/>
  <c r="AE82" i="35"/>
  <c r="AE82" i="36"/>
  <c r="AE82" i="34"/>
  <c r="AE82" i="33"/>
  <c r="AE82" i="31"/>
  <c r="AE82" i="29"/>
  <c r="AJ90" i="36"/>
  <c r="AJ90" i="35"/>
  <c r="AJ90" i="34"/>
  <c r="AJ90" i="33"/>
  <c r="AJ90" i="31"/>
  <c r="AJ90" i="30"/>
  <c r="AJ90" i="29"/>
  <c r="AF89" i="36"/>
  <c r="AF89" i="35"/>
  <c r="AF89" i="34"/>
  <c r="AF89" i="33"/>
  <c r="AF89" i="31"/>
  <c r="AF89" i="30"/>
  <c r="AF89" i="29"/>
  <c r="AK86" i="36"/>
  <c r="AK86" i="35"/>
  <c r="AK86" i="34"/>
  <c r="AK86" i="33"/>
  <c r="AK86" i="31"/>
  <c r="AK86" i="30"/>
  <c r="AK86" i="29"/>
  <c r="AH86" i="36"/>
  <c r="AH86" i="35"/>
  <c r="AH86" i="34"/>
  <c r="AH86" i="31"/>
  <c r="AH86" i="33"/>
  <c r="AH86" i="30"/>
  <c r="AH86" i="29"/>
  <c r="AL81" i="36"/>
  <c r="AL81" i="35"/>
  <c r="AL81" i="33"/>
  <c r="AL81" i="34"/>
  <c r="AL81" i="31"/>
  <c r="AL81" i="30"/>
  <c r="AL81" i="29"/>
  <c r="AL79" i="36"/>
  <c r="AL79" i="35"/>
  <c r="AL79" i="34"/>
  <c r="AL79" i="33"/>
  <c r="AL79" i="30"/>
  <c r="AL79" i="31"/>
  <c r="AL79" i="29"/>
  <c r="AG82" i="36"/>
  <c r="AG82" i="35"/>
  <c r="AG82" i="34"/>
  <c r="AG82" i="33"/>
  <c r="AG82" i="31"/>
  <c r="AG82" i="30"/>
  <c r="AG82" i="29"/>
  <c r="AI89" i="36"/>
  <c r="AI89" i="35"/>
  <c r="AI89" i="34"/>
  <c r="AI89" i="33"/>
  <c r="AI89" i="31"/>
  <c r="AI89" i="29"/>
  <c r="AF85" i="36"/>
  <c r="AF85" i="35"/>
  <c r="AF85" i="34"/>
  <c r="AF85" i="33"/>
  <c r="AF85" i="31"/>
  <c r="AF85" i="30"/>
  <c r="AF85" i="29"/>
  <c r="AF82" i="36"/>
  <c r="AF82" i="35"/>
  <c r="AF82" i="34"/>
  <c r="AF82" i="33"/>
  <c r="AF82" i="31"/>
  <c r="AF82" i="30"/>
  <c r="AF82" i="29"/>
  <c r="AC84" i="36"/>
  <c r="AC84" i="35"/>
  <c r="AC84" i="34"/>
  <c r="AC84" i="33"/>
  <c r="AC84" i="31"/>
  <c r="AC84" i="30"/>
  <c r="AC84" i="29"/>
  <c r="AM79" i="10"/>
  <c r="AA79" i="36"/>
  <c r="AA79" i="35"/>
  <c r="AA79" i="34"/>
  <c r="AA79" i="33"/>
  <c r="AA79" i="31"/>
  <c r="AA79" i="29"/>
  <c r="AA79" i="30"/>
  <c r="AK87" i="36"/>
  <c r="AK87" i="35"/>
  <c r="AK87" i="34"/>
  <c r="AK87" i="33"/>
  <c r="AK87" i="31"/>
  <c r="AK87" i="30"/>
  <c r="AK87" i="29"/>
  <c r="AH81" i="36"/>
  <c r="AH81" i="35"/>
  <c r="AH81" i="34"/>
  <c r="AH81" i="33"/>
  <c r="AH81" i="31"/>
  <c r="AH81" i="30"/>
  <c r="AH81" i="29"/>
  <c r="AJ87" i="36"/>
  <c r="AJ87" i="35"/>
  <c r="AJ87" i="34"/>
  <c r="AJ87" i="33"/>
  <c r="AJ87" i="31"/>
  <c r="AJ87" i="30"/>
  <c r="AJ87" i="29"/>
  <c r="AG81" i="36"/>
  <c r="AG81" i="35"/>
  <c r="AG81" i="34"/>
  <c r="AG81" i="33"/>
  <c r="AG81" i="31"/>
  <c r="AG81" i="30"/>
  <c r="AG81" i="29"/>
  <c r="AH87" i="36"/>
  <c r="AH87" i="35"/>
  <c r="AH87" i="34"/>
  <c r="AH87" i="33"/>
  <c r="AH87" i="31"/>
  <c r="AH87" i="29"/>
  <c r="AH87" i="30"/>
  <c r="AE83" i="36"/>
  <c r="AE83" i="35"/>
  <c r="AE83" i="34"/>
  <c r="AE83" i="33"/>
  <c r="AE83" i="31"/>
  <c r="AE83" i="30"/>
  <c r="AE83" i="29"/>
  <c r="AI80" i="36"/>
  <c r="AI80" i="35"/>
  <c r="AI80" i="34"/>
  <c r="AI80" i="33"/>
  <c r="AI80" i="31"/>
  <c r="AI80" i="30"/>
  <c r="AI80" i="29"/>
  <c r="AD81" i="36"/>
  <c r="AD81" i="35"/>
  <c r="AD81" i="34"/>
  <c r="AD81" i="33"/>
  <c r="AD81" i="31"/>
  <c r="AD81" i="30"/>
  <c r="AD81" i="29"/>
  <c r="AD79" i="36"/>
  <c r="AD79" i="35"/>
  <c r="AD79" i="34"/>
  <c r="AD79" i="33"/>
  <c r="AD79" i="31"/>
  <c r="AD79" i="30"/>
  <c r="AD79" i="29"/>
  <c r="AK83" i="36"/>
  <c r="AK83" i="35"/>
  <c r="AK83" i="34"/>
  <c r="AK83" i="33"/>
  <c r="AK83" i="30"/>
  <c r="AK83" i="31"/>
  <c r="AK83" i="29"/>
  <c r="AF84" i="36"/>
  <c r="AF84" i="35"/>
  <c r="AF84" i="34"/>
  <c r="AF84" i="33"/>
  <c r="AF84" i="31"/>
  <c r="AF84" i="30"/>
  <c r="AF84" i="29"/>
  <c r="AE79" i="36"/>
  <c r="AE79" i="35"/>
  <c r="AE79" i="34"/>
  <c r="AE79" i="33"/>
  <c r="AE79" i="31"/>
  <c r="AE79" i="30"/>
  <c r="AE79" i="29"/>
  <c r="AF87" i="36"/>
  <c r="AF87" i="35"/>
  <c r="AF87" i="34"/>
  <c r="AF87" i="33"/>
  <c r="AF87" i="30"/>
  <c r="AF87" i="29"/>
  <c r="AF87" i="31"/>
  <c r="AC90" i="36"/>
  <c r="AC90" i="35"/>
  <c r="AC90" i="34"/>
  <c r="AC90" i="33"/>
  <c r="AC90" i="31"/>
  <c r="AC90" i="30"/>
  <c r="AC90" i="29"/>
  <c r="AB84" i="36"/>
  <c r="AB84" i="35"/>
  <c r="AB84" i="34"/>
  <c r="AB84" i="33"/>
  <c r="AB84" i="31"/>
  <c r="AB84" i="30"/>
  <c r="AB84" i="29"/>
  <c r="AE90" i="35"/>
  <c r="AE90" i="36"/>
  <c r="AE90" i="34"/>
  <c r="AE90" i="33"/>
  <c r="AE90" i="31"/>
  <c r="AE90" i="29"/>
  <c r="AE90" i="30"/>
  <c r="AK84" i="36"/>
  <c r="AK84" i="35"/>
  <c r="AK84" i="34"/>
  <c r="AK84" i="33"/>
  <c r="AK84" i="31"/>
  <c r="AK84" i="30"/>
  <c r="AK84" i="29"/>
  <c r="AI79" i="36"/>
  <c r="AI79" i="35"/>
  <c r="AI79" i="34"/>
  <c r="AI79" i="33"/>
  <c r="AI79" i="31"/>
  <c r="AI79" i="29"/>
  <c r="AI79" i="30"/>
  <c r="AE88" i="36"/>
  <c r="AE88" i="35"/>
  <c r="AE88" i="34"/>
  <c r="AE88" i="33"/>
  <c r="AE88" i="31"/>
  <c r="AE88" i="30"/>
  <c r="AE88" i="29"/>
  <c r="AD82" i="36"/>
  <c r="AD82" i="35"/>
  <c r="AD82" i="34"/>
  <c r="AD82" i="33"/>
  <c r="AD82" i="31"/>
  <c r="AD82" i="29"/>
  <c r="AD82" i="30"/>
  <c r="AL78" i="36"/>
  <c r="AL78" i="35"/>
  <c r="AL78" i="34"/>
  <c r="AL78" i="33"/>
  <c r="AL78" i="31"/>
  <c r="AL78" i="30"/>
  <c r="AL78" i="29"/>
  <c r="AD88" i="36"/>
  <c r="AD88" i="35"/>
  <c r="AD88" i="34"/>
  <c r="AD88" i="33"/>
  <c r="AD88" i="30"/>
  <c r="AD88" i="31"/>
  <c r="AD88" i="29"/>
  <c r="AC78" i="36"/>
  <c r="AC78" i="35"/>
  <c r="AC78" i="34"/>
  <c r="AC78" i="33"/>
  <c r="AC78" i="31"/>
  <c r="AC78" i="30"/>
  <c r="AC78" i="29"/>
  <c r="AB88" i="36"/>
  <c r="AB88" i="35"/>
  <c r="AB88" i="34"/>
  <c r="AB88" i="33"/>
  <c r="AB88" i="31"/>
  <c r="AB88" i="29"/>
  <c r="AB88" i="30"/>
  <c r="AG84" i="36"/>
  <c r="AG84" i="35"/>
  <c r="AG84" i="34"/>
  <c r="AG84" i="33"/>
  <c r="AG84" i="31"/>
  <c r="AG84" i="30"/>
  <c r="AG84" i="29"/>
  <c r="AF78" i="36"/>
  <c r="AF78" i="35"/>
  <c r="AF78" i="34"/>
  <c r="AF78" i="33"/>
  <c r="AF78" i="31"/>
  <c r="AF78" i="30"/>
  <c r="AF78" i="29"/>
  <c r="AB80" i="36"/>
  <c r="AB80" i="35"/>
  <c r="AB80" i="34"/>
  <c r="AB80" i="33"/>
  <c r="AB80" i="31"/>
  <c r="AB80" i="30"/>
  <c r="AB80" i="29"/>
  <c r="AG87" i="36"/>
  <c r="AG87" i="34"/>
  <c r="AG87" i="35"/>
  <c r="AG87" i="33"/>
  <c r="AG87" i="31"/>
  <c r="AG87" i="30"/>
  <c r="AG87" i="29"/>
  <c r="AB89" i="36"/>
  <c r="AB89" i="35"/>
  <c r="AB89" i="34"/>
  <c r="AB89" i="33"/>
  <c r="AB89" i="31"/>
  <c r="AB89" i="30"/>
  <c r="AB89" i="29"/>
  <c r="AJ86" i="36"/>
  <c r="AJ86" i="35"/>
  <c r="AJ86" i="34"/>
  <c r="AJ86" i="33"/>
  <c r="AJ86" i="30"/>
  <c r="AJ86" i="29"/>
  <c r="AJ86" i="31"/>
  <c r="AC89" i="36"/>
  <c r="AC89" i="35"/>
  <c r="AC89" i="34"/>
  <c r="AC89" i="33"/>
  <c r="AC89" i="31"/>
  <c r="AC89" i="30"/>
  <c r="AC89" i="29"/>
  <c r="AE87" i="36"/>
  <c r="AE87" i="35"/>
  <c r="AE87" i="34"/>
  <c r="AE87" i="33"/>
  <c r="AE87" i="31"/>
  <c r="AE87" i="30"/>
  <c r="AE87" i="29"/>
  <c r="AE85" i="36"/>
  <c r="AE85" i="35"/>
  <c r="AE85" i="34"/>
  <c r="AE85" i="31"/>
  <c r="AE85" i="30"/>
  <c r="AE85" i="33"/>
  <c r="AE85" i="29"/>
  <c r="AE80" i="36"/>
  <c r="AE80" i="35"/>
  <c r="AE80" i="34"/>
  <c r="AE80" i="33"/>
  <c r="AE80" i="31"/>
  <c r="AE80" i="29"/>
  <c r="AE80" i="30"/>
  <c r="AL88" i="36"/>
  <c r="AL88" i="35"/>
  <c r="AL88" i="34"/>
  <c r="AL88" i="33"/>
  <c r="AL88" i="31"/>
  <c r="AL88" i="29"/>
  <c r="AL88" i="30"/>
  <c r="AC85" i="36"/>
  <c r="AC85" i="35"/>
  <c r="AC85" i="34"/>
  <c r="AC85" i="33"/>
  <c r="AC85" i="31"/>
  <c r="AC85" i="30"/>
  <c r="AC85" i="29"/>
  <c r="AC82" i="36"/>
  <c r="AC82" i="35"/>
  <c r="AC82" i="34"/>
  <c r="AC82" i="33"/>
  <c r="AC82" i="31"/>
  <c r="AC82" i="30"/>
  <c r="AC82" i="29"/>
  <c r="AM85" i="10"/>
  <c r="AA85" i="35"/>
  <c r="AA85" i="36"/>
  <c r="AA85" i="34"/>
  <c r="AA85" i="33"/>
  <c r="AA85" i="31"/>
  <c r="AA85" i="30"/>
  <c r="AA85" i="29"/>
  <c r="AB83" i="36"/>
  <c r="AB83" i="35"/>
  <c r="AB83" i="34"/>
  <c r="AB83" i="33"/>
  <c r="AB83" i="31"/>
  <c r="AB83" i="30"/>
  <c r="AB83" i="29"/>
  <c r="AE81" i="36"/>
  <c r="AE81" i="35"/>
  <c r="AE81" i="34"/>
  <c r="AE81" i="31"/>
  <c r="AE81" i="33"/>
  <c r="AE81" i="30"/>
  <c r="AE81" i="29"/>
  <c r="AI78" i="36"/>
  <c r="AI78" i="35"/>
  <c r="AI78" i="34"/>
  <c r="AI78" i="33"/>
  <c r="AI78" i="31"/>
  <c r="AI78" i="30"/>
  <c r="AI78" i="29"/>
  <c r="AB79" i="36"/>
  <c r="AB79" i="35"/>
  <c r="AB79" i="34"/>
  <c r="AB79" i="33"/>
  <c r="AB79" i="31"/>
  <c r="AB79" i="30"/>
  <c r="AB79" i="29"/>
  <c r="AI88" i="36"/>
  <c r="AI88" i="35"/>
  <c r="AI88" i="34"/>
  <c r="AI88" i="33"/>
  <c r="AI88" i="31"/>
  <c r="AI88" i="30"/>
  <c r="AI88" i="29"/>
  <c r="AM88" i="10"/>
  <c r="AM88" i="36" s="1"/>
  <c r="AA88" i="36"/>
  <c r="AA88" i="34"/>
  <c r="AA88" i="35"/>
  <c r="AA88" i="31"/>
  <c r="AA88" i="30"/>
  <c r="AA88" i="33"/>
  <c r="AA88" i="29"/>
  <c r="AD90" i="36"/>
  <c r="AD90" i="35"/>
  <c r="AD90" i="34"/>
  <c r="AD90" i="33"/>
  <c r="AD90" i="30"/>
  <c r="AD90" i="31"/>
  <c r="AH83" i="36"/>
  <c r="AH83" i="35"/>
  <c r="AH83" i="34"/>
  <c r="AH83" i="33"/>
  <c r="AH83" i="31"/>
  <c r="AH83" i="29"/>
  <c r="AH83" i="30"/>
  <c r="AK90" i="36"/>
  <c r="AK90" i="35"/>
  <c r="AK90" i="34"/>
  <c r="AK90" i="33"/>
  <c r="AK90" i="31"/>
  <c r="AK90" i="30"/>
  <c r="AK90" i="29"/>
  <c r="AD80" i="36"/>
  <c r="AD80" i="34"/>
  <c r="AD80" i="35"/>
  <c r="AD80" i="33"/>
  <c r="AD80" i="31"/>
  <c r="AD80" i="29"/>
  <c r="AD80" i="30"/>
  <c r="AF86" i="36"/>
  <c r="AF86" i="35"/>
  <c r="AF86" i="34"/>
  <c r="AF86" i="33"/>
  <c r="AF86" i="31"/>
  <c r="AF86" i="30"/>
  <c r="AF86" i="29"/>
  <c r="AF80" i="36"/>
  <c r="AF80" i="35"/>
  <c r="AF80" i="34"/>
  <c r="AF80" i="31"/>
  <c r="AF80" i="33"/>
  <c r="AF80" i="30"/>
  <c r="AF80" i="29"/>
  <c r="AH89" i="36"/>
  <c r="AH89" i="35"/>
  <c r="AH89" i="34"/>
  <c r="AH89" i="33"/>
  <c r="AH89" i="31"/>
  <c r="AH89" i="29"/>
  <c r="AH89" i="30"/>
  <c r="AM81" i="10"/>
  <c r="AM81" i="29" s="1"/>
  <c r="AA81" i="36"/>
  <c r="AA81" i="35"/>
  <c r="AA81" i="34"/>
  <c r="AA81" i="33"/>
  <c r="AA81" i="31"/>
  <c r="AA81" i="30"/>
  <c r="AA81" i="29"/>
  <c r="AL82" i="36"/>
  <c r="AL82" i="35"/>
  <c r="AL82" i="34"/>
  <c r="AL82" i="33"/>
  <c r="AL82" i="31"/>
  <c r="AL82" i="30"/>
  <c r="AL82" i="29"/>
  <c r="AH79" i="36"/>
  <c r="AH79" i="35"/>
  <c r="AH79" i="34"/>
  <c r="AH79" i="33"/>
  <c r="AH79" i="31"/>
  <c r="AH79" i="29"/>
  <c r="AH79" i="30"/>
  <c r="AK85" i="36"/>
  <c r="AK85" i="35"/>
  <c r="AK85" i="34"/>
  <c r="AK85" i="33"/>
  <c r="AK85" i="31"/>
  <c r="AK85" i="30"/>
  <c r="AK85" i="29"/>
  <c r="AK82" i="36"/>
  <c r="AK82" i="35"/>
  <c r="AK82" i="34"/>
  <c r="AK82" i="33"/>
  <c r="AK82" i="31"/>
  <c r="AK82" i="30"/>
  <c r="AK82" i="29"/>
  <c r="AK78" i="36"/>
  <c r="AK78" i="35"/>
  <c r="AK78" i="34"/>
  <c r="AK78" i="33"/>
  <c r="AK78" i="31"/>
  <c r="AK78" i="30"/>
  <c r="AK78" i="29"/>
  <c r="AJ88" i="36"/>
  <c r="AJ88" i="35"/>
  <c r="AJ88" i="34"/>
  <c r="AJ88" i="33"/>
  <c r="AJ88" i="31"/>
  <c r="AJ88" i="30"/>
  <c r="AJ88" i="29"/>
  <c r="AI85" i="36"/>
  <c r="AI85" i="35"/>
  <c r="AI85" i="34"/>
  <c r="AI85" i="33"/>
  <c r="AI85" i="31"/>
  <c r="AI85" i="29"/>
  <c r="AI85" i="30"/>
  <c r="AL83" i="36"/>
  <c r="AL83" i="35"/>
  <c r="AL83" i="34"/>
  <c r="AL83" i="33"/>
  <c r="AL83" i="30"/>
  <c r="AL83" i="31"/>
  <c r="AL83" i="29"/>
  <c r="AJ79" i="36"/>
  <c r="AJ79" i="35"/>
  <c r="AJ79" i="34"/>
  <c r="AJ79" i="33"/>
  <c r="AJ79" i="30"/>
  <c r="AJ79" i="29"/>
  <c r="AJ79" i="31"/>
  <c r="AB75" i="32"/>
  <c r="AG75" i="32"/>
  <c r="AC73" i="32"/>
  <c r="AI70" i="32"/>
  <c r="AI68" i="32"/>
  <c r="AJ74" i="32"/>
  <c r="AD69" i="32"/>
  <c r="AL72" i="32"/>
  <c r="AC70" i="32"/>
  <c r="AH72" i="32"/>
  <c r="AJ73" i="32"/>
  <c r="AB71" i="32"/>
  <c r="AK69" i="32"/>
  <c r="AD67" i="32"/>
  <c r="AF71" i="32"/>
  <c r="AM69" i="32"/>
  <c r="AG73" i="32"/>
  <c r="AF74" i="32"/>
  <c r="AG72" i="32"/>
  <c r="AM68" i="2"/>
  <c r="AA68" i="32"/>
  <c r="AB74" i="32"/>
  <c r="AH68" i="32"/>
  <c r="AD72" i="32"/>
  <c r="AH67" i="32"/>
  <c r="AH69" i="32"/>
  <c r="AK68" i="32"/>
  <c r="AF75" i="32"/>
  <c r="AH70" i="32"/>
  <c r="AC69" i="32"/>
  <c r="AD73" i="32"/>
  <c r="AF73" i="32"/>
  <c r="AL70" i="32"/>
  <c r="AG71" i="32"/>
  <c r="AK71" i="32"/>
  <c r="AJ69" i="32"/>
  <c r="AE67" i="32"/>
  <c r="AC72" i="32"/>
  <c r="AD68" i="32"/>
  <c r="AL67" i="32"/>
  <c r="AL73" i="32"/>
  <c r="AD71" i="32"/>
  <c r="AC68" i="32"/>
  <c r="AF72" i="32"/>
  <c r="AG68" i="32"/>
  <c r="AK70" i="32"/>
  <c r="AJ72" i="32"/>
  <c r="AD70" i="32"/>
  <c r="AC67" i="32"/>
  <c r="AK73" i="32"/>
  <c r="AC71" i="32"/>
  <c r="AE69" i="32"/>
  <c r="AH74" i="32"/>
  <c r="AL69" i="32"/>
  <c r="AK72" i="32"/>
  <c r="AH73" i="32"/>
  <c r="AM72" i="2"/>
  <c r="AM72" i="32" s="1"/>
  <c r="AM81" i="33"/>
  <c r="AM81" i="34"/>
  <c r="AM81" i="31"/>
  <c r="AM81" i="30"/>
  <c r="AM88" i="31"/>
  <c r="AM88" i="30"/>
  <c r="AM88" i="29"/>
  <c r="AM85" i="36"/>
  <c r="AM85" i="35"/>
  <c r="AM85" i="34"/>
  <c r="AM85" i="33"/>
  <c r="AM85" i="31"/>
  <c r="AM85" i="30"/>
  <c r="AM85" i="29"/>
  <c r="AM79" i="36"/>
  <c r="AM79" i="35"/>
  <c r="AM79" i="34"/>
  <c r="AM79" i="33"/>
  <c r="AM79" i="31"/>
  <c r="AM79" i="30"/>
  <c r="AM79" i="29"/>
  <c r="AM87" i="36"/>
  <c r="AM87" i="35"/>
  <c r="AM87" i="34"/>
  <c r="AM87" i="33"/>
  <c r="AM87" i="31"/>
  <c r="AM87" i="30"/>
  <c r="AM87" i="29"/>
  <c r="AM90" i="36"/>
  <c r="AM90" i="34"/>
  <c r="AM90" i="35"/>
  <c r="AM90" i="33"/>
  <c r="AM90" i="31"/>
  <c r="AM90" i="30"/>
  <c r="AM90" i="29"/>
  <c r="AM80" i="36"/>
  <c r="AM80" i="35"/>
  <c r="AM80" i="34"/>
  <c r="AM80" i="33"/>
  <c r="AM80" i="31"/>
  <c r="AM80" i="29"/>
  <c r="AM80" i="30"/>
  <c r="AM84" i="35"/>
  <c r="AM84" i="36"/>
  <c r="AM84" i="33"/>
  <c r="AM84" i="34"/>
  <c r="AM84" i="31"/>
  <c r="AM84" i="29"/>
  <c r="AM84" i="30"/>
  <c r="AM83" i="36"/>
  <c r="AM83" i="34"/>
  <c r="AM89" i="36"/>
  <c r="AM89" i="35"/>
  <c r="AM89" i="34"/>
  <c r="AM89" i="33"/>
  <c r="AM89" i="30"/>
  <c r="AM89" i="31"/>
  <c r="AM89" i="29"/>
  <c r="AM68" i="32"/>
  <c r="C2" i="29"/>
  <c r="D2" i="29" s="1"/>
  <c r="E2" i="29" s="1"/>
  <c r="F2" i="29" s="1"/>
  <c r="G2" i="29" s="1"/>
  <c r="H2" i="29" s="1"/>
  <c r="I2" i="29" s="1"/>
  <c r="J2" i="29" s="1"/>
  <c r="K2" i="29" s="1"/>
  <c r="L2" i="29" s="1"/>
  <c r="M2" i="29" s="1"/>
  <c r="N2" i="29" s="1"/>
  <c r="O2" i="29" s="1"/>
  <c r="P2" i="29" s="1"/>
  <c r="Q2" i="29" s="1"/>
  <c r="R2" i="29" s="1"/>
  <c r="S2" i="29" s="1"/>
  <c r="T2" i="29" s="1"/>
  <c r="U2" i="29" s="1"/>
  <c r="V2" i="29" s="1"/>
  <c r="W2" i="29" s="1"/>
  <c r="X2" i="29" s="1"/>
  <c r="Y2" i="29" s="1"/>
  <c r="Z2" i="29" s="1"/>
  <c r="AA2" i="29" s="1"/>
  <c r="AB2" i="29" s="1"/>
  <c r="AC2" i="29" s="1"/>
  <c r="AD2" i="29" s="1"/>
  <c r="AE2" i="29" s="1"/>
  <c r="AF2" i="29" s="1"/>
  <c r="AG2" i="29" s="1"/>
  <c r="AH2" i="29" s="1"/>
  <c r="AI2" i="29" s="1"/>
  <c r="AJ2" i="29" s="1"/>
  <c r="AK2" i="29" s="1"/>
  <c r="AL2" i="29" s="1"/>
  <c r="AM2" i="29" s="1"/>
  <c r="C2" i="10"/>
  <c r="D2" i="10" s="1"/>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B2" i="10" s="1"/>
  <c r="AC2" i="10" s="1"/>
  <c r="AD2" i="10" s="1"/>
  <c r="AE2" i="10" s="1"/>
  <c r="AF2" i="10" s="1"/>
  <c r="AG2" i="10" s="1"/>
  <c r="AH2" i="10" s="1"/>
  <c r="AI2" i="10" s="1"/>
  <c r="AJ2" i="10" s="1"/>
  <c r="AK2" i="10" s="1"/>
  <c r="AL2" i="10" s="1"/>
  <c r="AM2" i="10" s="1"/>
  <c r="AM53" i="36"/>
  <c r="AL53" i="36"/>
  <c r="AK53" i="36"/>
  <c r="AJ53" i="36"/>
  <c r="AI53" i="36"/>
  <c r="AH53" i="36"/>
  <c r="AG53" i="36"/>
  <c r="AE53" i="36"/>
  <c r="AD53" i="36"/>
  <c r="AC53" i="36"/>
  <c r="AC52" i="36" s="1"/>
  <c r="AC51" i="36" s="1"/>
  <c r="AC50" i="36" s="1"/>
  <c r="AC49" i="36" s="1"/>
  <c r="AC48" i="36" s="1"/>
  <c r="AC47" i="36" s="1"/>
  <c r="AC46" i="36" s="1"/>
  <c r="AC45" i="36" s="1"/>
  <c r="AC44" i="36" s="1"/>
  <c r="AC43" i="36" s="1"/>
  <c r="AC42" i="36" s="1"/>
  <c r="AC41" i="36" s="1"/>
  <c r="AC55" i="36" s="1"/>
  <c r="AB53" i="36"/>
  <c r="AA53" i="36"/>
  <c r="Z53" i="36"/>
  <c r="Y53" i="36"/>
  <c r="X53" i="36"/>
  <c r="W53" i="36"/>
  <c r="V53" i="36"/>
  <c r="U53" i="36"/>
  <c r="U52" i="36" s="1"/>
  <c r="U51" i="36" s="1"/>
  <c r="U50" i="36" s="1"/>
  <c r="U49" i="36" s="1"/>
  <c r="U48" i="36" s="1"/>
  <c r="U47" i="36" s="1"/>
  <c r="U46" i="36" s="1"/>
  <c r="U45" i="36" s="1"/>
  <c r="U44" i="36" s="1"/>
  <c r="U43" i="36" s="1"/>
  <c r="U42" i="36" s="1"/>
  <c r="U41" i="36" s="1"/>
  <c r="U55" i="36" s="1"/>
  <c r="T53" i="36"/>
  <c r="S53" i="36"/>
  <c r="R53" i="36"/>
  <c r="Q53" i="36"/>
  <c r="P53" i="36"/>
  <c r="O53" i="36"/>
  <c r="N53" i="36"/>
  <c r="M53" i="36"/>
  <c r="M52" i="36" s="1"/>
  <c r="M51" i="36" s="1"/>
  <c r="M50" i="36" s="1"/>
  <c r="M49" i="36" s="1"/>
  <c r="M48" i="36" s="1"/>
  <c r="M47" i="36" s="1"/>
  <c r="M46" i="36" s="1"/>
  <c r="M45" i="36" s="1"/>
  <c r="M44" i="36" s="1"/>
  <c r="M43" i="36" s="1"/>
  <c r="M42" i="36" s="1"/>
  <c r="M41" i="36" s="1"/>
  <c r="M55" i="36" s="1"/>
  <c r="L53" i="36"/>
  <c r="K53" i="36"/>
  <c r="J53" i="36"/>
  <c r="I53" i="36"/>
  <c r="H53" i="36"/>
  <c r="G53" i="36"/>
  <c r="AM52" i="36"/>
  <c r="AL52" i="36"/>
  <c r="AK52" i="36"/>
  <c r="AJ52" i="36"/>
  <c r="AI52" i="36"/>
  <c r="AI51" i="36" s="1"/>
  <c r="AI50" i="36" s="1"/>
  <c r="AI49" i="36" s="1"/>
  <c r="AI48" i="36" s="1"/>
  <c r="AI47" i="36" s="1"/>
  <c r="AI46" i="36" s="1"/>
  <c r="AI45" i="36" s="1"/>
  <c r="AI44" i="36" s="1"/>
  <c r="AI43" i="36" s="1"/>
  <c r="AI42" i="36" s="1"/>
  <c r="AI41" i="36" s="1"/>
  <c r="AI55" i="36" s="1"/>
  <c r="AH52" i="36"/>
  <c r="AG52" i="36"/>
  <c r="AG51" i="36" s="1"/>
  <c r="AG50" i="36" s="1"/>
  <c r="AG49" i="36" s="1"/>
  <c r="AG48" i="36" s="1"/>
  <c r="AG47" i="36" s="1"/>
  <c r="AG46" i="36" s="1"/>
  <c r="AG45" i="36" s="1"/>
  <c r="AG44" i="36" s="1"/>
  <c r="AG43" i="36" s="1"/>
  <c r="AG42" i="36" s="1"/>
  <c r="AG41" i="36" s="1"/>
  <c r="AG55" i="36" s="1"/>
  <c r="AE52" i="36"/>
  <c r="AE51" i="36" s="1"/>
  <c r="AE50" i="36" s="1"/>
  <c r="AE49" i="36" s="1"/>
  <c r="AE48" i="36" s="1"/>
  <c r="AE47" i="36" s="1"/>
  <c r="AE46" i="36" s="1"/>
  <c r="AE45" i="36" s="1"/>
  <c r="AE44" i="36" s="1"/>
  <c r="AE43" i="36" s="1"/>
  <c r="AE42" i="36" s="1"/>
  <c r="AE41" i="36" s="1"/>
  <c r="AE55" i="36" s="1"/>
  <c r="AD52" i="36"/>
  <c r="AB52" i="36"/>
  <c r="AA52" i="36"/>
  <c r="AA51" i="36" s="1"/>
  <c r="AA50" i="36" s="1"/>
  <c r="AA49" i="36" s="1"/>
  <c r="AA48" i="36" s="1"/>
  <c r="AA47" i="36" s="1"/>
  <c r="AA46" i="36" s="1"/>
  <c r="AA45" i="36" s="1"/>
  <c r="AA44" i="36" s="1"/>
  <c r="AA43" i="36" s="1"/>
  <c r="AA42" i="36" s="1"/>
  <c r="AA41" i="36" s="1"/>
  <c r="AA55" i="36" s="1"/>
  <c r="Z52" i="36"/>
  <c r="Y52" i="36"/>
  <c r="X52" i="36"/>
  <c r="X51" i="36" s="1"/>
  <c r="X50" i="36" s="1"/>
  <c r="X49" i="36" s="1"/>
  <c r="X48" i="36" s="1"/>
  <c r="X47" i="36" s="1"/>
  <c r="X46" i="36" s="1"/>
  <c r="X45" i="36" s="1"/>
  <c r="X44" i="36" s="1"/>
  <c r="X43" i="36" s="1"/>
  <c r="X42" i="36" s="1"/>
  <c r="X41" i="36" s="1"/>
  <c r="X55" i="36" s="1"/>
  <c r="W52" i="36"/>
  <c r="V52" i="36"/>
  <c r="T52" i="36"/>
  <c r="S52" i="36"/>
  <c r="S51" i="36"/>
  <c r="S50" i="36"/>
  <c r="S49" i="36" s="1"/>
  <c r="S48" i="36" s="1"/>
  <c r="S47" i="36" s="1"/>
  <c r="S46" i="36" s="1"/>
  <c r="S45" i="36" s="1"/>
  <c r="S44" i="36" s="1"/>
  <c r="S43" i="36" s="1"/>
  <c r="S42" i="36" s="1"/>
  <c r="S41" i="36" s="1"/>
  <c r="S55" i="36" s="1"/>
  <c r="R52" i="36"/>
  <c r="Q52" i="36"/>
  <c r="P52" i="36"/>
  <c r="P51" i="36" s="1"/>
  <c r="P50" i="36" s="1"/>
  <c r="P49" i="36" s="1"/>
  <c r="P48" i="36" s="1"/>
  <c r="P47" i="36" s="1"/>
  <c r="P46" i="36" s="1"/>
  <c r="P45" i="36" s="1"/>
  <c r="P44" i="36" s="1"/>
  <c r="P43" i="36" s="1"/>
  <c r="P42" i="36" s="1"/>
  <c r="P41" i="36" s="1"/>
  <c r="P55" i="36" s="1"/>
  <c r="O52" i="36"/>
  <c r="O51" i="36" s="1"/>
  <c r="O50" i="36" s="1"/>
  <c r="O49" i="36" s="1"/>
  <c r="O48" i="36" s="1"/>
  <c r="O47" i="36" s="1"/>
  <c r="O46" i="36" s="1"/>
  <c r="O45" i="36" s="1"/>
  <c r="O44" i="36" s="1"/>
  <c r="O43" i="36" s="1"/>
  <c r="O42" i="36" s="1"/>
  <c r="O41" i="36" s="1"/>
  <c r="O55" i="36" s="1"/>
  <c r="N52" i="36"/>
  <c r="L52" i="36"/>
  <c r="K52" i="36"/>
  <c r="K51" i="36" s="1"/>
  <c r="K50" i="36" s="1"/>
  <c r="K49" i="36" s="1"/>
  <c r="K48" i="36" s="1"/>
  <c r="K47" i="36" s="1"/>
  <c r="K46" i="36" s="1"/>
  <c r="K45" i="36" s="1"/>
  <c r="K44" i="36" s="1"/>
  <c r="K43" i="36" s="1"/>
  <c r="K42" i="36" s="1"/>
  <c r="K41" i="36" s="1"/>
  <c r="K55" i="36" s="1"/>
  <c r="J52" i="36"/>
  <c r="J51" i="36" s="1"/>
  <c r="J50" i="36" s="1"/>
  <c r="J49" i="36" s="1"/>
  <c r="J48" i="36" s="1"/>
  <c r="J47" i="36" s="1"/>
  <c r="J46" i="36" s="1"/>
  <c r="J45" i="36" s="1"/>
  <c r="J44" i="36" s="1"/>
  <c r="J43" i="36" s="1"/>
  <c r="J42" i="36" s="1"/>
  <c r="J41" i="36" s="1"/>
  <c r="J55" i="36" s="1"/>
  <c r="I52" i="36"/>
  <c r="H52" i="36"/>
  <c r="H51" i="36"/>
  <c r="H50" i="36" s="1"/>
  <c r="H49" i="36" s="1"/>
  <c r="H48" i="36" s="1"/>
  <c r="H47" i="36" s="1"/>
  <c r="H46" i="36" s="1"/>
  <c r="H45" i="36" s="1"/>
  <c r="H44" i="36" s="1"/>
  <c r="H43" i="36" s="1"/>
  <c r="H42" i="36" s="1"/>
  <c r="H41" i="36" s="1"/>
  <c r="H55" i="36" s="1"/>
  <c r="G52" i="36"/>
  <c r="AM51" i="36"/>
  <c r="AL51" i="36"/>
  <c r="AL50" i="36" s="1"/>
  <c r="AL49" i="36" s="1"/>
  <c r="AL48" i="36" s="1"/>
  <c r="AL47" i="36" s="1"/>
  <c r="AL46" i="36" s="1"/>
  <c r="AL45" i="36" s="1"/>
  <c r="AL44" i="36" s="1"/>
  <c r="AL43" i="36" s="1"/>
  <c r="AL42" i="36" s="1"/>
  <c r="AL41" i="36" s="1"/>
  <c r="AL55" i="36" s="1"/>
  <c r="AK51" i="36"/>
  <c r="AJ51" i="36"/>
  <c r="AH51" i="36"/>
  <c r="AD51" i="36"/>
  <c r="AD50" i="36"/>
  <c r="AD49" i="36" s="1"/>
  <c r="AD48" i="36" s="1"/>
  <c r="AD47" i="36" s="1"/>
  <c r="AD46" i="36" s="1"/>
  <c r="AD45" i="36" s="1"/>
  <c r="AD44" i="36" s="1"/>
  <c r="AD43" i="36" s="1"/>
  <c r="AD42" i="36" s="1"/>
  <c r="AD41" i="36" s="1"/>
  <c r="AD55" i="36" s="1"/>
  <c r="AB51" i="36"/>
  <c r="Z51" i="36"/>
  <c r="Y51" i="36"/>
  <c r="W51" i="36"/>
  <c r="V51" i="36"/>
  <c r="V50" i="36"/>
  <c r="V49" i="36"/>
  <c r="V48" i="36"/>
  <c r="V47" i="36" s="1"/>
  <c r="V46" i="36" s="1"/>
  <c r="V45" i="36" s="1"/>
  <c r="V44" i="36" s="1"/>
  <c r="V43" i="36" s="1"/>
  <c r="V42" i="36" s="1"/>
  <c r="V41" i="36" s="1"/>
  <c r="V55" i="36" s="1"/>
  <c r="T51" i="36"/>
  <c r="R51" i="36"/>
  <c r="Q51" i="36"/>
  <c r="N51" i="36"/>
  <c r="N50" i="36" s="1"/>
  <c r="N49" i="36" s="1"/>
  <c r="N48" i="36" s="1"/>
  <c r="N47" i="36" s="1"/>
  <c r="N46" i="36" s="1"/>
  <c r="N45" i="36" s="1"/>
  <c r="N44" i="36" s="1"/>
  <c r="N43" i="36" s="1"/>
  <c r="N42" i="36" s="1"/>
  <c r="N41" i="36" s="1"/>
  <c r="N55" i="36" s="1"/>
  <c r="L51" i="36"/>
  <c r="I51" i="36"/>
  <c r="G51" i="36"/>
  <c r="AM50" i="36"/>
  <c r="AK50" i="36"/>
  <c r="AK49" i="36" s="1"/>
  <c r="AK48" i="36" s="1"/>
  <c r="AK47" i="36" s="1"/>
  <c r="AK46" i="36" s="1"/>
  <c r="AK45" i="36" s="1"/>
  <c r="AK44" i="36" s="1"/>
  <c r="AK43" i="36" s="1"/>
  <c r="AK42" i="36" s="1"/>
  <c r="AK41" i="36" s="1"/>
  <c r="AK55" i="36" s="1"/>
  <c r="AJ50" i="36"/>
  <c r="AH50" i="36"/>
  <c r="AB50" i="36"/>
  <c r="AB49" i="36" s="1"/>
  <c r="AB48" i="36" s="1"/>
  <c r="AB47" i="36" s="1"/>
  <c r="AB46" i="36" s="1"/>
  <c r="AB45" i="36" s="1"/>
  <c r="AB44" i="36" s="1"/>
  <c r="AB43" i="36" s="1"/>
  <c r="AB42" i="36" s="1"/>
  <c r="AB41" i="36" s="1"/>
  <c r="AB55" i="36" s="1"/>
  <c r="Z50" i="36"/>
  <c r="Z49" i="36" s="1"/>
  <c r="Z48" i="36" s="1"/>
  <c r="Z47" i="36" s="1"/>
  <c r="Z46" i="36" s="1"/>
  <c r="Z45" i="36" s="1"/>
  <c r="Z44" i="36" s="1"/>
  <c r="Z43" i="36" s="1"/>
  <c r="Z42" i="36" s="1"/>
  <c r="Z41" i="36" s="1"/>
  <c r="Z55" i="36" s="1"/>
  <c r="Y50" i="36"/>
  <c r="W50" i="36"/>
  <c r="W49" i="36"/>
  <c r="W48" i="36" s="1"/>
  <c r="W47" i="36" s="1"/>
  <c r="W46" i="36" s="1"/>
  <c r="W45" i="36" s="1"/>
  <c r="W44" i="36" s="1"/>
  <c r="W43" i="36" s="1"/>
  <c r="W42" i="36" s="1"/>
  <c r="W41" i="36" s="1"/>
  <c r="W55" i="36" s="1"/>
  <c r="T50" i="36"/>
  <c r="T49" i="36"/>
  <c r="T48" i="36" s="1"/>
  <c r="T47" i="36" s="1"/>
  <c r="T46" i="36" s="1"/>
  <c r="T45" i="36" s="1"/>
  <c r="T44" i="36" s="1"/>
  <c r="T43" i="36" s="1"/>
  <c r="T42" i="36" s="1"/>
  <c r="T41" i="36" s="1"/>
  <c r="T55" i="36" s="1"/>
  <c r="R50" i="36"/>
  <c r="Q50" i="36"/>
  <c r="Q49" i="36" s="1"/>
  <c r="Q48" i="36" s="1"/>
  <c r="Q47" i="36" s="1"/>
  <c r="Q46" i="36" s="1"/>
  <c r="Q45" i="36" s="1"/>
  <c r="Q44" i="36" s="1"/>
  <c r="Q43" i="36" s="1"/>
  <c r="Q42" i="36" s="1"/>
  <c r="Q41" i="36" s="1"/>
  <c r="Q55" i="36" s="1"/>
  <c r="L50" i="36"/>
  <c r="L49" i="36" s="1"/>
  <c r="L48" i="36" s="1"/>
  <c r="L47" i="36" s="1"/>
  <c r="L46" i="36" s="1"/>
  <c r="L45" i="36" s="1"/>
  <c r="L44" i="36" s="1"/>
  <c r="L43" i="36" s="1"/>
  <c r="L42" i="36" s="1"/>
  <c r="L41" i="36" s="1"/>
  <c r="L55" i="36" s="1"/>
  <c r="I50" i="36"/>
  <c r="G50" i="36"/>
  <c r="G49" i="36" s="1"/>
  <c r="G48" i="36" s="1"/>
  <c r="G47" i="36" s="1"/>
  <c r="G46" i="36" s="1"/>
  <c r="G45" i="36" s="1"/>
  <c r="G44" i="36" s="1"/>
  <c r="G43" i="36" s="1"/>
  <c r="G42" i="36" s="1"/>
  <c r="G41" i="36" s="1"/>
  <c r="G55" i="36" s="1"/>
  <c r="AM49" i="36"/>
  <c r="AJ49" i="36"/>
  <c r="AJ48" i="36" s="1"/>
  <c r="AJ47" i="36" s="1"/>
  <c r="AJ46" i="36" s="1"/>
  <c r="AJ45" i="36" s="1"/>
  <c r="AJ44" i="36" s="1"/>
  <c r="AJ43" i="36" s="1"/>
  <c r="AJ42" i="36" s="1"/>
  <c r="AJ41" i="36" s="1"/>
  <c r="AJ55" i="36" s="1"/>
  <c r="AH49" i="36"/>
  <c r="Y49" i="36"/>
  <c r="Y48" i="36" s="1"/>
  <c r="Y47" i="36" s="1"/>
  <c r="Y46" i="36" s="1"/>
  <c r="Y45" i="36" s="1"/>
  <c r="Y44" i="36" s="1"/>
  <c r="Y43" i="36" s="1"/>
  <c r="Y42" i="36" s="1"/>
  <c r="Y41" i="36" s="1"/>
  <c r="Y55" i="36" s="1"/>
  <c r="R49" i="36"/>
  <c r="R48" i="36" s="1"/>
  <c r="R47" i="36" s="1"/>
  <c r="R46" i="36" s="1"/>
  <c r="R45" i="36" s="1"/>
  <c r="R44" i="36" s="1"/>
  <c r="R43" i="36" s="1"/>
  <c r="R42" i="36" s="1"/>
  <c r="R41" i="36" s="1"/>
  <c r="R55" i="36" s="1"/>
  <c r="I49" i="36"/>
  <c r="I48" i="36" s="1"/>
  <c r="I47" i="36" s="1"/>
  <c r="I46" i="36" s="1"/>
  <c r="I45" i="36" s="1"/>
  <c r="I44" i="36" s="1"/>
  <c r="I43" i="36" s="1"/>
  <c r="I42" i="36" s="1"/>
  <c r="I41" i="36" s="1"/>
  <c r="I55" i="36" s="1"/>
  <c r="AM48" i="36"/>
  <c r="AH48" i="36"/>
  <c r="AH47" i="36" s="1"/>
  <c r="AH46" i="36" s="1"/>
  <c r="AH45" i="36" s="1"/>
  <c r="AH44" i="36" s="1"/>
  <c r="AH43" i="36" s="1"/>
  <c r="AH42" i="36" s="1"/>
  <c r="AH41" i="36" s="1"/>
  <c r="AH55" i="36" s="1"/>
  <c r="AM47" i="36"/>
  <c r="AM46" i="36" s="1"/>
  <c r="AM45" i="36" s="1"/>
  <c r="AM44" i="36" s="1"/>
  <c r="AM43" i="36" s="1"/>
  <c r="AM42" i="36" s="1"/>
  <c r="AM41" i="36" s="1"/>
  <c r="AM55" i="36" s="1"/>
  <c r="G53" i="35"/>
  <c r="H53" i="35"/>
  <c r="I53" i="35" s="1"/>
  <c r="J53" i="35" s="1"/>
  <c r="K53" i="35" s="1"/>
  <c r="L53" i="35" s="1"/>
  <c r="M53" i="35" s="1"/>
  <c r="N53" i="35" s="1"/>
  <c r="O53" i="35" s="1"/>
  <c r="P53" i="35" s="1"/>
  <c r="Q53" i="35" s="1"/>
  <c r="R53" i="35" s="1"/>
  <c r="S53" i="35" s="1"/>
  <c r="T53" i="35" s="1"/>
  <c r="U53" i="35" s="1"/>
  <c r="V53" i="35" s="1"/>
  <c r="W53" i="35" s="1"/>
  <c r="X53" i="35" s="1"/>
  <c r="Y53" i="35" s="1"/>
  <c r="Z53" i="35" s="1"/>
  <c r="AA53" i="35" s="1"/>
  <c r="AB53" i="35" s="1"/>
  <c r="AC53" i="35" s="1"/>
  <c r="AD53" i="35" s="1"/>
  <c r="AE53" i="35" s="1"/>
  <c r="G52" i="35"/>
  <c r="H52" i="35"/>
  <c r="I52" i="35" s="1"/>
  <c r="J52" i="35" s="1"/>
  <c r="K52" i="35" s="1"/>
  <c r="L52" i="35" s="1"/>
  <c r="M52" i="35" s="1"/>
  <c r="N52" i="35" s="1"/>
  <c r="O52" i="35" s="1"/>
  <c r="P52" i="35" s="1"/>
  <c r="Q52" i="35" s="1"/>
  <c r="R52" i="35" s="1"/>
  <c r="S52" i="35" s="1"/>
  <c r="T52" i="35" s="1"/>
  <c r="U52" i="35" s="1"/>
  <c r="V52" i="35" s="1"/>
  <c r="W52" i="35" s="1"/>
  <c r="X52" i="35" s="1"/>
  <c r="Y52" i="35" s="1"/>
  <c r="Z52" i="35" s="1"/>
  <c r="AA52" i="35" s="1"/>
  <c r="AB52" i="35" s="1"/>
  <c r="AC52" i="35" s="1"/>
  <c r="AD52" i="35" s="1"/>
  <c r="AE52" i="35" s="1"/>
  <c r="G51" i="35"/>
  <c r="H51" i="35" s="1"/>
  <c r="I51" i="35" s="1"/>
  <c r="J51" i="35" s="1"/>
  <c r="K51" i="35" s="1"/>
  <c r="L51" i="35" s="1"/>
  <c r="M51" i="35" s="1"/>
  <c r="N51" i="35" s="1"/>
  <c r="O51" i="35" s="1"/>
  <c r="P51" i="35" s="1"/>
  <c r="Q51" i="35" s="1"/>
  <c r="R51" i="35" s="1"/>
  <c r="S51" i="35" s="1"/>
  <c r="T51" i="35" s="1"/>
  <c r="U51" i="35" s="1"/>
  <c r="V51" i="35" s="1"/>
  <c r="W51" i="35" s="1"/>
  <c r="X51" i="35" s="1"/>
  <c r="Y51" i="35" s="1"/>
  <c r="Z51" i="35" s="1"/>
  <c r="AA51" i="35" s="1"/>
  <c r="AB51" i="35" s="1"/>
  <c r="AC51" i="35" s="1"/>
  <c r="AD51" i="35" s="1"/>
  <c r="AE51" i="35" s="1"/>
  <c r="G50" i="35"/>
  <c r="H50" i="35" s="1"/>
  <c r="I50" i="35" s="1"/>
  <c r="J50" i="35" s="1"/>
  <c r="K50" i="35" s="1"/>
  <c r="L50" i="35" s="1"/>
  <c r="M50" i="35" s="1"/>
  <c r="N50" i="35" s="1"/>
  <c r="O50" i="35" s="1"/>
  <c r="P50" i="35" s="1"/>
  <c r="Q50" i="35" s="1"/>
  <c r="R50" i="35" s="1"/>
  <c r="S50" i="35" s="1"/>
  <c r="T50" i="35" s="1"/>
  <c r="U50" i="35" s="1"/>
  <c r="V50" i="35" s="1"/>
  <c r="W50" i="35" s="1"/>
  <c r="X50" i="35" s="1"/>
  <c r="Y50" i="35" s="1"/>
  <c r="Z50" i="35" s="1"/>
  <c r="AA50" i="35" s="1"/>
  <c r="AB50" i="35" s="1"/>
  <c r="AC50" i="35" s="1"/>
  <c r="AD50" i="35" s="1"/>
  <c r="AE50" i="35" s="1"/>
  <c r="G49" i="35"/>
  <c r="H49" i="35" s="1"/>
  <c r="I49" i="35" s="1"/>
  <c r="J49" i="35" s="1"/>
  <c r="K49" i="35" s="1"/>
  <c r="L49" i="35" s="1"/>
  <c r="M49" i="35" s="1"/>
  <c r="N49" i="35" s="1"/>
  <c r="O49" i="35" s="1"/>
  <c r="P49" i="35" s="1"/>
  <c r="Q49" i="35" s="1"/>
  <c r="R49" i="35" s="1"/>
  <c r="S49" i="35" s="1"/>
  <c r="T49" i="35" s="1"/>
  <c r="U49" i="35" s="1"/>
  <c r="V49" i="35" s="1"/>
  <c r="W49" i="35" s="1"/>
  <c r="X49" i="35" s="1"/>
  <c r="Y49" i="35" s="1"/>
  <c r="Z49" i="35" s="1"/>
  <c r="AA49" i="35" s="1"/>
  <c r="AB49" i="35" s="1"/>
  <c r="AC49" i="35" s="1"/>
  <c r="AD49" i="35" s="1"/>
  <c r="AE49" i="35" s="1"/>
  <c r="G48" i="35"/>
  <c r="H48" i="35"/>
  <c r="I48" i="35" s="1"/>
  <c r="J48" i="35" s="1"/>
  <c r="K48" i="35" s="1"/>
  <c r="L48" i="35" s="1"/>
  <c r="M48" i="35" s="1"/>
  <c r="N48" i="35" s="1"/>
  <c r="O48" i="35" s="1"/>
  <c r="P48" i="35" s="1"/>
  <c r="Q48" i="35" s="1"/>
  <c r="R48" i="35" s="1"/>
  <c r="S48" i="35" s="1"/>
  <c r="T48" i="35" s="1"/>
  <c r="U48" i="35" s="1"/>
  <c r="V48" i="35" s="1"/>
  <c r="W48" i="35" s="1"/>
  <c r="X48" i="35" s="1"/>
  <c r="Y48" i="35" s="1"/>
  <c r="Z48" i="35" s="1"/>
  <c r="AA48" i="35" s="1"/>
  <c r="AB48" i="35" s="1"/>
  <c r="AC48" i="35" s="1"/>
  <c r="AD48" i="35" s="1"/>
  <c r="AE48" i="35" s="1"/>
  <c r="G47" i="35"/>
  <c r="H47" i="35" s="1"/>
  <c r="I47" i="35" s="1"/>
  <c r="J47" i="35" s="1"/>
  <c r="K47" i="35" s="1"/>
  <c r="L47" i="35" s="1"/>
  <c r="M47" i="35" s="1"/>
  <c r="N47" i="35" s="1"/>
  <c r="O47" i="35" s="1"/>
  <c r="P47" i="35" s="1"/>
  <c r="Q47" i="35" s="1"/>
  <c r="R47" i="35" s="1"/>
  <c r="S47" i="35" s="1"/>
  <c r="T47" i="35" s="1"/>
  <c r="U47" i="35" s="1"/>
  <c r="V47" i="35" s="1"/>
  <c r="W47" i="35" s="1"/>
  <c r="X47" i="35" s="1"/>
  <c r="Y47" i="35" s="1"/>
  <c r="Z47" i="35" s="1"/>
  <c r="AA47" i="35" s="1"/>
  <c r="AB47" i="35" s="1"/>
  <c r="AC47" i="35" s="1"/>
  <c r="AD47" i="35" s="1"/>
  <c r="AE47" i="35" s="1"/>
  <c r="G46" i="35"/>
  <c r="H46" i="35" s="1"/>
  <c r="I46" i="35" s="1"/>
  <c r="J46" i="35" s="1"/>
  <c r="K46" i="35" s="1"/>
  <c r="L46" i="35" s="1"/>
  <c r="M46" i="35" s="1"/>
  <c r="N46" i="35" s="1"/>
  <c r="O46" i="35" s="1"/>
  <c r="P46" i="35" s="1"/>
  <c r="Q46" i="35" s="1"/>
  <c r="R46" i="35" s="1"/>
  <c r="S46" i="35" s="1"/>
  <c r="T46" i="35" s="1"/>
  <c r="U46" i="35" s="1"/>
  <c r="V46" i="35" s="1"/>
  <c r="W46" i="35" s="1"/>
  <c r="X46" i="35" s="1"/>
  <c r="Y46" i="35" s="1"/>
  <c r="Z46" i="35" s="1"/>
  <c r="AA46" i="35" s="1"/>
  <c r="AB46" i="35" s="1"/>
  <c r="AC46" i="35" s="1"/>
  <c r="AD46" i="35" s="1"/>
  <c r="AE46" i="35" s="1"/>
  <c r="G45" i="35"/>
  <c r="H45" i="35" s="1"/>
  <c r="I45" i="35" s="1"/>
  <c r="J45" i="35" s="1"/>
  <c r="K45" i="35" s="1"/>
  <c r="L45" i="35" s="1"/>
  <c r="M45" i="35" s="1"/>
  <c r="N45" i="35" s="1"/>
  <c r="O45" i="35" s="1"/>
  <c r="P45" i="35" s="1"/>
  <c r="Q45" i="35" s="1"/>
  <c r="R45" i="35" s="1"/>
  <c r="S45" i="35" s="1"/>
  <c r="T45" i="35" s="1"/>
  <c r="U45" i="35" s="1"/>
  <c r="V45" i="35" s="1"/>
  <c r="W45" i="35" s="1"/>
  <c r="X45" i="35" s="1"/>
  <c r="Y45" i="35" s="1"/>
  <c r="Z45" i="35" s="1"/>
  <c r="AA45" i="35" s="1"/>
  <c r="AB45" i="35" s="1"/>
  <c r="AC45" i="35" s="1"/>
  <c r="AD45" i="35" s="1"/>
  <c r="AE45" i="35" s="1"/>
  <c r="G44" i="35"/>
  <c r="H44" i="35" s="1"/>
  <c r="I44" i="35" s="1"/>
  <c r="J44" i="35" s="1"/>
  <c r="K44" i="35" s="1"/>
  <c r="L44" i="35" s="1"/>
  <c r="M44" i="35" s="1"/>
  <c r="N44" i="35" s="1"/>
  <c r="O44" i="35" s="1"/>
  <c r="P44" i="35" s="1"/>
  <c r="Q44" i="35" s="1"/>
  <c r="R44" i="35" s="1"/>
  <c r="S44" i="35" s="1"/>
  <c r="T44" i="35" s="1"/>
  <c r="U44" i="35" s="1"/>
  <c r="V44" i="35" s="1"/>
  <c r="W44" i="35" s="1"/>
  <c r="X44" i="35" s="1"/>
  <c r="Y44" i="35" s="1"/>
  <c r="Z44" i="35" s="1"/>
  <c r="AA44" i="35" s="1"/>
  <c r="AB44" i="35" s="1"/>
  <c r="AC44" i="35" s="1"/>
  <c r="AD44" i="35" s="1"/>
  <c r="AE44" i="35" s="1"/>
  <c r="G43" i="35"/>
  <c r="H43" i="35" s="1"/>
  <c r="I43" i="35" s="1"/>
  <c r="J43" i="35" s="1"/>
  <c r="K43" i="35" s="1"/>
  <c r="L43" i="35" s="1"/>
  <c r="M43" i="35" s="1"/>
  <c r="N43" i="35" s="1"/>
  <c r="O43" i="35" s="1"/>
  <c r="P43" i="35" s="1"/>
  <c r="Q43" i="35" s="1"/>
  <c r="R43" i="35" s="1"/>
  <c r="S43" i="35" s="1"/>
  <c r="T43" i="35" s="1"/>
  <c r="U43" i="35" s="1"/>
  <c r="V43" i="35" s="1"/>
  <c r="W43" i="35" s="1"/>
  <c r="X43" i="35" s="1"/>
  <c r="Y43" i="35" s="1"/>
  <c r="Z43" i="35" s="1"/>
  <c r="AA43" i="35" s="1"/>
  <c r="AB43" i="35" s="1"/>
  <c r="AC43" i="35" s="1"/>
  <c r="AD43" i="35" s="1"/>
  <c r="AE43" i="35" s="1"/>
  <c r="G42" i="35"/>
  <c r="H42" i="35" s="1"/>
  <c r="I42" i="35" s="1"/>
  <c r="J42" i="35" s="1"/>
  <c r="K42" i="35" s="1"/>
  <c r="L42" i="35" s="1"/>
  <c r="M42" i="35" s="1"/>
  <c r="N42" i="35" s="1"/>
  <c r="O42" i="35" s="1"/>
  <c r="P42" i="35" s="1"/>
  <c r="Q42" i="35" s="1"/>
  <c r="R42" i="35" s="1"/>
  <c r="S42" i="35" s="1"/>
  <c r="T42" i="35" s="1"/>
  <c r="U42" i="35" s="1"/>
  <c r="V42" i="35" s="1"/>
  <c r="W42" i="35" s="1"/>
  <c r="X42" i="35" s="1"/>
  <c r="Y42" i="35" s="1"/>
  <c r="Z42" i="35" s="1"/>
  <c r="AA42" i="35" s="1"/>
  <c r="AB42" i="35" s="1"/>
  <c r="AC42" i="35" s="1"/>
  <c r="AD42" i="35" s="1"/>
  <c r="AE42" i="35" s="1"/>
  <c r="G41" i="35"/>
  <c r="H41" i="35" s="1"/>
  <c r="G53" i="34"/>
  <c r="H53" i="34" s="1"/>
  <c r="I53" i="34" s="1"/>
  <c r="J53" i="34" s="1"/>
  <c r="K53" i="34" s="1"/>
  <c r="L53" i="34" s="1"/>
  <c r="M53" i="34" s="1"/>
  <c r="N53" i="34" s="1"/>
  <c r="O53" i="34" s="1"/>
  <c r="P53" i="34" s="1"/>
  <c r="Q53" i="34" s="1"/>
  <c r="R53" i="34" s="1"/>
  <c r="S53" i="34" s="1"/>
  <c r="T53" i="34" s="1"/>
  <c r="U53" i="34" s="1"/>
  <c r="V53" i="34" s="1"/>
  <c r="W53" i="34" s="1"/>
  <c r="X53" i="34" s="1"/>
  <c r="Y53" i="34" s="1"/>
  <c r="Z53" i="34" s="1"/>
  <c r="AA53" i="34" s="1"/>
  <c r="AB53" i="34" s="1"/>
  <c r="AC53" i="34" s="1"/>
  <c r="AD53" i="34" s="1"/>
  <c r="AE53" i="34" s="1"/>
  <c r="G52" i="34"/>
  <c r="H52" i="34" s="1"/>
  <c r="I52" i="34" s="1"/>
  <c r="J52" i="34" s="1"/>
  <c r="K52" i="34" s="1"/>
  <c r="L52" i="34" s="1"/>
  <c r="M52" i="34" s="1"/>
  <c r="N52" i="34" s="1"/>
  <c r="O52" i="34" s="1"/>
  <c r="P52" i="34" s="1"/>
  <c r="Q52" i="34" s="1"/>
  <c r="R52" i="34" s="1"/>
  <c r="S52" i="34" s="1"/>
  <c r="T52" i="34" s="1"/>
  <c r="U52" i="34" s="1"/>
  <c r="V52" i="34" s="1"/>
  <c r="W52" i="34" s="1"/>
  <c r="X52" i="34" s="1"/>
  <c r="Y52" i="34" s="1"/>
  <c r="Z52" i="34" s="1"/>
  <c r="AA52" i="34" s="1"/>
  <c r="AB52" i="34" s="1"/>
  <c r="AC52" i="34" s="1"/>
  <c r="AD52" i="34" s="1"/>
  <c r="AE52" i="34" s="1"/>
  <c r="G51" i="34"/>
  <c r="H51" i="34" s="1"/>
  <c r="I51" i="34" s="1"/>
  <c r="J51" i="34" s="1"/>
  <c r="K51" i="34" s="1"/>
  <c r="L51" i="34" s="1"/>
  <c r="M51" i="34" s="1"/>
  <c r="N51" i="34" s="1"/>
  <c r="O51" i="34" s="1"/>
  <c r="P51" i="34" s="1"/>
  <c r="Q51" i="34" s="1"/>
  <c r="R51" i="34" s="1"/>
  <c r="S51" i="34" s="1"/>
  <c r="T51" i="34" s="1"/>
  <c r="U51" i="34" s="1"/>
  <c r="V51" i="34" s="1"/>
  <c r="W51" i="34" s="1"/>
  <c r="X51" i="34" s="1"/>
  <c r="Y51" i="34" s="1"/>
  <c r="Z51" i="34" s="1"/>
  <c r="AA51" i="34" s="1"/>
  <c r="AB51" i="34" s="1"/>
  <c r="AC51" i="34" s="1"/>
  <c r="AD51" i="34" s="1"/>
  <c r="AE51" i="34" s="1"/>
  <c r="G50" i="34"/>
  <c r="H50" i="34" s="1"/>
  <c r="I50" i="34" s="1"/>
  <c r="J50" i="34" s="1"/>
  <c r="K50" i="34" s="1"/>
  <c r="L50" i="34" s="1"/>
  <c r="M50" i="34" s="1"/>
  <c r="N50" i="34" s="1"/>
  <c r="O50" i="34" s="1"/>
  <c r="P50" i="34" s="1"/>
  <c r="Q50" i="34" s="1"/>
  <c r="R50" i="34" s="1"/>
  <c r="S50" i="34" s="1"/>
  <c r="T50" i="34" s="1"/>
  <c r="U50" i="34" s="1"/>
  <c r="V50" i="34" s="1"/>
  <c r="W50" i="34" s="1"/>
  <c r="X50" i="34" s="1"/>
  <c r="Y50" i="34" s="1"/>
  <c r="Z50" i="34" s="1"/>
  <c r="AA50" i="34" s="1"/>
  <c r="AB50" i="34" s="1"/>
  <c r="AC50" i="34" s="1"/>
  <c r="AD50" i="34" s="1"/>
  <c r="AE50" i="34" s="1"/>
  <c r="G49" i="34"/>
  <c r="H49" i="34" s="1"/>
  <c r="I49" i="34" s="1"/>
  <c r="J49" i="34" s="1"/>
  <c r="K49" i="34" s="1"/>
  <c r="L49" i="34" s="1"/>
  <c r="M49" i="34" s="1"/>
  <c r="N49" i="34" s="1"/>
  <c r="O49" i="34" s="1"/>
  <c r="P49" i="34" s="1"/>
  <c r="Q49" i="34" s="1"/>
  <c r="R49" i="34" s="1"/>
  <c r="S49" i="34" s="1"/>
  <c r="T49" i="34" s="1"/>
  <c r="U49" i="34" s="1"/>
  <c r="V49" i="34" s="1"/>
  <c r="W49" i="34" s="1"/>
  <c r="X49" i="34" s="1"/>
  <c r="Y49" i="34" s="1"/>
  <c r="Z49" i="34" s="1"/>
  <c r="AA49" i="34" s="1"/>
  <c r="AB49" i="34" s="1"/>
  <c r="AC49" i="34" s="1"/>
  <c r="AD49" i="34" s="1"/>
  <c r="AE49" i="34" s="1"/>
  <c r="G48" i="34"/>
  <c r="H48" i="34" s="1"/>
  <c r="I48" i="34" s="1"/>
  <c r="J48" i="34" s="1"/>
  <c r="K48" i="34" s="1"/>
  <c r="L48" i="34" s="1"/>
  <c r="M48" i="34" s="1"/>
  <c r="N48" i="34" s="1"/>
  <c r="O48" i="34" s="1"/>
  <c r="P48" i="34" s="1"/>
  <c r="Q48" i="34" s="1"/>
  <c r="R48" i="34" s="1"/>
  <c r="S48" i="34" s="1"/>
  <c r="T48" i="34" s="1"/>
  <c r="U48" i="34" s="1"/>
  <c r="V48" i="34" s="1"/>
  <c r="W48" i="34" s="1"/>
  <c r="X48" i="34" s="1"/>
  <c r="Y48" i="34" s="1"/>
  <c r="Z48" i="34" s="1"/>
  <c r="AA48" i="34" s="1"/>
  <c r="AB48" i="34" s="1"/>
  <c r="AC48" i="34" s="1"/>
  <c r="AD48" i="34" s="1"/>
  <c r="AE48" i="34" s="1"/>
  <c r="G47" i="34"/>
  <c r="H47" i="34" s="1"/>
  <c r="I47" i="34" s="1"/>
  <c r="J47" i="34" s="1"/>
  <c r="K47" i="34" s="1"/>
  <c r="L47" i="34" s="1"/>
  <c r="M47" i="34" s="1"/>
  <c r="N47" i="34" s="1"/>
  <c r="O47" i="34" s="1"/>
  <c r="P47" i="34" s="1"/>
  <c r="Q47" i="34" s="1"/>
  <c r="R47" i="34" s="1"/>
  <c r="S47" i="34" s="1"/>
  <c r="T47" i="34" s="1"/>
  <c r="U47" i="34" s="1"/>
  <c r="V47" i="34" s="1"/>
  <c r="W47" i="34" s="1"/>
  <c r="X47" i="34" s="1"/>
  <c r="Y47" i="34" s="1"/>
  <c r="Z47" i="34" s="1"/>
  <c r="AA47" i="34" s="1"/>
  <c r="AB47" i="34" s="1"/>
  <c r="AC47" i="34" s="1"/>
  <c r="AD47" i="34" s="1"/>
  <c r="AE47" i="34" s="1"/>
  <c r="G46" i="34"/>
  <c r="H46" i="34" s="1"/>
  <c r="I46" i="34" s="1"/>
  <c r="J46" i="34" s="1"/>
  <c r="K46" i="34" s="1"/>
  <c r="L46" i="34" s="1"/>
  <c r="M46" i="34" s="1"/>
  <c r="N46" i="34" s="1"/>
  <c r="O46" i="34" s="1"/>
  <c r="P46" i="34" s="1"/>
  <c r="Q46" i="34" s="1"/>
  <c r="R46" i="34" s="1"/>
  <c r="S46" i="34" s="1"/>
  <c r="T46" i="34" s="1"/>
  <c r="U46" i="34" s="1"/>
  <c r="V46" i="34" s="1"/>
  <c r="W46" i="34" s="1"/>
  <c r="X46" i="34" s="1"/>
  <c r="Y46" i="34" s="1"/>
  <c r="Z46" i="34" s="1"/>
  <c r="AA46" i="34" s="1"/>
  <c r="AB46" i="34" s="1"/>
  <c r="AC46" i="34" s="1"/>
  <c r="AD46" i="34" s="1"/>
  <c r="AE46" i="34" s="1"/>
  <c r="G45" i="34"/>
  <c r="H45" i="34" s="1"/>
  <c r="I45" i="34" s="1"/>
  <c r="J45" i="34" s="1"/>
  <c r="K45" i="34" s="1"/>
  <c r="L45" i="34" s="1"/>
  <c r="M45" i="34" s="1"/>
  <c r="N45" i="34" s="1"/>
  <c r="O45" i="34" s="1"/>
  <c r="P45" i="34" s="1"/>
  <c r="Q45" i="34" s="1"/>
  <c r="R45" i="34" s="1"/>
  <c r="S45" i="34" s="1"/>
  <c r="T45" i="34" s="1"/>
  <c r="U45" i="34" s="1"/>
  <c r="V45" i="34" s="1"/>
  <c r="W45" i="34" s="1"/>
  <c r="X45" i="34" s="1"/>
  <c r="Y45" i="34" s="1"/>
  <c r="Z45" i="34" s="1"/>
  <c r="AA45" i="34" s="1"/>
  <c r="AB45" i="34" s="1"/>
  <c r="AC45" i="34" s="1"/>
  <c r="AD45" i="34" s="1"/>
  <c r="AE45" i="34" s="1"/>
  <c r="G44" i="34"/>
  <c r="H44" i="34" s="1"/>
  <c r="I44" i="34" s="1"/>
  <c r="J44" i="34" s="1"/>
  <c r="K44" i="34" s="1"/>
  <c r="L44" i="34" s="1"/>
  <c r="M44" i="34" s="1"/>
  <c r="N44" i="34" s="1"/>
  <c r="O44" i="34" s="1"/>
  <c r="P44" i="34" s="1"/>
  <c r="Q44" i="34" s="1"/>
  <c r="R44" i="34" s="1"/>
  <c r="S44" i="34" s="1"/>
  <c r="T44" i="34" s="1"/>
  <c r="U44" i="34" s="1"/>
  <c r="V44" i="34" s="1"/>
  <c r="W44" i="34" s="1"/>
  <c r="X44" i="34" s="1"/>
  <c r="Y44" i="34" s="1"/>
  <c r="Z44" i="34" s="1"/>
  <c r="AA44" i="34" s="1"/>
  <c r="AB44" i="34" s="1"/>
  <c r="AC44" i="34" s="1"/>
  <c r="AD44" i="34" s="1"/>
  <c r="AE44" i="34" s="1"/>
  <c r="G43" i="34"/>
  <c r="H43" i="34" s="1"/>
  <c r="I43" i="34" s="1"/>
  <c r="J43" i="34" s="1"/>
  <c r="K43" i="34" s="1"/>
  <c r="L43" i="34" s="1"/>
  <c r="M43" i="34" s="1"/>
  <c r="N43" i="34" s="1"/>
  <c r="O43" i="34" s="1"/>
  <c r="P43" i="34" s="1"/>
  <c r="Q43" i="34" s="1"/>
  <c r="R43" i="34" s="1"/>
  <c r="S43" i="34" s="1"/>
  <c r="T43" i="34" s="1"/>
  <c r="U43" i="34" s="1"/>
  <c r="V43" i="34" s="1"/>
  <c r="W43" i="34" s="1"/>
  <c r="X43" i="34" s="1"/>
  <c r="Y43" i="34" s="1"/>
  <c r="Z43" i="34" s="1"/>
  <c r="AA43" i="34" s="1"/>
  <c r="AB43" i="34" s="1"/>
  <c r="AC43" i="34" s="1"/>
  <c r="AD43" i="34" s="1"/>
  <c r="AE43" i="34" s="1"/>
  <c r="G42" i="34"/>
  <c r="H42" i="34" s="1"/>
  <c r="I42" i="34" s="1"/>
  <c r="J42" i="34" s="1"/>
  <c r="K42" i="34" s="1"/>
  <c r="L42" i="34" s="1"/>
  <c r="M42" i="34" s="1"/>
  <c r="N42" i="34" s="1"/>
  <c r="O42" i="34" s="1"/>
  <c r="P42" i="34" s="1"/>
  <c r="Q42" i="34" s="1"/>
  <c r="R42" i="34" s="1"/>
  <c r="S42" i="34" s="1"/>
  <c r="T42" i="34" s="1"/>
  <c r="U42" i="34" s="1"/>
  <c r="V42" i="34" s="1"/>
  <c r="W42" i="34" s="1"/>
  <c r="X42" i="34" s="1"/>
  <c r="Y42" i="34" s="1"/>
  <c r="Z42" i="34" s="1"/>
  <c r="AA42" i="34" s="1"/>
  <c r="AB42" i="34" s="1"/>
  <c r="AC42" i="34" s="1"/>
  <c r="AD42" i="34" s="1"/>
  <c r="AE42" i="34" s="1"/>
  <c r="G41" i="34"/>
  <c r="G53" i="33"/>
  <c r="H53" i="33"/>
  <c r="I53" i="33"/>
  <c r="J53" i="33"/>
  <c r="K53" i="33" s="1"/>
  <c r="L53" i="33" s="1"/>
  <c r="M53" i="33" s="1"/>
  <c r="N53" i="33" s="1"/>
  <c r="O53" i="33" s="1"/>
  <c r="P53" i="33" s="1"/>
  <c r="Q53" i="33" s="1"/>
  <c r="R53" i="33" s="1"/>
  <c r="S53" i="33" s="1"/>
  <c r="T53" i="33" s="1"/>
  <c r="U53" i="33" s="1"/>
  <c r="V53" i="33" s="1"/>
  <c r="W53" i="33" s="1"/>
  <c r="X53" i="33" s="1"/>
  <c r="Y53" i="33" s="1"/>
  <c r="Z53" i="33" s="1"/>
  <c r="AA53" i="33" s="1"/>
  <c r="AB53" i="33" s="1"/>
  <c r="AC53" i="33" s="1"/>
  <c r="AD53" i="33" s="1"/>
  <c r="AE53" i="33" s="1"/>
  <c r="G52" i="33"/>
  <c r="H52" i="33"/>
  <c r="I52" i="33" s="1"/>
  <c r="J52" i="33" s="1"/>
  <c r="K52" i="33" s="1"/>
  <c r="L52" i="33" s="1"/>
  <c r="M52" i="33" s="1"/>
  <c r="N52" i="33" s="1"/>
  <c r="O52" i="33" s="1"/>
  <c r="P52" i="33" s="1"/>
  <c r="Q52" i="33" s="1"/>
  <c r="R52" i="33" s="1"/>
  <c r="S52" i="33" s="1"/>
  <c r="T52" i="33" s="1"/>
  <c r="U52" i="33" s="1"/>
  <c r="V52" i="33" s="1"/>
  <c r="W52" i="33" s="1"/>
  <c r="X52" i="33" s="1"/>
  <c r="Y52" i="33" s="1"/>
  <c r="Z52" i="33" s="1"/>
  <c r="AA52" i="33" s="1"/>
  <c r="AB52" i="33" s="1"/>
  <c r="AC52" i="33" s="1"/>
  <c r="AD52" i="33" s="1"/>
  <c r="AE52" i="33" s="1"/>
  <c r="G51" i="33"/>
  <c r="H51" i="33" s="1"/>
  <c r="I51" i="33" s="1"/>
  <c r="J51" i="33" s="1"/>
  <c r="K51" i="33" s="1"/>
  <c r="L51" i="33" s="1"/>
  <c r="M51" i="33" s="1"/>
  <c r="N51" i="33" s="1"/>
  <c r="O51" i="33" s="1"/>
  <c r="P51" i="33" s="1"/>
  <c r="Q51" i="33" s="1"/>
  <c r="R51" i="33" s="1"/>
  <c r="S51" i="33" s="1"/>
  <c r="T51" i="33" s="1"/>
  <c r="U51" i="33" s="1"/>
  <c r="V51" i="33" s="1"/>
  <c r="W51" i="33" s="1"/>
  <c r="X51" i="33" s="1"/>
  <c r="Y51" i="33" s="1"/>
  <c r="Z51" i="33" s="1"/>
  <c r="AA51" i="33" s="1"/>
  <c r="AB51" i="33" s="1"/>
  <c r="AC51" i="33" s="1"/>
  <c r="AD51" i="33" s="1"/>
  <c r="AE51" i="33" s="1"/>
  <c r="G50" i="33"/>
  <c r="H50" i="33" s="1"/>
  <c r="I50" i="33" s="1"/>
  <c r="J50" i="33" s="1"/>
  <c r="K50" i="33" s="1"/>
  <c r="L50" i="33" s="1"/>
  <c r="M50" i="33" s="1"/>
  <c r="N50" i="33" s="1"/>
  <c r="O50" i="33" s="1"/>
  <c r="P50" i="33" s="1"/>
  <c r="Q50" i="33" s="1"/>
  <c r="R50" i="33" s="1"/>
  <c r="S50" i="33" s="1"/>
  <c r="T50" i="33" s="1"/>
  <c r="U50" i="33" s="1"/>
  <c r="V50" i="33" s="1"/>
  <c r="W50" i="33" s="1"/>
  <c r="X50" i="33" s="1"/>
  <c r="Y50" i="33" s="1"/>
  <c r="Z50" i="33" s="1"/>
  <c r="AA50" i="33" s="1"/>
  <c r="AB50" i="33" s="1"/>
  <c r="AC50" i="33" s="1"/>
  <c r="AD50" i="33" s="1"/>
  <c r="AE50" i="33" s="1"/>
  <c r="G49" i="33"/>
  <c r="H49" i="33"/>
  <c r="I49" i="33" s="1"/>
  <c r="J49" i="33" s="1"/>
  <c r="K49" i="33" s="1"/>
  <c r="L49" i="33" s="1"/>
  <c r="M49" i="33" s="1"/>
  <c r="N49" i="33" s="1"/>
  <c r="O49" i="33" s="1"/>
  <c r="P49" i="33" s="1"/>
  <c r="Q49" i="33" s="1"/>
  <c r="R49" i="33" s="1"/>
  <c r="S49" i="33" s="1"/>
  <c r="T49" i="33" s="1"/>
  <c r="U49" i="33" s="1"/>
  <c r="V49" i="33" s="1"/>
  <c r="W49" i="33" s="1"/>
  <c r="X49" i="33" s="1"/>
  <c r="Y49" i="33" s="1"/>
  <c r="Z49" i="33" s="1"/>
  <c r="AA49" i="33" s="1"/>
  <c r="AB49" i="33" s="1"/>
  <c r="AC49" i="33" s="1"/>
  <c r="AD49" i="33" s="1"/>
  <c r="AE49" i="33" s="1"/>
  <c r="G48" i="33"/>
  <c r="H48" i="33" s="1"/>
  <c r="I48" i="33" s="1"/>
  <c r="J48" i="33" s="1"/>
  <c r="K48" i="33" s="1"/>
  <c r="L48" i="33" s="1"/>
  <c r="M48" i="33" s="1"/>
  <c r="N48" i="33" s="1"/>
  <c r="O48" i="33" s="1"/>
  <c r="P48" i="33" s="1"/>
  <c r="Q48" i="33" s="1"/>
  <c r="R48" i="33" s="1"/>
  <c r="S48" i="33" s="1"/>
  <c r="T48" i="33" s="1"/>
  <c r="U48" i="33" s="1"/>
  <c r="V48" i="33" s="1"/>
  <c r="W48" i="33" s="1"/>
  <c r="X48" i="33" s="1"/>
  <c r="Y48" i="33" s="1"/>
  <c r="Z48" i="33" s="1"/>
  <c r="AA48" i="33" s="1"/>
  <c r="AB48" i="33" s="1"/>
  <c r="AC48" i="33" s="1"/>
  <c r="AD48" i="33" s="1"/>
  <c r="AE48" i="33" s="1"/>
  <c r="G47" i="33"/>
  <c r="H47" i="33" s="1"/>
  <c r="I47" i="33" s="1"/>
  <c r="J47" i="33" s="1"/>
  <c r="K47" i="33" s="1"/>
  <c r="L47" i="33" s="1"/>
  <c r="M47" i="33" s="1"/>
  <c r="N47" i="33" s="1"/>
  <c r="O47" i="33" s="1"/>
  <c r="P47" i="33" s="1"/>
  <c r="Q47" i="33" s="1"/>
  <c r="R47" i="33" s="1"/>
  <c r="S47" i="33" s="1"/>
  <c r="T47" i="33" s="1"/>
  <c r="U47" i="33" s="1"/>
  <c r="V47" i="33" s="1"/>
  <c r="W47" i="33" s="1"/>
  <c r="X47" i="33" s="1"/>
  <c r="Y47" i="33" s="1"/>
  <c r="Z47" i="33" s="1"/>
  <c r="AA47" i="33" s="1"/>
  <c r="AB47" i="33" s="1"/>
  <c r="AC47" i="33" s="1"/>
  <c r="AD47" i="33" s="1"/>
  <c r="AE47" i="33" s="1"/>
  <c r="G46" i="33"/>
  <c r="H46" i="33"/>
  <c r="I46" i="33"/>
  <c r="J46" i="33" s="1"/>
  <c r="K46" i="33" s="1"/>
  <c r="L46" i="33" s="1"/>
  <c r="M46" i="33" s="1"/>
  <c r="N46" i="33" s="1"/>
  <c r="O46" i="33" s="1"/>
  <c r="P46" i="33" s="1"/>
  <c r="Q46" i="33" s="1"/>
  <c r="R46" i="33" s="1"/>
  <c r="S46" i="33" s="1"/>
  <c r="T46" i="33" s="1"/>
  <c r="U46" i="33" s="1"/>
  <c r="V46" i="33" s="1"/>
  <c r="W46" i="33" s="1"/>
  <c r="X46" i="33" s="1"/>
  <c r="Y46" i="33" s="1"/>
  <c r="Z46" i="33" s="1"/>
  <c r="AA46" i="33" s="1"/>
  <c r="AB46" i="33" s="1"/>
  <c r="AC46" i="33" s="1"/>
  <c r="AD46" i="33" s="1"/>
  <c r="AE46" i="33" s="1"/>
  <c r="G45" i="33"/>
  <c r="H45" i="33" s="1"/>
  <c r="I45" i="33" s="1"/>
  <c r="J45" i="33" s="1"/>
  <c r="K45" i="33" s="1"/>
  <c r="L45" i="33" s="1"/>
  <c r="M45" i="33" s="1"/>
  <c r="N45" i="33" s="1"/>
  <c r="O45" i="33" s="1"/>
  <c r="P45" i="33" s="1"/>
  <c r="Q45" i="33" s="1"/>
  <c r="R45" i="33" s="1"/>
  <c r="S45" i="33" s="1"/>
  <c r="T45" i="33" s="1"/>
  <c r="U45" i="33" s="1"/>
  <c r="V45" i="33" s="1"/>
  <c r="W45" i="33" s="1"/>
  <c r="X45" i="33" s="1"/>
  <c r="Y45" i="33" s="1"/>
  <c r="Z45" i="33" s="1"/>
  <c r="AA45" i="33" s="1"/>
  <c r="AB45" i="33" s="1"/>
  <c r="AC45" i="33" s="1"/>
  <c r="AD45" i="33" s="1"/>
  <c r="AE45" i="33" s="1"/>
  <c r="G44" i="33"/>
  <c r="H44" i="33" s="1"/>
  <c r="I44" i="33" s="1"/>
  <c r="J44" i="33" s="1"/>
  <c r="K44" i="33" s="1"/>
  <c r="L44" i="33" s="1"/>
  <c r="M44" i="33" s="1"/>
  <c r="N44" i="33" s="1"/>
  <c r="O44" i="33" s="1"/>
  <c r="P44" i="33" s="1"/>
  <c r="Q44" i="33" s="1"/>
  <c r="R44" i="33" s="1"/>
  <c r="S44" i="33" s="1"/>
  <c r="T44" i="33" s="1"/>
  <c r="U44" i="33" s="1"/>
  <c r="V44" i="33" s="1"/>
  <c r="W44" i="33" s="1"/>
  <c r="X44" i="33" s="1"/>
  <c r="Y44" i="33" s="1"/>
  <c r="Z44" i="33" s="1"/>
  <c r="AA44" i="33" s="1"/>
  <c r="AB44" i="33" s="1"/>
  <c r="AC44" i="33" s="1"/>
  <c r="AD44" i="33" s="1"/>
  <c r="AE44" i="33" s="1"/>
  <c r="G43" i="33"/>
  <c r="H43" i="33" s="1"/>
  <c r="I43" i="33" s="1"/>
  <c r="J43" i="33" s="1"/>
  <c r="K43" i="33" s="1"/>
  <c r="L43" i="33" s="1"/>
  <c r="M43" i="33" s="1"/>
  <c r="N43" i="33" s="1"/>
  <c r="O43" i="33" s="1"/>
  <c r="P43" i="33" s="1"/>
  <c r="Q43" i="33" s="1"/>
  <c r="R43" i="33" s="1"/>
  <c r="S43" i="33" s="1"/>
  <c r="T43" i="33" s="1"/>
  <c r="U43" i="33" s="1"/>
  <c r="V43" i="33" s="1"/>
  <c r="W43" i="33" s="1"/>
  <c r="X43" i="33" s="1"/>
  <c r="Y43" i="33" s="1"/>
  <c r="Z43" i="33" s="1"/>
  <c r="AA43" i="33" s="1"/>
  <c r="AB43" i="33" s="1"/>
  <c r="AC43" i="33" s="1"/>
  <c r="AD43" i="33" s="1"/>
  <c r="AE43" i="33" s="1"/>
  <c r="G42" i="33"/>
  <c r="H42" i="33" s="1"/>
  <c r="I42" i="33" s="1"/>
  <c r="J42" i="33" s="1"/>
  <c r="K42" i="33" s="1"/>
  <c r="L42" i="33" s="1"/>
  <c r="M42" i="33" s="1"/>
  <c r="N42" i="33" s="1"/>
  <c r="O42" i="33" s="1"/>
  <c r="P42" i="33" s="1"/>
  <c r="Q42" i="33" s="1"/>
  <c r="R42" i="33" s="1"/>
  <c r="S42" i="33" s="1"/>
  <c r="T42" i="33" s="1"/>
  <c r="U42" i="33" s="1"/>
  <c r="V42" i="33" s="1"/>
  <c r="W42" i="33" s="1"/>
  <c r="X42" i="33" s="1"/>
  <c r="Y42" i="33" s="1"/>
  <c r="Z42" i="33" s="1"/>
  <c r="AA42" i="33" s="1"/>
  <c r="AB42" i="33" s="1"/>
  <c r="AC42" i="33" s="1"/>
  <c r="AD42" i="33" s="1"/>
  <c r="AE42" i="33" s="1"/>
  <c r="G41" i="33"/>
  <c r="H41" i="33" s="1"/>
  <c r="G45" i="32"/>
  <c r="H45" i="32" s="1"/>
  <c r="I45" i="32" s="1"/>
  <c r="J45" i="32" s="1"/>
  <c r="K45" i="32" s="1"/>
  <c r="L45" i="32" s="1"/>
  <c r="M45" i="32" s="1"/>
  <c r="N45" i="32" s="1"/>
  <c r="O45" i="32" s="1"/>
  <c r="P45" i="32" s="1"/>
  <c r="Q45" i="32" s="1"/>
  <c r="R45" i="32" s="1"/>
  <c r="S45" i="32" s="1"/>
  <c r="T45" i="32" s="1"/>
  <c r="U45" i="32" s="1"/>
  <c r="V45" i="32" s="1"/>
  <c r="W45" i="32" s="1"/>
  <c r="X45" i="32" s="1"/>
  <c r="Y45" i="32" s="1"/>
  <c r="Z45" i="32" s="1"/>
  <c r="AA45" i="32" s="1"/>
  <c r="AB45" i="32" s="1"/>
  <c r="AC45" i="32" s="1"/>
  <c r="AD45" i="32" s="1"/>
  <c r="AE45" i="32" s="1"/>
  <c r="AF45" i="32" s="1"/>
  <c r="AG45" i="32" s="1"/>
  <c r="AH45" i="32" s="1"/>
  <c r="AI45" i="32" s="1"/>
  <c r="AJ45" i="32" s="1"/>
  <c r="AK45" i="32" s="1"/>
  <c r="AL45" i="32" s="1"/>
  <c r="AM45" i="32" s="1"/>
  <c r="G44" i="32"/>
  <c r="H44" i="32"/>
  <c r="I44" i="32" s="1"/>
  <c r="J44" i="32" s="1"/>
  <c r="K44" i="32" s="1"/>
  <c r="L44" i="32" s="1"/>
  <c r="M44" i="32" s="1"/>
  <c r="N44" i="32" s="1"/>
  <c r="O44" i="32" s="1"/>
  <c r="P44" i="32" s="1"/>
  <c r="Q44" i="32" s="1"/>
  <c r="R44" i="32" s="1"/>
  <c r="S44" i="32" s="1"/>
  <c r="T44" i="32" s="1"/>
  <c r="U44" i="32" s="1"/>
  <c r="V44" i="32" s="1"/>
  <c r="W44" i="32" s="1"/>
  <c r="X44" i="32" s="1"/>
  <c r="Y44" i="32" s="1"/>
  <c r="Z44" i="32" s="1"/>
  <c r="AA44" i="32" s="1"/>
  <c r="AB44" i="32" s="1"/>
  <c r="AC44" i="32" s="1"/>
  <c r="AD44" i="32" s="1"/>
  <c r="AE44" i="32" s="1"/>
  <c r="G43" i="32"/>
  <c r="H43" i="32" s="1"/>
  <c r="I43" i="32" s="1"/>
  <c r="J43" i="32" s="1"/>
  <c r="K43" i="32" s="1"/>
  <c r="L43" i="32" s="1"/>
  <c r="M43" i="32" s="1"/>
  <c r="N43" i="32" s="1"/>
  <c r="O43" i="32" s="1"/>
  <c r="P43" i="32" s="1"/>
  <c r="Q43" i="32" s="1"/>
  <c r="R43" i="32" s="1"/>
  <c r="S43" i="32" s="1"/>
  <c r="T43" i="32" s="1"/>
  <c r="U43" i="32" s="1"/>
  <c r="V43" i="32" s="1"/>
  <c r="W43" i="32" s="1"/>
  <c r="X43" i="32" s="1"/>
  <c r="Y43" i="32" s="1"/>
  <c r="Z43" i="32" s="1"/>
  <c r="AA43" i="32" s="1"/>
  <c r="AB43" i="32" s="1"/>
  <c r="AC43" i="32" s="1"/>
  <c r="AD43" i="32" s="1"/>
  <c r="AE43" i="32" s="1"/>
  <c r="G42" i="32"/>
  <c r="H42" i="32" s="1"/>
  <c r="I42" i="32" s="1"/>
  <c r="J42" i="32" s="1"/>
  <c r="K42" i="32" s="1"/>
  <c r="L42" i="32" s="1"/>
  <c r="M42" i="32" s="1"/>
  <c r="N42" i="32" s="1"/>
  <c r="O42" i="32" s="1"/>
  <c r="P42" i="32" s="1"/>
  <c r="Q42" i="32" s="1"/>
  <c r="R42" i="32" s="1"/>
  <c r="S42" i="32" s="1"/>
  <c r="T42" i="32" s="1"/>
  <c r="U42" i="32" s="1"/>
  <c r="V42" i="32" s="1"/>
  <c r="W42" i="32" s="1"/>
  <c r="X42" i="32" s="1"/>
  <c r="Y42" i="32" s="1"/>
  <c r="Z42" i="32" s="1"/>
  <c r="AA42" i="32" s="1"/>
  <c r="AB42" i="32" s="1"/>
  <c r="AC42" i="32" s="1"/>
  <c r="AD42" i="32" s="1"/>
  <c r="AE42" i="32" s="1"/>
  <c r="G41" i="32"/>
  <c r="H41" i="32" s="1"/>
  <c r="I41" i="32" s="1"/>
  <c r="J41" i="32" s="1"/>
  <c r="K41" i="32" s="1"/>
  <c r="L41" i="32" s="1"/>
  <c r="M41" i="32" s="1"/>
  <c r="N41" i="32" s="1"/>
  <c r="O41" i="32" s="1"/>
  <c r="P41" i="32" s="1"/>
  <c r="Q41" i="32" s="1"/>
  <c r="R41" i="32" s="1"/>
  <c r="S41" i="32" s="1"/>
  <c r="T41" i="32" s="1"/>
  <c r="U41" i="32" s="1"/>
  <c r="V41" i="32" s="1"/>
  <c r="W41" i="32" s="1"/>
  <c r="X41" i="32" s="1"/>
  <c r="Y41" i="32" s="1"/>
  <c r="Z41" i="32" s="1"/>
  <c r="AA41" i="32" s="1"/>
  <c r="AB41" i="32" s="1"/>
  <c r="AC41" i="32" s="1"/>
  <c r="AD41" i="32" s="1"/>
  <c r="AE41" i="32" s="1"/>
  <c r="G40" i="32"/>
  <c r="H40" i="32" s="1"/>
  <c r="I40" i="32" s="1"/>
  <c r="J40" i="32" s="1"/>
  <c r="K40" i="32" s="1"/>
  <c r="L40" i="32" s="1"/>
  <c r="M40" i="32" s="1"/>
  <c r="N40" i="32" s="1"/>
  <c r="O40" i="32" s="1"/>
  <c r="P40" i="32" s="1"/>
  <c r="Q40" i="32" s="1"/>
  <c r="R40" i="32" s="1"/>
  <c r="S40" i="32" s="1"/>
  <c r="T40" i="32" s="1"/>
  <c r="U40" i="32" s="1"/>
  <c r="V40" i="32" s="1"/>
  <c r="W40" i="32" s="1"/>
  <c r="X40" i="32" s="1"/>
  <c r="Y40" i="32" s="1"/>
  <c r="Z40" i="32" s="1"/>
  <c r="AA40" i="32" s="1"/>
  <c r="AB40" i="32" s="1"/>
  <c r="AC40" i="32" s="1"/>
  <c r="AD40" i="32" s="1"/>
  <c r="AE40" i="32" s="1"/>
  <c r="G39" i="32"/>
  <c r="H39" i="32" s="1"/>
  <c r="I39" i="32" s="1"/>
  <c r="J39" i="32" s="1"/>
  <c r="K39" i="32" s="1"/>
  <c r="L39" i="32" s="1"/>
  <c r="M39" i="32" s="1"/>
  <c r="N39" i="32" s="1"/>
  <c r="O39" i="32" s="1"/>
  <c r="P39" i="32" s="1"/>
  <c r="Q39" i="32" s="1"/>
  <c r="R39" i="32" s="1"/>
  <c r="S39" i="32" s="1"/>
  <c r="T39" i="32" s="1"/>
  <c r="U39" i="32" s="1"/>
  <c r="V39" i="32" s="1"/>
  <c r="W39" i="32" s="1"/>
  <c r="X39" i="32" s="1"/>
  <c r="Y39" i="32" s="1"/>
  <c r="Z39" i="32" s="1"/>
  <c r="AA39" i="32" s="1"/>
  <c r="AB39" i="32" s="1"/>
  <c r="AC39" i="32" s="1"/>
  <c r="AD39" i="32" s="1"/>
  <c r="AE39" i="32" s="1"/>
  <c r="G38" i="32"/>
  <c r="H38" i="32" s="1"/>
  <c r="I38" i="32" s="1"/>
  <c r="J38" i="32" s="1"/>
  <c r="K38" i="32" s="1"/>
  <c r="L38" i="32" s="1"/>
  <c r="M38" i="32" s="1"/>
  <c r="N38" i="32" s="1"/>
  <c r="O38" i="32" s="1"/>
  <c r="P38" i="32" s="1"/>
  <c r="Q38" i="32" s="1"/>
  <c r="R38" i="32" s="1"/>
  <c r="S38" i="32" s="1"/>
  <c r="T38" i="32" s="1"/>
  <c r="U38" i="32" s="1"/>
  <c r="V38" i="32" s="1"/>
  <c r="W38" i="32" s="1"/>
  <c r="X38" i="32" s="1"/>
  <c r="Y38" i="32" s="1"/>
  <c r="Z38" i="32" s="1"/>
  <c r="AA38" i="32" s="1"/>
  <c r="AB38" i="32" s="1"/>
  <c r="AC38" i="32" s="1"/>
  <c r="AD38" i="32" s="1"/>
  <c r="AE38" i="32" s="1"/>
  <c r="G37" i="32"/>
  <c r="H37" i="32" s="1"/>
  <c r="I37" i="32" s="1"/>
  <c r="J37" i="32" s="1"/>
  <c r="K37" i="32" s="1"/>
  <c r="L37" i="32" s="1"/>
  <c r="M37" i="32" s="1"/>
  <c r="N37" i="32" s="1"/>
  <c r="O37" i="32" s="1"/>
  <c r="P37" i="32" s="1"/>
  <c r="Q37" i="32" s="1"/>
  <c r="R37" i="32" s="1"/>
  <c r="S37" i="32" s="1"/>
  <c r="T37" i="32" s="1"/>
  <c r="U37" i="32" s="1"/>
  <c r="V37" i="32" s="1"/>
  <c r="W37" i="32" s="1"/>
  <c r="X37" i="32" s="1"/>
  <c r="Y37" i="32" s="1"/>
  <c r="Z37" i="32" s="1"/>
  <c r="AA37" i="32" s="1"/>
  <c r="AB37" i="32" s="1"/>
  <c r="AC37" i="32" s="1"/>
  <c r="AD37" i="32" s="1"/>
  <c r="AE37" i="32" s="1"/>
  <c r="G36" i="32"/>
  <c r="H36" i="32" s="1"/>
  <c r="I36" i="32" s="1"/>
  <c r="J36" i="32" s="1"/>
  <c r="K36" i="32" s="1"/>
  <c r="L36" i="32" s="1"/>
  <c r="M36" i="32" s="1"/>
  <c r="N36" i="32" s="1"/>
  <c r="O36" i="32" s="1"/>
  <c r="P36" i="32" s="1"/>
  <c r="Q36" i="32" s="1"/>
  <c r="R36" i="32" s="1"/>
  <c r="S36" i="32" s="1"/>
  <c r="T36" i="32" s="1"/>
  <c r="U36" i="32" s="1"/>
  <c r="V36" i="32" s="1"/>
  <c r="W36" i="32" s="1"/>
  <c r="X36" i="32" s="1"/>
  <c r="Y36" i="32" s="1"/>
  <c r="Z36" i="32" s="1"/>
  <c r="AA36" i="32" s="1"/>
  <c r="AB36" i="32" s="1"/>
  <c r="AC36" i="32" s="1"/>
  <c r="AD36" i="32" s="1"/>
  <c r="AE36" i="32" s="1"/>
  <c r="G35" i="32"/>
  <c r="H35" i="32" s="1"/>
  <c r="G53" i="31"/>
  <c r="H53" i="31"/>
  <c r="I53" i="31" s="1"/>
  <c r="J53" i="31" s="1"/>
  <c r="K53" i="31" s="1"/>
  <c r="L53" i="31" s="1"/>
  <c r="M53" i="31" s="1"/>
  <c r="N53" i="31" s="1"/>
  <c r="O53" i="31" s="1"/>
  <c r="P53" i="31" s="1"/>
  <c r="Q53" i="31" s="1"/>
  <c r="R53" i="31" s="1"/>
  <c r="S53" i="31" s="1"/>
  <c r="T53" i="31" s="1"/>
  <c r="U53" i="31" s="1"/>
  <c r="V53" i="31" s="1"/>
  <c r="W53" i="31" s="1"/>
  <c r="X53" i="31" s="1"/>
  <c r="Y53" i="31" s="1"/>
  <c r="Z53" i="31" s="1"/>
  <c r="AA53" i="31" s="1"/>
  <c r="AB53" i="31" s="1"/>
  <c r="AC53" i="31" s="1"/>
  <c r="AD53" i="31" s="1"/>
  <c r="AE53" i="31" s="1"/>
  <c r="G52" i="31"/>
  <c r="H52" i="31" s="1"/>
  <c r="I52" i="31" s="1"/>
  <c r="J52" i="31" s="1"/>
  <c r="K52" i="31" s="1"/>
  <c r="L52" i="31" s="1"/>
  <c r="M52" i="31" s="1"/>
  <c r="N52" i="31" s="1"/>
  <c r="O52" i="31" s="1"/>
  <c r="P52" i="31" s="1"/>
  <c r="Q52" i="31" s="1"/>
  <c r="R52" i="31" s="1"/>
  <c r="S52" i="31" s="1"/>
  <c r="T52" i="31" s="1"/>
  <c r="U52" i="31" s="1"/>
  <c r="V52" i="31" s="1"/>
  <c r="W52" i="31" s="1"/>
  <c r="X52" i="31" s="1"/>
  <c r="Y52" i="31" s="1"/>
  <c r="Z52" i="31" s="1"/>
  <c r="AA52" i="31" s="1"/>
  <c r="AB52" i="31" s="1"/>
  <c r="AC52" i="31" s="1"/>
  <c r="AD52" i="31" s="1"/>
  <c r="AE52" i="31" s="1"/>
  <c r="G51" i="31"/>
  <c r="H51" i="31" s="1"/>
  <c r="I51" i="31" s="1"/>
  <c r="J51" i="31" s="1"/>
  <c r="K51" i="31" s="1"/>
  <c r="L51" i="31" s="1"/>
  <c r="M51" i="31" s="1"/>
  <c r="N51" i="31" s="1"/>
  <c r="O51" i="31" s="1"/>
  <c r="P51" i="31" s="1"/>
  <c r="Q51" i="31" s="1"/>
  <c r="R51" i="31" s="1"/>
  <c r="S51" i="31" s="1"/>
  <c r="T51" i="31" s="1"/>
  <c r="U51" i="31" s="1"/>
  <c r="V51" i="31" s="1"/>
  <c r="W51" i="31" s="1"/>
  <c r="X51" i="31" s="1"/>
  <c r="Y51" i="31" s="1"/>
  <c r="Z51" i="31" s="1"/>
  <c r="AA51" i="31" s="1"/>
  <c r="AB51" i="31" s="1"/>
  <c r="AC51" i="31" s="1"/>
  <c r="AD51" i="31" s="1"/>
  <c r="AE51" i="31" s="1"/>
  <c r="G50" i="31"/>
  <c r="H50" i="31"/>
  <c r="I50" i="31" s="1"/>
  <c r="J50" i="31" s="1"/>
  <c r="K50" i="31" s="1"/>
  <c r="L50" i="31" s="1"/>
  <c r="M50" i="31" s="1"/>
  <c r="N50" i="31" s="1"/>
  <c r="O50" i="31" s="1"/>
  <c r="P50" i="31" s="1"/>
  <c r="Q50" i="31" s="1"/>
  <c r="R50" i="31" s="1"/>
  <c r="S50" i="31" s="1"/>
  <c r="T50" i="31" s="1"/>
  <c r="U50" i="31" s="1"/>
  <c r="V50" i="31" s="1"/>
  <c r="W50" i="31" s="1"/>
  <c r="X50" i="31" s="1"/>
  <c r="Y50" i="31" s="1"/>
  <c r="Z50" i="31" s="1"/>
  <c r="AA50" i="31" s="1"/>
  <c r="AB50" i="31" s="1"/>
  <c r="AC50" i="31" s="1"/>
  <c r="AD50" i="31" s="1"/>
  <c r="AE50" i="31" s="1"/>
  <c r="G49" i="31"/>
  <c r="H49" i="31" s="1"/>
  <c r="I49" i="31" s="1"/>
  <c r="J49" i="31" s="1"/>
  <c r="K49" i="31" s="1"/>
  <c r="L49" i="31" s="1"/>
  <c r="M49" i="31" s="1"/>
  <c r="N49" i="31" s="1"/>
  <c r="O49" i="31" s="1"/>
  <c r="P49" i="31" s="1"/>
  <c r="Q49" i="31" s="1"/>
  <c r="R49" i="31" s="1"/>
  <c r="S49" i="31" s="1"/>
  <c r="T49" i="31" s="1"/>
  <c r="U49" i="31" s="1"/>
  <c r="V49" i="31" s="1"/>
  <c r="W49" i="31" s="1"/>
  <c r="X49" i="31" s="1"/>
  <c r="Y49" i="31" s="1"/>
  <c r="Z49" i="31" s="1"/>
  <c r="AA49" i="31" s="1"/>
  <c r="AB49" i="31" s="1"/>
  <c r="AC49" i="31" s="1"/>
  <c r="AD49" i="31" s="1"/>
  <c r="AE49" i="31" s="1"/>
  <c r="G48" i="31"/>
  <c r="H48" i="31"/>
  <c r="I48" i="31" s="1"/>
  <c r="J48" i="31" s="1"/>
  <c r="K48" i="31" s="1"/>
  <c r="L48" i="31" s="1"/>
  <c r="M48" i="31" s="1"/>
  <c r="N48" i="31" s="1"/>
  <c r="O48" i="31" s="1"/>
  <c r="P48" i="31" s="1"/>
  <c r="Q48" i="31" s="1"/>
  <c r="R48" i="31" s="1"/>
  <c r="S48" i="31" s="1"/>
  <c r="T48" i="31" s="1"/>
  <c r="U48" i="31" s="1"/>
  <c r="V48" i="31" s="1"/>
  <c r="W48" i="31" s="1"/>
  <c r="X48" i="31" s="1"/>
  <c r="Y48" i="31" s="1"/>
  <c r="Z48" i="31" s="1"/>
  <c r="AA48" i="31" s="1"/>
  <c r="AB48" i="31" s="1"/>
  <c r="AC48" i="31" s="1"/>
  <c r="AD48" i="31" s="1"/>
  <c r="AE48" i="31" s="1"/>
  <c r="G47" i="31"/>
  <c r="H47" i="31" s="1"/>
  <c r="I47" i="31" s="1"/>
  <c r="J47" i="31" s="1"/>
  <c r="K47" i="31" s="1"/>
  <c r="L47" i="31" s="1"/>
  <c r="M47" i="31" s="1"/>
  <c r="N47" i="31" s="1"/>
  <c r="O47" i="31" s="1"/>
  <c r="P47" i="31" s="1"/>
  <c r="Q47" i="31" s="1"/>
  <c r="R47" i="31" s="1"/>
  <c r="S47" i="31" s="1"/>
  <c r="T47" i="31" s="1"/>
  <c r="U47" i="31" s="1"/>
  <c r="V47" i="31" s="1"/>
  <c r="W47" i="31" s="1"/>
  <c r="X47" i="31" s="1"/>
  <c r="Y47" i="31" s="1"/>
  <c r="Z47" i="31" s="1"/>
  <c r="AA47" i="31" s="1"/>
  <c r="AB47" i="31" s="1"/>
  <c r="AC47" i="31" s="1"/>
  <c r="AD47" i="31" s="1"/>
  <c r="AE47" i="31" s="1"/>
  <c r="G46" i="31"/>
  <c r="H46" i="31" s="1"/>
  <c r="I46" i="31" s="1"/>
  <c r="J46" i="31" s="1"/>
  <c r="K46" i="31" s="1"/>
  <c r="L46" i="31" s="1"/>
  <c r="M46" i="31" s="1"/>
  <c r="N46" i="31" s="1"/>
  <c r="O46" i="31" s="1"/>
  <c r="P46" i="31" s="1"/>
  <c r="Q46" i="31" s="1"/>
  <c r="R46" i="31" s="1"/>
  <c r="S46" i="31" s="1"/>
  <c r="T46" i="31" s="1"/>
  <c r="U46" i="31" s="1"/>
  <c r="V46" i="31" s="1"/>
  <c r="W46" i="31" s="1"/>
  <c r="X46" i="31" s="1"/>
  <c r="Y46" i="31" s="1"/>
  <c r="Z46" i="31" s="1"/>
  <c r="AA46" i="31" s="1"/>
  <c r="AB46" i="31" s="1"/>
  <c r="AC46" i="31" s="1"/>
  <c r="AD46" i="31" s="1"/>
  <c r="AE46" i="31" s="1"/>
  <c r="G45" i="31"/>
  <c r="H45" i="31"/>
  <c r="I45" i="31" s="1"/>
  <c r="J45" i="31" s="1"/>
  <c r="K45" i="31" s="1"/>
  <c r="L45" i="31" s="1"/>
  <c r="M45" i="31" s="1"/>
  <c r="N45" i="31" s="1"/>
  <c r="O45" i="31" s="1"/>
  <c r="P45" i="31" s="1"/>
  <c r="Q45" i="31" s="1"/>
  <c r="R45" i="31" s="1"/>
  <c r="S45" i="31" s="1"/>
  <c r="T45" i="31" s="1"/>
  <c r="U45" i="31" s="1"/>
  <c r="V45" i="31" s="1"/>
  <c r="W45" i="31" s="1"/>
  <c r="X45" i="31" s="1"/>
  <c r="Y45" i="31" s="1"/>
  <c r="Z45" i="31" s="1"/>
  <c r="AA45" i="31" s="1"/>
  <c r="AB45" i="31" s="1"/>
  <c r="AC45" i="31" s="1"/>
  <c r="AD45" i="31" s="1"/>
  <c r="AE45" i="31" s="1"/>
  <c r="G44" i="31"/>
  <c r="H44" i="31" s="1"/>
  <c r="I44" i="31" s="1"/>
  <c r="J44" i="31" s="1"/>
  <c r="K44" i="31" s="1"/>
  <c r="L44" i="31" s="1"/>
  <c r="M44" i="31" s="1"/>
  <c r="N44" i="31" s="1"/>
  <c r="O44" i="31" s="1"/>
  <c r="P44" i="31" s="1"/>
  <c r="Q44" i="31" s="1"/>
  <c r="R44" i="31" s="1"/>
  <c r="S44" i="31" s="1"/>
  <c r="T44" i="31" s="1"/>
  <c r="U44" i="31" s="1"/>
  <c r="V44" i="31" s="1"/>
  <c r="W44" i="31" s="1"/>
  <c r="X44" i="31" s="1"/>
  <c r="Y44" i="31" s="1"/>
  <c r="Z44" i="31" s="1"/>
  <c r="AA44" i="31" s="1"/>
  <c r="AB44" i="31" s="1"/>
  <c r="AC44" i="31" s="1"/>
  <c r="AD44" i="31" s="1"/>
  <c r="AE44" i="31" s="1"/>
  <c r="G43" i="31"/>
  <c r="H43" i="31" s="1"/>
  <c r="I43" i="31" s="1"/>
  <c r="J43" i="31" s="1"/>
  <c r="K43" i="31" s="1"/>
  <c r="L43" i="31" s="1"/>
  <c r="M43" i="31" s="1"/>
  <c r="N43" i="31" s="1"/>
  <c r="O43" i="31" s="1"/>
  <c r="P43" i="31" s="1"/>
  <c r="Q43" i="31" s="1"/>
  <c r="R43" i="31" s="1"/>
  <c r="S43" i="31" s="1"/>
  <c r="T43" i="31" s="1"/>
  <c r="U43" i="31" s="1"/>
  <c r="V43" i="31" s="1"/>
  <c r="W43" i="31" s="1"/>
  <c r="X43" i="31" s="1"/>
  <c r="Y43" i="31" s="1"/>
  <c r="Z43" i="31" s="1"/>
  <c r="AA43" i="31" s="1"/>
  <c r="AB43" i="31" s="1"/>
  <c r="AC43" i="31" s="1"/>
  <c r="AD43" i="31" s="1"/>
  <c r="AE43" i="31" s="1"/>
  <c r="G42" i="31"/>
  <c r="H42" i="31"/>
  <c r="I42" i="31" s="1"/>
  <c r="J42" i="31" s="1"/>
  <c r="K42" i="31" s="1"/>
  <c r="L42" i="31" s="1"/>
  <c r="M42" i="31" s="1"/>
  <c r="N42" i="31" s="1"/>
  <c r="O42" i="31" s="1"/>
  <c r="P42" i="31" s="1"/>
  <c r="Q42" i="31" s="1"/>
  <c r="R42" i="31" s="1"/>
  <c r="S42" i="31" s="1"/>
  <c r="T42" i="31" s="1"/>
  <c r="U42" i="31" s="1"/>
  <c r="V42" i="31" s="1"/>
  <c r="W42" i="31" s="1"/>
  <c r="X42" i="31" s="1"/>
  <c r="Y42" i="31" s="1"/>
  <c r="Z42" i="31" s="1"/>
  <c r="AA42" i="31" s="1"/>
  <c r="AB42" i="31" s="1"/>
  <c r="AC42" i="31" s="1"/>
  <c r="AD42" i="31" s="1"/>
  <c r="AE42" i="31" s="1"/>
  <c r="G41" i="31"/>
  <c r="H41" i="31" s="1"/>
  <c r="I41" i="31" s="1"/>
  <c r="J41" i="31" s="1"/>
  <c r="K41" i="31" s="1"/>
  <c r="L41" i="31" s="1"/>
  <c r="M41" i="31" s="1"/>
  <c r="N41" i="31" s="1"/>
  <c r="O41" i="31" s="1"/>
  <c r="P41" i="31" s="1"/>
  <c r="Q41" i="31" s="1"/>
  <c r="R41" i="31" s="1"/>
  <c r="S41" i="31" s="1"/>
  <c r="T41" i="31" s="1"/>
  <c r="U41" i="31" s="1"/>
  <c r="V41" i="31" s="1"/>
  <c r="W41" i="31" s="1"/>
  <c r="X41" i="31" s="1"/>
  <c r="Y41" i="31" s="1"/>
  <c r="Z41" i="31" s="1"/>
  <c r="AA41" i="31" s="1"/>
  <c r="AB41" i="31" s="1"/>
  <c r="AC41" i="31" s="1"/>
  <c r="AD41" i="31" s="1"/>
  <c r="AE41" i="31" s="1"/>
  <c r="G53" i="30"/>
  <c r="H53" i="30" s="1"/>
  <c r="I53" i="30" s="1"/>
  <c r="J53" i="30" s="1"/>
  <c r="K53" i="30" s="1"/>
  <c r="L53" i="30" s="1"/>
  <c r="M53" i="30" s="1"/>
  <c r="N53" i="30" s="1"/>
  <c r="O53" i="30" s="1"/>
  <c r="P53" i="30" s="1"/>
  <c r="Q53" i="30" s="1"/>
  <c r="R53" i="30" s="1"/>
  <c r="S53" i="30" s="1"/>
  <c r="T53" i="30" s="1"/>
  <c r="U53" i="30" s="1"/>
  <c r="V53" i="30" s="1"/>
  <c r="W53" i="30" s="1"/>
  <c r="X53" i="30" s="1"/>
  <c r="Y53" i="30" s="1"/>
  <c r="Z53" i="30" s="1"/>
  <c r="AA53" i="30" s="1"/>
  <c r="AB53" i="30" s="1"/>
  <c r="AC53" i="30" s="1"/>
  <c r="AD53" i="30" s="1"/>
  <c r="AE53" i="30" s="1"/>
  <c r="G52" i="30"/>
  <c r="H52" i="30" s="1"/>
  <c r="I52" i="30" s="1"/>
  <c r="J52" i="30" s="1"/>
  <c r="K52" i="30" s="1"/>
  <c r="L52" i="30" s="1"/>
  <c r="M52" i="30" s="1"/>
  <c r="N52" i="30" s="1"/>
  <c r="O52" i="30" s="1"/>
  <c r="P52" i="30" s="1"/>
  <c r="Q52" i="30" s="1"/>
  <c r="R52" i="30" s="1"/>
  <c r="S52" i="30" s="1"/>
  <c r="T52" i="30" s="1"/>
  <c r="U52" i="30" s="1"/>
  <c r="V52" i="30" s="1"/>
  <c r="W52" i="30" s="1"/>
  <c r="X52" i="30" s="1"/>
  <c r="Y52" i="30" s="1"/>
  <c r="Z52" i="30" s="1"/>
  <c r="AA52" i="30" s="1"/>
  <c r="AB52" i="30" s="1"/>
  <c r="AC52" i="30" s="1"/>
  <c r="AD52" i="30" s="1"/>
  <c r="AE52" i="30" s="1"/>
  <c r="G51" i="30"/>
  <c r="H51" i="30" s="1"/>
  <c r="I51" i="30" s="1"/>
  <c r="J51" i="30" s="1"/>
  <c r="K51" i="30" s="1"/>
  <c r="L51" i="30" s="1"/>
  <c r="M51" i="30" s="1"/>
  <c r="N51" i="30" s="1"/>
  <c r="O51" i="30" s="1"/>
  <c r="P51" i="30" s="1"/>
  <c r="Q51" i="30" s="1"/>
  <c r="R51" i="30" s="1"/>
  <c r="S51" i="30" s="1"/>
  <c r="T51" i="30" s="1"/>
  <c r="U51" i="30" s="1"/>
  <c r="V51" i="30" s="1"/>
  <c r="W51" i="30" s="1"/>
  <c r="X51" i="30" s="1"/>
  <c r="Y51" i="30" s="1"/>
  <c r="Z51" i="30" s="1"/>
  <c r="AA51" i="30" s="1"/>
  <c r="AB51" i="30" s="1"/>
  <c r="AC51" i="30" s="1"/>
  <c r="AD51" i="30" s="1"/>
  <c r="AE51" i="30" s="1"/>
  <c r="G50" i="30"/>
  <c r="H50" i="30" s="1"/>
  <c r="I50" i="30" s="1"/>
  <c r="J50" i="30" s="1"/>
  <c r="K50" i="30" s="1"/>
  <c r="L50" i="30" s="1"/>
  <c r="M50" i="30" s="1"/>
  <c r="N50" i="30" s="1"/>
  <c r="O50" i="30" s="1"/>
  <c r="P50" i="30" s="1"/>
  <c r="Q50" i="30" s="1"/>
  <c r="R50" i="30" s="1"/>
  <c r="S50" i="30" s="1"/>
  <c r="T50" i="30" s="1"/>
  <c r="U50" i="30" s="1"/>
  <c r="V50" i="30" s="1"/>
  <c r="W50" i="30" s="1"/>
  <c r="X50" i="30" s="1"/>
  <c r="Y50" i="30" s="1"/>
  <c r="Z50" i="30" s="1"/>
  <c r="AA50" i="30" s="1"/>
  <c r="AB50" i="30" s="1"/>
  <c r="AC50" i="30" s="1"/>
  <c r="AD50" i="30" s="1"/>
  <c r="AE50" i="30" s="1"/>
  <c r="G49" i="30"/>
  <c r="H49" i="30" s="1"/>
  <c r="I49" i="30" s="1"/>
  <c r="J49" i="30" s="1"/>
  <c r="K49" i="30" s="1"/>
  <c r="L49" i="30" s="1"/>
  <c r="M49" i="30" s="1"/>
  <c r="N49" i="30" s="1"/>
  <c r="O49" i="30" s="1"/>
  <c r="P49" i="30" s="1"/>
  <c r="Q49" i="30" s="1"/>
  <c r="R49" i="30" s="1"/>
  <c r="S49" i="30" s="1"/>
  <c r="T49" i="30" s="1"/>
  <c r="U49" i="30" s="1"/>
  <c r="V49" i="30" s="1"/>
  <c r="W49" i="30" s="1"/>
  <c r="X49" i="30" s="1"/>
  <c r="Y49" i="30" s="1"/>
  <c r="Z49" i="30" s="1"/>
  <c r="AA49" i="30" s="1"/>
  <c r="AB49" i="30" s="1"/>
  <c r="AC49" i="30" s="1"/>
  <c r="AD49" i="30" s="1"/>
  <c r="AE49" i="30" s="1"/>
  <c r="G48" i="30"/>
  <c r="H48" i="30"/>
  <c r="I48" i="30" s="1"/>
  <c r="J48" i="30" s="1"/>
  <c r="K48" i="30" s="1"/>
  <c r="L48" i="30" s="1"/>
  <c r="M48" i="30" s="1"/>
  <c r="N48" i="30" s="1"/>
  <c r="O48" i="30" s="1"/>
  <c r="P48" i="30" s="1"/>
  <c r="Q48" i="30" s="1"/>
  <c r="R48" i="30" s="1"/>
  <c r="S48" i="30" s="1"/>
  <c r="T48" i="30" s="1"/>
  <c r="U48" i="30" s="1"/>
  <c r="V48" i="30" s="1"/>
  <c r="W48" i="30" s="1"/>
  <c r="X48" i="30" s="1"/>
  <c r="Y48" i="30" s="1"/>
  <c r="Z48" i="30" s="1"/>
  <c r="AA48" i="30" s="1"/>
  <c r="AB48" i="30" s="1"/>
  <c r="AC48" i="30" s="1"/>
  <c r="AD48" i="30" s="1"/>
  <c r="AE48" i="30" s="1"/>
  <c r="G47" i="30"/>
  <c r="H47" i="30" s="1"/>
  <c r="I47" i="30" s="1"/>
  <c r="J47" i="30" s="1"/>
  <c r="K47" i="30" s="1"/>
  <c r="L47" i="30" s="1"/>
  <c r="M47" i="30" s="1"/>
  <c r="N47" i="30" s="1"/>
  <c r="O47" i="30" s="1"/>
  <c r="P47" i="30" s="1"/>
  <c r="Q47" i="30" s="1"/>
  <c r="R47" i="30" s="1"/>
  <c r="S47" i="30" s="1"/>
  <c r="T47" i="30" s="1"/>
  <c r="U47" i="30" s="1"/>
  <c r="V47" i="30" s="1"/>
  <c r="W47" i="30" s="1"/>
  <c r="X47" i="30" s="1"/>
  <c r="Y47" i="30" s="1"/>
  <c r="Z47" i="30" s="1"/>
  <c r="AA47" i="30" s="1"/>
  <c r="AB47" i="30" s="1"/>
  <c r="AC47" i="30" s="1"/>
  <c r="AD47" i="30" s="1"/>
  <c r="AE47" i="30" s="1"/>
  <c r="G46" i="30"/>
  <c r="H46" i="30" s="1"/>
  <c r="I46" i="30" s="1"/>
  <c r="J46" i="30" s="1"/>
  <c r="K46" i="30" s="1"/>
  <c r="L46" i="30" s="1"/>
  <c r="M46" i="30" s="1"/>
  <c r="N46" i="30" s="1"/>
  <c r="O46" i="30" s="1"/>
  <c r="P46" i="30" s="1"/>
  <c r="Q46" i="30" s="1"/>
  <c r="R46" i="30" s="1"/>
  <c r="S46" i="30" s="1"/>
  <c r="T46" i="30" s="1"/>
  <c r="U46" i="30" s="1"/>
  <c r="V46" i="30" s="1"/>
  <c r="W46" i="30" s="1"/>
  <c r="X46" i="30" s="1"/>
  <c r="Y46" i="30" s="1"/>
  <c r="Z46" i="30" s="1"/>
  <c r="AA46" i="30" s="1"/>
  <c r="AB46" i="30" s="1"/>
  <c r="AC46" i="30" s="1"/>
  <c r="AD46" i="30" s="1"/>
  <c r="AE46" i="30" s="1"/>
  <c r="G45" i="30"/>
  <c r="H45" i="30" s="1"/>
  <c r="I45" i="30" s="1"/>
  <c r="J45" i="30" s="1"/>
  <c r="K45" i="30" s="1"/>
  <c r="L45" i="30" s="1"/>
  <c r="M45" i="30" s="1"/>
  <c r="N45" i="30" s="1"/>
  <c r="O45" i="30" s="1"/>
  <c r="P45" i="30" s="1"/>
  <c r="Q45" i="30" s="1"/>
  <c r="R45" i="30" s="1"/>
  <c r="S45" i="30" s="1"/>
  <c r="T45" i="30" s="1"/>
  <c r="U45" i="30" s="1"/>
  <c r="V45" i="30" s="1"/>
  <c r="W45" i="30" s="1"/>
  <c r="X45" i="30" s="1"/>
  <c r="Y45" i="30" s="1"/>
  <c r="Z45" i="30" s="1"/>
  <c r="AA45" i="30" s="1"/>
  <c r="AB45" i="30" s="1"/>
  <c r="AC45" i="30" s="1"/>
  <c r="AD45" i="30" s="1"/>
  <c r="AE45" i="30" s="1"/>
  <c r="G44" i="30"/>
  <c r="H44" i="30" s="1"/>
  <c r="I44" i="30" s="1"/>
  <c r="J44" i="30" s="1"/>
  <c r="K44" i="30" s="1"/>
  <c r="L44" i="30" s="1"/>
  <c r="M44" i="30" s="1"/>
  <c r="N44" i="30" s="1"/>
  <c r="O44" i="30" s="1"/>
  <c r="P44" i="30" s="1"/>
  <c r="Q44" i="30" s="1"/>
  <c r="R44" i="30" s="1"/>
  <c r="S44" i="30" s="1"/>
  <c r="T44" i="30" s="1"/>
  <c r="U44" i="30" s="1"/>
  <c r="V44" i="30" s="1"/>
  <c r="W44" i="30" s="1"/>
  <c r="X44" i="30" s="1"/>
  <c r="Y44" i="30" s="1"/>
  <c r="Z44" i="30" s="1"/>
  <c r="AA44" i="30" s="1"/>
  <c r="AB44" i="30" s="1"/>
  <c r="AC44" i="30" s="1"/>
  <c r="AD44" i="30" s="1"/>
  <c r="AE44" i="30" s="1"/>
  <c r="G43" i="30"/>
  <c r="H43" i="30"/>
  <c r="I43" i="30" s="1"/>
  <c r="J43" i="30" s="1"/>
  <c r="K43" i="30" s="1"/>
  <c r="L43" i="30" s="1"/>
  <c r="M43" i="30" s="1"/>
  <c r="N43" i="30" s="1"/>
  <c r="O43" i="30" s="1"/>
  <c r="P43" i="30" s="1"/>
  <c r="Q43" i="30" s="1"/>
  <c r="R43" i="30" s="1"/>
  <c r="S43" i="30" s="1"/>
  <c r="T43" i="30" s="1"/>
  <c r="U43" i="30" s="1"/>
  <c r="V43" i="30" s="1"/>
  <c r="W43" i="30" s="1"/>
  <c r="X43" i="30" s="1"/>
  <c r="Y43" i="30" s="1"/>
  <c r="Z43" i="30" s="1"/>
  <c r="AA43" i="30" s="1"/>
  <c r="AB43" i="30" s="1"/>
  <c r="AC43" i="30" s="1"/>
  <c r="AD43" i="30" s="1"/>
  <c r="AE43" i="30" s="1"/>
  <c r="G42" i="30"/>
  <c r="H42" i="30" s="1"/>
  <c r="I42" i="30" s="1"/>
  <c r="J42" i="30" s="1"/>
  <c r="K42" i="30" s="1"/>
  <c r="L42" i="30" s="1"/>
  <c r="M42" i="30" s="1"/>
  <c r="N42" i="30" s="1"/>
  <c r="O42" i="30" s="1"/>
  <c r="P42" i="30" s="1"/>
  <c r="Q42" i="30" s="1"/>
  <c r="R42" i="30" s="1"/>
  <c r="S42" i="30" s="1"/>
  <c r="T42" i="30" s="1"/>
  <c r="U42" i="30" s="1"/>
  <c r="V42" i="30" s="1"/>
  <c r="W42" i="30" s="1"/>
  <c r="X42" i="30" s="1"/>
  <c r="Y42" i="30" s="1"/>
  <c r="Z42" i="30" s="1"/>
  <c r="AA42" i="30" s="1"/>
  <c r="AB42" i="30" s="1"/>
  <c r="AC42" i="30" s="1"/>
  <c r="AD42" i="30" s="1"/>
  <c r="AE42" i="30" s="1"/>
  <c r="G41" i="30"/>
  <c r="H41" i="30" s="1"/>
  <c r="I41" i="30" s="1"/>
  <c r="J41" i="30" s="1"/>
  <c r="K41" i="30" s="1"/>
  <c r="L41" i="30" s="1"/>
  <c r="G53" i="29"/>
  <c r="H53" i="29"/>
  <c r="I53" i="29"/>
  <c r="J53" i="29" s="1"/>
  <c r="K53" i="29" s="1"/>
  <c r="L53" i="29" s="1"/>
  <c r="M53" i="29" s="1"/>
  <c r="N53" i="29" s="1"/>
  <c r="O53" i="29" s="1"/>
  <c r="P53" i="29" s="1"/>
  <c r="Q53" i="29" s="1"/>
  <c r="R53" i="29" s="1"/>
  <c r="S53" i="29" s="1"/>
  <c r="T53" i="29" s="1"/>
  <c r="U53" i="29" s="1"/>
  <c r="V53" i="29" s="1"/>
  <c r="W53" i="29" s="1"/>
  <c r="X53" i="29" s="1"/>
  <c r="Y53" i="29" s="1"/>
  <c r="Z53" i="29" s="1"/>
  <c r="AA53" i="29" s="1"/>
  <c r="AB53" i="29" s="1"/>
  <c r="AC53" i="29" s="1"/>
  <c r="AD53" i="29" s="1"/>
  <c r="AE53" i="29" s="1"/>
  <c r="G52" i="29"/>
  <c r="H52" i="29" s="1"/>
  <c r="I52" i="29" s="1"/>
  <c r="J52" i="29" s="1"/>
  <c r="K52" i="29" s="1"/>
  <c r="L52" i="29" s="1"/>
  <c r="M52" i="29" s="1"/>
  <c r="N52" i="29" s="1"/>
  <c r="O52" i="29" s="1"/>
  <c r="P52" i="29" s="1"/>
  <c r="Q52" i="29" s="1"/>
  <c r="R52" i="29" s="1"/>
  <c r="S52" i="29" s="1"/>
  <c r="T52" i="29" s="1"/>
  <c r="U52" i="29" s="1"/>
  <c r="V52" i="29" s="1"/>
  <c r="W52" i="29" s="1"/>
  <c r="X52" i="29" s="1"/>
  <c r="Y52" i="29" s="1"/>
  <c r="Z52" i="29" s="1"/>
  <c r="AA52" i="29" s="1"/>
  <c r="AB52" i="29" s="1"/>
  <c r="AC52" i="29" s="1"/>
  <c r="AD52" i="29" s="1"/>
  <c r="AE52" i="29" s="1"/>
  <c r="G51" i="29"/>
  <c r="H51" i="29" s="1"/>
  <c r="I51" i="29" s="1"/>
  <c r="J51" i="29" s="1"/>
  <c r="K51" i="29" s="1"/>
  <c r="L51" i="29" s="1"/>
  <c r="M51" i="29" s="1"/>
  <c r="N51" i="29" s="1"/>
  <c r="O51" i="29" s="1"/>
  <c r="P51" i="29" s="1"/>
  <c r="Q51" i="29" s="1"/>
  <c r="R51" i="29" s="1"/>
  <c r="S51" i="29" s="1"/>
  <c r="T51" i="29" s="1"/>
  <c r="U51" i="29" s="1"/>
  <c r="V51" i="29" s="1"/>
  <c r="W51" i="29" s="1"/>
  <c r="X51" i="29" s="1"/>
  <c r="Y51" i="29" s="1"/>
  <c r="Z51" i="29" s="1"/>
  <c r="AA51" i="29" s="1"/>
  <c r="AB51" i="29" s="1"/>
  <c r="AC51" i="29" s="1"/>
  <c r="AD51" i="29" s="1"/>
  <c r="AE51" i="29" s="1"/>
  <c r="G50" i="29"/>
  <c r="H50" i="29" s="1"/>
  <c r="I50" i="29" s="1"/>
  <c r="J50" i="29" s="1"/>
  <c r="K50" i="29" s="1"/>
  <c r="L50" i="29" s="1"/>
  <c r="M50" i="29" s="1"/>
  <c r="N50" i="29" s="1"/>
  <c r="O50" i="29" s="1"/>
  <c r="P50" i="29" s="1"/>
  <c r="Q50" i="29" s="1"/>
  <c r="R50" i="29" s="1"/>
  <c r="S50" i="29" s="1"/>
  <c r="T50" i="29" s="1"/>
  <c r="U50" i="29" s="1"/>
  <c r="V50" i="29" s="1"/>
  <c r="W50" i="29" s="1"/>
  <c r="X50" i="29" s="1"/>
  <c r="Y50" i="29" s="1"/>
  <c r="Z50" i="29" s="1"/>
  <c r="AA50" i="29" s="1"/>
  <c r="AB50" i="29" s="1"/>
  <c r="AC50" i="29" s="1"/>
  <c r="AD50" i="29" s="1"/>
  <c r="AE50" i="29" s="1"/>
  <c r="G49" i="29"/>
  <c r="H49" i="29" s="1"/>
  <c r="I49" i="29" s="1"/>
  <c r="J49" i="29" s="1"/>
  <c r="K49" i="29" s="1"/>
  <c r="L49" i="29" s="1"/>
  <c r="M49" i="29" s="1"/>
  <c r="N49" i="29" s="1"/>
  <c r="O49" i="29" s="1"/>
  <c r="P49" i="29" s="1"/>
  <c r="Q49" i="29" s="1"/>
  <c r="R49" i="29" s="1"/>
  <c r="S49" i="29" s="1"/>
  <c r="T49" i="29" s="1"/>
  <c r="U49" i="29" s="1"/>
  <c r="V49" i="29" s="1"/>
  <c r="W49" i="29" s="1"/>
  <c r="X49" i="29" s="1"/>
  <c r="Y49" i="29" s="1"/>
  <c r="Z49" i="29" s="1"/>
  <c r="AA49" i="29" s="1"/>
  <c r="AB49" i="29" s="1"/>
  <c r="AC49" i="29" s="1"/>
  <c r="AD49" i="29" s="1"/>
  <c r="AE49" i="29" s="1"/>
  <c r="G48" i="29"/>
  <c r="H48" i="29" s="1"/>
  <c r="I48" i="29" s="1"/>
  <c r="J48" i="29" s="1"/>
  <c r="K48" i="29" s="1"/>
  <c r="L48" i="29" s="1"/>
  <c r="M48" i="29" s="1"/>
  <c r="N48" i="29" s="1"/>
  <c r="O48" i="29" s="1"/>
  <c r="P48" i="29" s="1"/>
  <c r="Q48" i="29" s="1"/>
  <c r="R48" i="29" s="1"/>
  <c r="S48" i="29" s="1"/>
  <c r="T48" i="29" s="1"/>
  <c r="U48" i="29" s="1"/>
  <c r="V48" i="29" s="1"/>
  <c r="W48" i="29" s="1"/>
  <c r="X48" i="29" s="1"/>
  <c r="Y48" i="29" s="1"/>
  <c r="Z48" i="29" s="1"/>
  <c r="AA48" i="29" s="1"/>
  <c r="AB48" i="29" s="1"/>
  <c r="AC48" i="29" s="1"/>
  <c r="AD48" i="29" s="1"/>
  <c r="AE48" i="29" s="1"/>
  <c r="G47" i="29"/>
  <c r="H47" i="29" s="1"/>
  <c r="I47" i="29" s="1"/>
  <c r="J47" i="29" s="1"/>
  <c r="K47" i="29" s="1"/>
  <c r="L47" i="29" s="1"/>
  <c r="M47" i="29" s="1"/>
  <c r="N47" i="29" s="1"/>
  <c r="O47" i="29" s="1"/>
  <c r="P47" i="29" s="1"/>
  <c r="Q47" i="29" s="1"/>
  <c r="R47" i="29" s="1"/>
  <c r="S47" i="29" s="1"/>
  <c r="T47" i="29" s="1"/>
  <c r="U47" i="29" s="1"/>
  <c r="V47" i="29" s="1"/>
  <c r="W47" i="29" s="1"/>
  <c r="X47" i="29" s="1"/>
  <c r="Y47" i="29" s="1"/>
  <c r="Z47" i="29" s="1"/>
  <c r="AA47" i="29" s="1"/>
  <c r="AB47" i="29" s="1"/>
  <c r="AC47" i="29" s="1"/>
  <c r="AD47" i="29" s="1"/>
  <c r="AE47" i="29" s="1"/>
  <c r="G46" i="29"/>
  <c r="H46" i="29"/>
  <c r="I46" i="29" s="1"/>
  <c r="J46" i="29" s="1"/>
  <c r="K46" i="29" s="1"/>
  <c r="L46" i="29" s="1"/>
  <c r="M46" i="29" s="1"/>
  <c r="N46" i="29" s="1"/>
  <c r="O46" i="29" s="1"/>
  <c r="P46" i="29" s="1"/>
  <c r="Q46" i="29" s="1"/>
  <c r="R46" i="29" s="1"/>
  <c r="S46" i="29" s="1"/>
  <c r="T46" i="29" s="1"/>
  <c r="U46" i="29" s="1"/>
  <c r="V46" i="29" s="1"/>
  <c r="W46" i="29" s="1"/>
  <c r="X46" i="29" s="1"/>
  <c r="Y46" i="29" s="1"/>
  <c r="Z46" i="29" s="1"/>
  <c r="AA46" i="29" s="1"/>
  <c r="AB46" i="29" s="1"/>
  <c r="AC46" i="29" s="1"/>
  <c r="AD46" i="29" s="1"/>
  <c r="AE46" i="29" s="1"/>
  <c r="G45" i="29"/>
  <c r="H45" i="29" s="1"/>
  <c r="I45" i="29" s="1"/>
  <c r="J45" i="29" s="1"/>
  <c r="K45" i="29" s="1"/>
  <c r="L45" i="29" s="1"/>
  <c r="M45" i="29" s="1"/>
  <c r="N45" i="29" s="1"/>
  <c r="O45" i="29" s="1"/>
  <c r="P45" i="29" s="1"/>
  <c r="Q45" i="29" s="1"/>
  <c r="R45" i="29" s="1"/>
  <c r="S45" i="29" s="1"/>
  <c r="T45" i="29" s="1"/>
  <c r="U45" i="29" s="1"/>
  <c r="V45" i="29" s="1"/>
  <c r="W45" i="29" s="1"/>
  <c r="X45" i="29" s="1"/>
  <c r="Y45" i="29" s="1"/>
  <c r="Z45" i="29" s="1"/>
  <c r="AA45" i="29" s="1"/>
  <c r="AB45" i="29" s="1"/>
  <c r="AC45" i="29" s="1"/>
  <c r="AD45" i="29" s="1"/>
  <c r="AE45" i="29" s="1"/>
  <c r="G44" i="29"/>
  <c r="H44" i="29" s="1"/>
  <c r="I44" i="29" s="1"/>
  <c r="J44" i="29" s="1"/>
  <c r="K44" i="29" s="1"/>
  <c r="L44" i="29" s="1"/>
  <c r="M44" i="29" s="1"/>
  <c r="N44" i="29" s="1"/>
  <c r="O44" i="29" s="1"/>
  <c r="P44" i="29" s="1"/>
  <c r="Q44" i="29" s="1"/>
  <c r="R44" i="29" s="1"/>
  <c r="S44" i="29" s="1"/>
  <c r="T44" i="29" s="1"/>
  <c r="U44" i="29" s="1"/>
  <c r="V44" i="29" s="1"/>
  <c r="W44" i="29" s="1"/>
  <c r="X44" i="29" s="1"/>
  <c r="Y44" i="29" s="1"/>
  <c r="Z44" i="29" s="1"/>
  <c r="AA44" i="29" s="1"/>
  <c r="AB44" i="29" s="1"/>
  <c r="AC44" i="29" s="1"/>
  <c r="AD44" i="29" s="1"/>
  <c r="AE44" i="29" s="1"/>
  <c r="G43" i="29"/>
  <c r="H43" i="29" s="1"/>
  <c r="I43" i="29" s="1"/>
  <c r="J43" i="29" s="1"/>
  <c r="K43" i="29" s="1"/>
  <c r="L43" i="29" s="1"/>
  <c r="M43" i="29" s="1"/>
  <c r="N43" i="29" s="1"/>
  <c r="O43" i="29" s="1"/>
  <c r="P43" i="29" s="1"/>
  <c r="Q43" i="29" s="1"/>
  <c r="R43" i="29" s="1"/>
  <c r="S43" i="29" s="1"/>
  <c r="T43" i="29" s="1"/>
  <c r="U43" i="29" s="1"/>
  <c r="V43" i="29" s="1"/>
  <c r="W43" i="29" s="1"/>
  <c r="X43" i="29" s="1"/>
  <c r="Y43" i="29" s="1"/>
  <c r="Z43" i="29" s="1"/>
  <c r="AA43" i="29" s="1"/>
  <c r="AB43" i="29" s="1"/>
  <c r="AC43" i="29" s="1"/>
  <c r="AD43" i="29" s="1"/>
  <c r="AE43" i="29" s="1"/>
  <c r="H42" i="29"/>
  <c r="I42" i="29" s="1"/>
  <c r="J42" i="29" s="1"/>
  <c r="K42" i="29" s="1"/>
  <c r="L42" i="29" s="1"/>
  <c r="M42" i="29" s="1"/>
  <c r="N42" i="29" s="1"/>
  <c r="O42" i="29" s="1"/>
  <c r="P42" i="29" s="1"/>
  <c r="Q42" i="29" s="1"/>
  <c r="R42" i="29" s="1"/>
  <c r="S42" i="29" s="1"/>
  <c r="T42" i="29" s="1"/>
  <c r="U42" i="29" s="1"/>
  <c r="V42" i="29" s="1"/>
  <c r="W42" i="29" s="1"/>
  <c r="X42" i="29" s="1"/>
  <c r="Y42" i="29" s="1"/>
  <c r="Z42" i="29" s="1"/>
  <c r="AA42" i="29" s="1"/>
  <c r="AB42" i="29" s="1"/>
  <c r="AC42" i="29" s="1"/>
  <c r="AD42" i="29" s="1"/>
  <c r="AE42" i="29" s="1"/>
  <c r="G42" i="29"/>
  <c r="G41" i="29"/>
  <c r="H41" i="29" s="1"/>
  <c r="I41" i="29" s="1"/>
  <c r="J41" i="29" s="1"/>
  <c r="K41" i="29" s="1"/>
  <c r="L41" i="29" s="1"/>
  <c r="M41" i="29" s="1"/>
  <c r="N41" i="29" s="1"/>
  <c r="O41" i="29" s="1"/>
  <c r="P41" i="29" s="1"/>
  <c r="Q41" i="29" s="1"/>
  <c r="R41" i="29" s="1"/>
  <c r="S41" i="29" s="1"/>
  <c r="T41" i="29" s="1"/>
  <c r="U41" i="29" s="1"/>
  <c r="V41" i="29" s="1"/>
  <c r="W41" i="29" s="1"/>
  <c r="X41" i="29" s="1"/>
  <c r="Y41" i="29" s="1"/>
  <c r="Z41" i="29" s="1"/>
  <c r="AA41" i="29" s="1"/>
  <c r="AB41" i="29" s="1"/>
  <c r="AC41" i="29" s="1"/>
  <c r="AD41" i="29" s="1"/>
  <c r="AE41" i="29" s="1"/>
  <c r="G53" i="10"/>
  <c r="H53" i="10"/>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G52" i="10"/>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C52" i="10" s="1"/>
  <c r="AD52" i="10" s="1"/>
  <c r="AE52" i="10" s="1"/>
  <c r="G51" i="10"/>
  <c r="H51" i="10"/>
  <c r="I51" i="10" s="1"/>
  <c r="J51" i="10" s="1"/>
  <c r="K51" i="10" s="1"/>
  <c r="L51" i="10" s="1"/>
  <c r="M51" i="10" s="1"/>
  <c r="N51" i="10" s="1"/>
  <c r="O51" i="10" s="1"/>
  <c r="P51" i="10" s="1"/>
  <c r="Q51" i="10" s="1"/>
  <c r="R51" i="10" s="1"/>
  <c r="S51" i="10" s="1"/>
  <c r="T51" i="10" s="1"/>
  <c r="U51" i="10" s="1"/>
  <c r="V51" i="10" s="1"/>
  <c r="W51" i="10" s="1"/>
  <c r="X51" i="10" s="1"/>
  <c r="Y51" i="10" s="1"/>
  <c r="Z51" i="10" s="1"/>
  <c r="AA51" i="10" s="1"/>
  <c r="AB51" i="10" s="1"/>
  <c r="AC51" i="10" s="1"/>
  <c r="AD51" i="10" s="1"/>
  <c r="AE51" i="10" s="1"/>
  <c r="G50" i="10"/>
  <c r="H50" i="10"/>
  <c r="I50" i="10"/>
  <c r="J50" i="10" s="1"/>
  <c r="K50" i="10" s="1"/>
  <c r="L50" i="10" s="1"/>
  <c r="M50" i="10" s="1"/>
  <c r="N50" i="10" s="1"/>
  <c r="O50" i="10" s="1"/>
  <c r="P50" i="10" s="1"/>
  <c r="Q50" i="10" s="1"/>
  <c r="R50" i="10" s="1"/>
  <c r="S50" i="10" s="1"/>
  <c r="T50" i="10" s="1"/>
  <c r="U50" i="10" s="1"/>
  <c r="V50" i="10" s="1"/>
  <c r="W50" i="10" s="1"/>
  <c r="X50" i="10" s="1"/>
  <c r="Y50" i="10" s="1"/>
  <c r="Z50" i="10" s="1"/>
  <c r="AA50" i="10" s="1"/>
  <c r="AB50" i="10" s="1"/>
  <c r="AC50" i="10" s="1"/>
  <c r="AD50" i="10" s="1"/>
  <c r="AE50" i="10" s="1"/>
  <c r="G49" i="10"/>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AB49" i="10" s="1"/>
  <c r="AC49" i="10" s="1"/>
  <c r="AD49" i="10" s="1"/>
  <c r="AE49" i="10" s="1"/>
  <c r="G48" i="10"/>
  <c r="H48" i="10" s="1"/>
  <c r="I48" i="10" s="1"/>
  <c r="J48" i="10" s="1"/>
  <c r="K48" i="10" s="1"/>
  <c r="L48" i="10" s="1"/>
  <c r="M48" i="10" s="1"/>
  <c r="N48" i="10" s="1"/>
  <c r="O48" i="10" s="1"/>
  <c r="P48" i="10" s="1"/>
  <c r="Q48" i="10" s="1"/>
  <c r="R48" i="10" s="1"/>
  <c r="S48" i="10" s="1"/>
  <c r="T48" i="10" s="1"/>
  <c r="U48" i="10" s="1"/>
  <c r="V48" i="10" s="1"/>
  <c r="W48" i="10" s="1"/>
  <c r="X48" i="10" s="1"/>
  <c r="Y48" i="10" s="1"/>
  <c r="Z48" i="10" s="1"/>
  <c r="AA48" i="10" s="1"/>
  <c r="AB48" i="10" s="1"/>
  <c r="AC48" i="10" s="1"/>
  <c r="AD48" i="10" s="1"/>
  <c r="AE48" i="10" s="1"/>
  <c r="G47" i="10"/>
  <c r="H47" i="10" s="1"/>
  <c r="I47" i="10" s="1"/>
  <c r="J47" i="10" s="1"/>
  <c r="K47" i="10" s="1"/>
  <c r="L47" i="10" s="1"/>
  <c r="M47" i="10" s="1"/>
  <c r="N47" i="10" s="1"/>
  <c r="O47" i="10" s="1"/>
  <c r="P47" i="10" s="1"/>
  <c r="Q47" i="10" s="1"/>
  <c r="R47" i="10" s="1"/>
  <c r="S47" i="10" s="1"/>
  <c r="T47" i="10" s="1"/>
  <c r="U47" i="10" s="1"/>
  <c r="V47" i="10" s="1"/>
  <c r="W47" i="10" s="1"/>
  <c r="X47" i="10" s="1"/>
  <c r="Y47" i="10" s="1"/>
  <c r="Z47" i="10" s="1"/>
  <c r="AA47" i="10" s="1"/>
  <c r="AB47" i="10" s="1"/>
  <c r="AC47" i="10" s="1"/>
  <c r="AD47" i="10" s="1"/>
  <c r="AE47" i="10" s="1"/>
  <c r="G46" i="10"/>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AB46" i="10" s="1"/>
  <c r="AC46" i="10" s="1"/>
  <c r="AD46" i="10" s="1"/>
  <c r="AE46" i="10" s="1"/>
  <c r="G45" i="10"/>
  <c r="H45" i="10" s="1"/>
  <c r="I45" i="10" s="1"/>
  <c r="J45" i="10" s="1"/>
  <c r="K45" i="10" s="1"/>
  <c r="L45" i="10" s="1"/>
  <c r="M45" i="10" s="1"/>
  <c r="N45" i="10" s="1"/>
  <c r="O45" i="10" s="1"/>
  <c r="P45" i="10" s="1"/>
  <c r="Q45" i="10" s="1"/>
  <c r="R45" i="10" s="1"/>
  <c r="S45" i="10" s="1"/>
  <c r="T45" i="10" s="1"/>
  <c r="U45" i="10" s="1"/>
  <c r="V45" i="10" s="1"/>
  <c r="W45" i="10" s="1"/>
  <c r="X45" i="10" s="1"/>
  <c r="Y45" i="10" s="1"/>
  <c r="Z45" i="10" s="1"/>
  <c r="AA45" i="10" s="1"/>
  <c r="AB45" i="10" s="1"/>
  <c r="AC45" i="10" s="1"/>
  <c r="AD45" i="10" s="1"/>
  <c r="AE45" i="10" s="1"/>
  <c r="G44" i="10"/>
  <c r="H44" i="10" s="1"/>
  <c r="I44" i="10" s="1"/>
  <c r="J44" i="10" s="1"/>
  <c r="K44" i="10" s="1"/>
  <c r="L44" i="10" s="1"/>
  <c r="M44" i="10" s="1"/>
  <c r="N44" i="10" s="1"/>
  <c r="O44" i="10" s="1"/>
  <c r="P44" i="10" s="1"/>
  <c r="Q44" i="10" s="1"/>
  <c r="R44" i="10" s="1"/>
  <c r="S44" i="10" s="1"/>
  <c r="T44" i="10" s="1"/>
  <c r="U44" i="10" s="1"/>
  <c r="V44" i="10" s="1"/>
  <c r="W44" i="10" s="1"/>
  <c r="X44" i="10" s="1"/>
  <c r="Y44" i="10" s="1"/>
  <c r="Z44" i="10" s="1"/>
  <c r="AA44" i="10" s="1"/>
  <c r="AB44" i="10" s="1"/>
  <c r="AC44" i="10" s="1"/>
  <c r="AD44" i="10" s="1"/>
  <c r="AE44" i="10" s="1"/>
  <c r="G43" i="10"/>
  <c r="H43" i="10"/>
  <c r="I43" i="10" s="1"/>
  <c r="J43" i="10" s="1"/>
  <c r="K43" i="10" s="1"/>
  <c r="L43" i="10" s="1"/>
  <c r="M43" i="10" s="1"/>
  <c r="N43" i="10" s="1"/>
  <c r="O43" i="10" s="1"/>
  <c r="P43" i="10" s="1"/>
  <c r="Q43" i="10" s="1"/>
  <c r="R43" i="10" s="1"/>
  <c r="S43" i="10" s="1"/>
  <c r="T43" i="10" s="1"/>
  <c r="U43" i="10" s="1"/>
  <c r="V43" i="10" s="1"/>
  <c r="W43" i="10" s="1"/>
  <c r="X43" i="10" s="1"/>
  <c r="Y43" i="10" s="1"/>
  <c r="Z43" i="10" s="1"/>
  <c r="AA43" i="10" s="1"/>
  <c r="AB43" i="10" s="1"/>
  <c r="AC43" i="10" s="1"/>
  <c r="AD43" i="10" s="1"/>
  <c r="AE43" i="10" s="1"/>
  <c r="G42" i="10"/>
  <c r="H42" i="10" s="1"/>
  <c r="I42" i="10" s="1"/>
  <c r="J42" i="10" s="1"/>
  <c r="K42" i="10" s="1"/>
  <c r="L42" i="10" s="1"/>
  <c r="M42" i="10" s="1"/>
  <c r="N42" i="10" s="1"/>
  <c r="O42" i="10" s="1"/>
  <c r="P42" i="10" s="1"/>
  <c r="Q42" i="10" s="1"/>
  <c r="R42" i="10" s="1"/>
  <c r="S42" i="10" s="1"/>
  <c r="T42" i="10" s="1"/>
  <c r="U42" i="10" s="1"/>
  <c r="V42" i="10" s="1"/>
  <c r="W42" i="10" s="1"/>
  <c r="X42" i="10" s="1"/>
  <c r="Y42" i="10" s="1"/>
  <c r="Z42" i="10" s="1"/>
  <c r="AA42" i="10" s="1"/>
  <c r="AB42" i="10" s="1"/>
  <c r="AC42" i="10" s="1"/>
  <c r="AD42" i="10" s="1"/>
  <c r="AE42" i="10" s="1"/>
  <c r="G41" i="10"/>
  <c r="H41" i="10" s="1"/>
  <c r="I41" i="10" s="1"/>
  <c r="J41" i="10" s="1"/>
  <c r="G44" i="2"/>
  <c r="H44" i="2"/>
  <c r="I44" i="2" s="1"/>
  <c r="J44" i="2" s="1"/>
  <c r="K44" i="2" s="1"/>
  <c r="L44" i="2" s="1"/>
  <c r="M44" i="2" s="1"/>
  <c r="N44" i="2" s="1"/>
  <c r="O44" i="2" s="1"/>
  <c r="P44" i="2" s="1"/>
  <c r="Q44" i="2" s="1"/>
  <c r="R44" i="2" s="1"/>
  <c r="S44" i="2" s="1"/>
  <c r="T44" i="2" s="1"/>
  <c r="U44" i="2" s="1"/>
  <c r="V44" i="2" s="1"/>
  <c r="W44" i="2" s="1"/>
  <c r="X44" i="2" s="1"/>
  <c r="Y44" i="2" s="1"/>
  <c r="Z44" i="2" s="1"/>
  <c r="AA44" i="2" s="1"/>
  <c r="AB44" i="2" s="1"/>
  <c r="AC44" i="2" s="1"/>
  <c r="AD44" i="2" s="1"/>
  <c r="AE44" i="2" s="1"/>
  <c r="G43" i="2"/>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G42" i="2"/>
  <c r="H42" i="2"/>
  <c r="I42" i="2" s="1"/>
  <c r="J42" i="2" s="1"/>
  <c r="K42" i="2" s="1"/>
  <c r="L42" i="2" s="1"/>
  <c r="M42" i="2" s="1"/>
  <c r="N42" i="2" s="1"/>
  <c r="O42" i="2" s="1"/>
  <c r="P42" i="2" s="1"/>
  <c r="Q42" i="2" s="1"/>
  <c r="R42" i="2" s="1"/>
  <c r="S42" i="2" s="1"/>
  <c r="T42" i="2" s="1"/>
  <c r="U42" i="2" s="1"/>
  <c r="V42" i="2" s="1"/>
  <c r="W42" i="2" s="1"/>
  <c r="X42" i="2" s="1"/>
  <c r="Y42" i="2" s="1"/>
  <c r="Z42" i="2" s="1"/>
  <c r="AA42" i="2" s="1"/>
  <c r="AB42" i="2" s="1"/>
  <c r="AC42" i="2" s="1"/>
  <c r="AD42" i="2" s="1"/>
  <c r="AE42" i="2" s="1"/>
  <c r="G41" i="2"/>
  <c r="H41" i="2" s="1"/>
  <c r="I41" i="2" s="1"/>
  <c r="J41" i="2" s="1"/>
  <c r="K41" i="2" s="1"/>
  <c r="L41" i="2" s="1"/>
  <c r="M41" i="2" s="1"/>
  <c r="N41" i="2" s="1"/>
  <c r="O41" i="2" s="1"/>
  <c r="P41" i="2" s="1"/>
  <c r="Q41" i="2" s="1"/>
  <c r="R41" i="2" s="1"/>
  <c r="S41" i="2" s="1"/>
  <c r="T41" i="2" s="1"/>
  <c r="U41" i="2" s="1"/>
  <c r="V41" i="2" s="1"/>
  <c r="W41" i="2" s="1"/>
  <c r="X41" i="2" s="1"/>
  <c r="Y41" i="2" s="1"/>
  <c r="Z41" i="2" s="1"/>
  <c r="AA41" i="2" s="1"/>
  <c r="AB41" i="2" s="1"/>
  <c r="AC41" i="2" s="1"/>
  <c r="AD41" i="2" s="1"/>
  <c r="AE41" i="2" s="1"/>
  <c r="G40" i="2"/>
  <c r="H40" i="2" s="1"/>
  <c r="I40" i="2" s="1"/>
  <c r="J40" i="2" s="1"/>
  <c r="K40" i="2" s="1"/>
  <c r="L40" i="2" s="1"/>
  <c r="M40" i="2" s="1"/>
  <c r="N40" i="2" s="1"/>
  <c r="O40" i="2" s="1"/>
  <c r="P40" i="2" s="1"/>
  <c r="Q40" i="2" s="1"/>
  <c r="R40" i="2" s="1"/>
  <c r="S40" i="2" s="1"/>
  <c r="T40" i="2" s="1"/>
  <c r="U40" i="2" s="1"/>
  <c r="V40" i="2" s="1"/>
  <c r="W40" i="2" s="1"/>
  <c r="X40" i="2" s="1"/>
  <c r="Y40" i="2" s="1"/>
  <c r="Z40" i="2" s="1"/>
  <c r="AA40" i="2" s="1"/>
  <c r="AB40" i="2" s="1"/>
  <c r="AC40" i="2" s="1"/>
  <c r="AD40" i="2" s="1"/>
  <c r="AE40" i="2" s="1"/>
  <c r="G39" i="2"/>
  <c r="H39" i="2" s="1"/>
  <c r="I39" i="2" s="1"/>
  <c r="J39" i="2" s="1"/>
  <c r="K39" i="2" s="1"/>
  <c r="L39" i="2" s="1"/>
  <c r="M39" i="2" s="1"/>
  <c r="N39" i="2" s="1"/>
  <c r="G38" i="2"/>
  <c r="H38" i="2" s="1"/>
  <c r="I38" i="2" s="1"/>
  <c r="J38" i="2" s="1"/>
  <c r="K38" i="2" s="1"/>
  <c r="L38" i="2" s="1"/>
  <c r="M38" i="2" s="1"/>
  <c r="N38" i="2" s="1"/>
  <c r="O38" i="2" s="1"/>
  <c r="P38" i="2" s="1"/>
  <c r="Q38" i="2" s="1"/>
  <c r="R38" i="2" s="1"/>
  <c r="S38" i="2" s="1"/>
  <c r="T38" i="2" s="1"/>
  <c r="U38" i="2" s="1"/>
  <c r="V38" i="2" s="1"/>
  <c r="W38" i="2" s="1"/>
  <c r="X38" i="2" s="1"/>
  <c r="Y38" i="2" s="1"/>
  <c r="Z38" i="2" s="1"/>
  <c r="AA38" i="2" s="1"/>
  <c r="AB38" i="2" s="1"/>
  <c r="AC38" i="2" s="1"/>
  <c r="AD38" i="2" s="1"/>
  <c r="AE38" i="2" s="1"/>
  <c r="G37" i="2"/>
  <c r="H37" i="2"/>
  <c r="I37" i="2" s="1"/>
  <c r="J37" i="2" s="1"/>
  <c r="K37" i="2" s="1"/>
  <c r="L37" i="2" s="1"/>
  <c r="M37" i="2" s="1"/>
  <c r="N37" i="2" s="1"/>
  <c r="O37" i="2" s="1"/>
  <c r="P37" i="2" s="1"/>
  <c r="Q37" i="2" s="1"/>
  <c r="R37" i="2" s="1"/>
  <c r="S37" i="2" s="1"/>
  <c r="T37" i="2" s="1"/>
  <c r="U37" i="2" s="1"/>
  <c r="V37" i="2" s="1"/>
  <c r="W37" i="2" s="1"/>
  <c r="X37" i="2" s="1"/>
  <c r="Y37" i="2" s="1"/>
  <c r="Z37" i="2" s="1"/>
  <c r="AA37" i="2" s="1"/>
  <c r="AB37" i="2" s="1"/>
  <c r="AC37" i="2" s="1"/>
  <c r="AD37" i="2" s="1"/>
  <c r="AE37" i="2" s="1"/>
  <c r="G36" i="2"/>
  <c r="H36" i="2" s="1"/>
  <c r="I36" i="2" s="1"/>
  <c r="J36" i="2" s="1"/>
  <c r="K36" i="2" s="1"/>
  <c r="L36" i="2"/>
  <c r="M36" i="2" s="1"/>
  <c r="N36" i="2" s="1"/>
  <c r="O36" i="2" s="1"/>
  <c r="P36" i="2" s="1"/>
  <c r="Q36" i="2" s="1"/>
  <c r="R36" i="2" s="1"/>
  <c r="S36" i="2" s="1"/>
  <c r="T36" i="2" s="1"/>
  <c r="U36" i="2" s="1"/>
  <c r="V36" i="2" s="1"/>
  <c r="W36" i="2" s="1"/>
  <c r="X36" i="2" s="1"/>
  <c r="Y36" i="2" s="1"/>
  <c r="Z36" i="2" s="1"/>
  <c r="AA36" i="2" s="1"/>
  <c r="AB36" i="2" s="1"/>
  <c r="AC36" i="2" s="1"/>
  <c r="AD36" i="2" s="1"/>
  <c r="AE36" i="2" s="1"/>
  <c r="AQ41" i="28"/>
  <c r="AQ45" i="28"/>
  <c r="E42" i="28" s="1"/>
  <c r="AQ49" i="28"/>
  <c r="E47" i="28" s="1"/>
  <c r="AQ53" i="28"/>
  <c r="E51" i="28" s="1"/>
  <c r="J100" i="41"/>
  <c r="K143" i="41"/>
  <c r="AM156" i="29"/>
  <c r="AL156" i="29"/>
  <c r="AK156" i="29"/>
  <c r="AJ156" i="29"/>
  <c r="AI156" i="29"/>
  <c r="AH156" i="29"/>
  <c r="AG156" i="29"/>
  <c r="AF156" i="29"/>
  <c r="AE156" i="29"/>
  <c r="AD156" i="29"/>
  <c r="AC156" i="29"/>
  <c r="AB156" i="29"/>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AO89" i="36"/>
  <c r="AO81" i="36"/>
  <c r="AO83" i="35"/>
  <c r="AO90" i="34"/>
  <c r="AO89" i="34"/>
  <c r="AO88" i="34"/>
  <c r="AO87" i="34"/>
  <c r="AO86" i="34"/>
  <c r="AO85" i="34"/>
  <c r="AO84" i="34"/>
  <c r="AO83" i="34"/>
  <c r="AO82" i="34"/>
  <c r="AO81" i="34"/>
  <c r="AO83" i="33"/>
  <c r="AO75" i="32"/>
  <c r="AO74" i="32"/>
  <c r="AO73" i="32"/>
  <c r="AO72" i="32"/>
  <c r="AO90" i="29"/>
  <c r="AO82" i="29"/>
  <c r="AO90" i="10"/>
  <c r="AO89" i="10"/>
  <c r="AO88" i="10"/>
  <c r="AO87" i="10"/>
  <c r="AO86" i="10"/>
  <c r="AO85" i="10"/>
  <c r="AO84" i="10"/>
  <c r="AO83" i="10"/>
  <c r="AO82" i="10"/>
  <c r="AO81" i="10"/>
  <c r="AO80" i="10"/>
  <c r="AO79" i="10"/>
  <c r="AO78" i="10"/>
  <c r="AO75" i="2"/>
  <c r="AO74" i="2"/>
  <c r="AO73" i="2"/>
  <c r="AO72" i="2"/>
  <c r="AO71" i="2"/>
  <c r="AO70" i="2"/>
  <c r="AO69" i="2"/>
  <c r="AO68" i="2"/>
  <c r="AO67" i="2"/>
  <c r="AO66" i="2"/>
  <c r="F55" i="36"/>
  <c r="E55" i="36"/>
  <c r="D55" i="36"/>
  <c r="C55" i="36"/>
  <c r="F55" i="35"/>
  <c r="E55" i="35"/>
  <c r="D55" i="35"/>
  <c r="C55" i="35"/>
  <c r="F55" i="34"/>
  <c r="E55" i="34"/>
  <c r="D55" i="34"/>
  <c r="C55" i="34"/>
  <c r="F55" i="33"/>
  <c r="E55" i="33"/>
  <c r="D55" i="33"/>
  <c r="C55" i="33"/>
  <c r="G46" i="32"/>
  <c r="F46" i="32"/>
  <c r="E46" i="32"/>
  <c r="D46" i="32"/>
  <c r="C46" i="32"/>
  <c r="F55" i="31"/>
  <c r="E55" i="31"/>
  <c r="D55" i="31"/>
  <c r="C55" i="31"/>
  <c r="F55" i="30"/>
  <c r="E55" i="30"/>
  <c r="D55" i="30"/>
  <c r="C55" i="30"/>
  <c r="F55" i="29"/>
  <c r="E55" i="29"/>
  <c r="D55" i="29"/>
  <c r="C55" i="29"/>
  <c r="F55" i="10"/>
  <c r="E55" i="10"/>
  <c r="D55" i="10"/>
  <c r="C55" i="10"/>
  <c r="E46" i="2"/>
  <c r="D46" i="2"/>
  <c r="C46" i="2"/>
  <c r="AM19" i="36"/>
  <c r="AL19" i="36"/>
  <c r="AK19" i="36"/>
  <c r="AJ19" i="36"/>
  <c r="AI19" i="36"/>
  <c r="AH19" i="36"/>
  <c r="AG19" i="36"/>
  <c r="AG83" i="28" s="1"/>
  <c r="AF19" i="36"/>
  <c r="AE19" i="36"/>
  <c r="AD19" i="36"/>
  <c r="AC19" i="36"/>
  <c r="AB19" i="36"/>
  <c r="AA19" i="36"/>
  <c r="Z19" i="36"/>
  <c r="Y19" i="36"/>
  <c r="Y83" i="28" s="1"/>
  <c r="X19" i="36"/>
  <c r="W19" i="36"/>
  <c r="V19" i="36"/>
  <c r="U19" i="36"/>
  <c r="T19" i="36"/>
  <c r="S19" i="36"/>
  <c r="R19" i="36"/>
  <c r="Q19" i="36"/>
  <c r="Q83" i="28" s="1"/>
  <c r="P19" i="36"/>
  <c r="O19" i="36"/>
  <c r="AM19" i="35"/>
  <c r="AL19" i="35"/>
  <c r="AK19" i="35"/>
  <c r="AJ19" i="35"/>
  <c r="AI19" i="35"/>
  <c r="AH19" i="35"/>
  <c r="AG19" i="35"/>
  <c r="AF19" i="35"/>
  <c r="AE19" i="35"/>
  <c r="AD19" i="35"/>
  <c r="AC19" i="35"/>
  <c r="AB19" i="35"/>
  <c r="AA19" i="35"/>
  <c r="Z19" i="35"/>
  <c r="Y19" i="35"/>
  <c r="X19" i="35"/>
  <c r="W19" i="35"/>
  <c r="V19" i="35"/>
  <c r="U19" i="35"/>
  <c r="T19" i="35"/>
  <c r="S19" i="35"/>
  <c r="R19" i="35"/>
  <c r="Q19" i="35"/>
  <c r="P19" i="35"/>
  <c r="O19" i="35"/>
  <c r="AM19" i="34"/>
  <c r="AL19" i="34"/>
  <c r="AK19" i="34"/>
  <c r="AJ19" i="34"/>
  <c r="AI19" i="34"/>
  <c r="AH19" i="34"/>
  <c r="AG19" i="34"/>
  <c r="AF19" i="34"/>
  <c r="AE19" i="34"/>
  <c r="AD19" i="34"/>
  <c r="AC19" i="34"/>
  <c r="AB19" i="34"/>
  <c r="AA19" i="34"/>
  <c r="Z19" i="34"/>
  <c r="Y19" i="34"/>
  <c r="X19" i="34"/>
  <c r="W19" i="34"/>
  <c r="V19" i="34"/>
  <c r="U19" i="34"/>
  <c r="T19" i="34"/>
  <c r="S19" i="34"/>
  <c r="R19" i="34"/>
  <c r="Q19" i="34"/>
  <c r="P19" i="34"/>
  <c r="O19" i="34"/>
  <c r="AM19" i="33"/>
  <c r="AM80" i="28" s="1"/>
  <c r="AL19" i="33"/>
  <c r="AL80" i="28" s="1"/>
  <c r="AK19" i="33"/>
  <c r="AJ19" i="33"/>
  <c r="AI19" i="33"/>
  <c r="AH19" i="33"/>
  <c r="AG19" i="33"/>
  <c r="AF19" i="33"/>
  <c r="AF80" i="28" s="1"/>
  <c r="AE19" i="33"/>
  <c r="AE80" i="28" s="1"/>
  <c r="AD19" i="33"/>
  <c r="AD80" i="28" s="1"/>
  <c r="AC19" i="33"/>
  <c r="AB19" i="33"/>
  <c r="AA19" i="33"/>
  <c r="Z19" i="33"/>
  <c r="Y19" i="33"/>
  <c r="X19" i="33"/>
  <c r="X80" i="28" s="1"/>
  <c r="W19" i="33"/>
  <c r="W80" i="28" s="1"/>
  <c r="V19" i="33"/>
  <c r="V80" i="28" s="1"/>
  <c r="U19" i="33"/>
  <c r="T19" i="33"/>
  <c r="S19" i="33"/>
  <c r="R19" i="33"/>
  <c r="Q19" i="33"/>
  <c r="P19" i="33"/>
  <c r="P80" i="28" s="1"/>
  <c r="O19" i="33"/>
  <c r="O80" i="28" s="1"/>
  <c r="AM16" i="32"/>
  <c r="AL16" i="32"/>
  <c r="AK16" i="32"/>
  <c r="AJ16" i="32"/>
  <c r="AI16" i="32"/>
  <c r="AH16" i="32"/>
  <c r="AG16" i="32"/>
  <c r="AF16" i="32"/>
  <c r="AE16" i="32"/>
  <c r="AD16" i="32"/>
  <c r="AC16" i="32"/>
  <c r="AB16" i="32"/>
  <c r="AA16" i="32"/>
  <c r="Z16" i="32"/>
  <c r="Y16" i="32"/>
  <c r="X16" i="32"/>
  <c r="W16" i="32"/>
  <c r="V16" i="32"/>
  <c r="U16" i="32"/>
  <c r="T16" i="32"/>
  <c r="S16" i="32"/>
  <c r="R16" i="32"/>
  <c r="Q16" i="32"/>
  <c r="P16" i="32"/>
  <c r="O16" i="32"/>
  <c r="AM19" i="31"/>
  <c r="AL19" i="31"/>
  <c r="AK19" i="31"/>
  <c r="AJ19" i="31"/>
  <c r="AI19" i="31"/>
  <c r="AH19" i="31"/>
  <c r="AG19" i="31"/>
  <c r="AG75" i="28" s="1"/>
  <c r="AF19" i="31"/>
  <c r="AE19" i="31"/>
  <c r="AD19" i="31"/>
  <c r="AC19" i="31"/>
  <c r="AB19" i="31"/>
  <c r="AA19" i="31"/>
  <c r="Z19" i="31"/>
  <c r="Y19" i="31"/>
  <c r="Y75" i="28" s="1"/>
  <c r="X19" i="31"/>
  <c r="W19" i="31"/>
  <c r="V19" i="31"/>
  <c r="U19" i="31"/>
  <c r="T19" i="31"/>
  <c r="S19" i="31"/>
  <c r="R19" i="31"/>
  <c r="Q19" i="31"/>
  <c r="Q75" i="28" s="1"/>
  <c r="P19" i="31"/>
  <c r="O19" i="31"/>
  <c r="AM19" i="30"/>
  <c r="AL19" i="30"/>
  <c r="AK19" i="30"/>
  <c r="AJ19" i="30"/>
  <c r="AI19" i="30"/>
  <c r="AH19" i="30"/>
  <c r="AG19" i="30"/>
  <c r="AF19" i="30"/>
  <c r="AE19" i="30"/>
  <c r="AD19" i="30"/>
  <c r="AC19" i="30"/>
  <c r="AB19" i="30"/>
  <c r="AA19" i="30"/>
  <c r="Z19" i="30"/>
  <c r="Y19" i="30"/>
  <c r="X19" i="30"/>
  <c r="W19" i="30"/>
  <c r="V19" i="30"/>
  <c r="U19" i="30"/>
  <c r="T19" i="30"/>
  <c r="S19" i="30"/>
  <c r="R19" i="30"/>
  <c r="Q19" i="30"/>
  <c r="P19" i="30"/>
  <c r="O19" i="30"/>
  <c r="AM19" i="29"/>
  <c r="AL19" i="29"/>
  <c r="AK19" i="29"/>
  <c r="AJ19" i="29"/>
  <c r="AI19" i="29"/>
  <c r="AH19" i="29"/>
  <c r="AG19" i="29"/>
  <c r="AG73" i="28" s="1"/>
  <c r="AF19" i="29"/>
  <c r="AE19" i="29"/>
  <c r="AD19" i="29"/>
  <c r="AC19" i="29"/>
  <c r="AB19" i="29"/>
  <c r="AA19" i="29"/>
  <c r="Z19" i="29"/>
  <c r="Y19" i="29"/>
  <c r="Y73" i="28" s="1"/>
  <c r="X19" i="29"/>
  <c r="W19" i="29"/>
  <c r="V19" i="29"/>
  <c r="U19" i="29"/>
  <c r="T19" i="29"/>
  <c r="S19" i="29"/>
  <c r="R19" i="29"/>
  <c r="Q19" i="29"/>
  <c r="Q73" i="28" s="1"/>
  <c r="P19" i="29"/>
  <c r="O19" i="29"/>
  <c r="AM19" i="10"/>
  <c r="AM72" i="28" s="1"/>
  <c r="AL19" i="10"/>
  <c r="AK19" i="10"/>
  <c r="AJ19" i="10"/>
  <c r="AI19" i="10"/>
  <c r="AH19" i="10"/>
  <c r="AH72" i="28" s="1"/>
  <c r="AG19" i="10"/>
  <c r="AG72" i="28" s="1"/>
  <c r="AF19" i="10"/>
  <c r="AF72" i="28" s="1"/>
  <c r="AE19" i="10"/>
  <c r="AE72" i="28" s="1"/>
  <c r="AD19" i="10"/>
  <c r="AC19" i="10"/>
  <c r="AB19" i="10"/>
  <c r="AA19" i="10"/>
  <c r="Z19" i="10"/>
  <c r="Z72" i="28" s="1"/>
  <c r="Y19" i="10"/>
  <c r="Y72" i="28" s="1"/>
  <c r="X19" i="10"/>
  <c r="X72" i="28" s="1"/>
  <c r="W19" i="10"/>
  <c r="W72" i="28" s="1"/>
  <c r="V19" i="10"/>
  <c r="U19" i="10"/>
  <c r="T19" i="10"/>
  <c r="S19" i="10"/>
  <c r="R19" i="10"/>
  <c r="R72" i="28" s="1"/>
  <c r="Q19" i="10"/>
  <c r="Q72" i="28" s="1"/>
  <c r="P19" i="10"/>
  <c r="P72" i="28" s="1"/>
  <c r="O19" i="10"/>
  <c r="O72" i="28" s="1"/>
  <c r="AM16" i="2"/>
  <c r="AM71" i="28" s="1"/>
  <c r="AL16" i="2"/>
  <c r="AL71" i="28" s="1"/>
  <c r="AK16" i="2"/>
  <c r="AK71" i="28" s="1"/>
  <c r="AJ16" i="2"/>
  <c r="AJ71" i="28" s="1"/>
  <c r="AI16" i="2"/>
  <c r="AI71" i="28" s="1"/>
  <c r="AH16" i="2"/>
  <c r="AH71" i="28" s="1"/>
  <c r="AG16" i="2"/>
  <c r="AG71" i="28" s="1"/>
  <c r="AF16" i="2"/>
  <c r="AF71" i="28" s="1"/>
  <c r="AE16" i="2"/>
  <c r="AE71" i="28" s="1"/>
  <c r="AD16" i="2"/>
  <c r="AD71" i="28" s="1"/>
  <c r="AC16" i="2"/>
  <c r="AC71" i="28" s="1"/>
  <c r="AB16" i="2"/>
  <c r="AB71" i="28" s="1"/>
  <c r="AA16" i="2"/>
  <c r="AA71" i="28" s="1"/>
  <c r="Z16" i="2"/>
  <c r="Z71" i="28" s="1"/>
  <c r="Y16" i="2"/>
  <c r="Y71" i="28" s="1"/>
  <c r="X16" i="2"/>
  <c r="X71" i="28" s="1"/>
  <c r="W16" i="2"/>
  <c r="W71" i="28" s="1"/>
  <c r="V16" i="2"/>
  <c r="V71" i="28" s="1"/>
  <c r="U16" i="2"/>
  <c r="U71" i="28" s="1"/>
  <c r="T16" i="2"/>
  <c r="T71" i="28" s="1"/>
  <c r="S16" i="2"/>
  <c r="S71" i="28" s="1"/>
  <c r="S63" i="28" s="1"/>
  <c r="R16" i="2"/>
  <c r="R71" i="28" s="1"/>
  <c r="R63" i="28" s="1"/>
  <c r="Q16" i="2"/>
  <c r="Q71" i="28" s="1"/>
  <c r="P16" i="2"/>
  <c r="P71" i="28" s="1"/>
  <c r="O16" i="2"/>
  <c r="O71" i="28" s="1"/>
  <c r="AM83" i="28"/>
  <c r="AL83" i="28"/>
  <c r="AK83" i="28"/>
  <c r="AJ83" i="28"/>
  <c r="AI83" i="28"/>
  <c r="AH83" i="28"/>
  <c r="AF83" i="28"/>
  <c r="AE83" i="28"/>
  <c r="AD83" i="28"/>
  <c r="AC83" i="28"/>
  <c r="AB83" i="28"/>
  <c r="AA83" i="28"/>
  <c r="Z83" i="28"/>
  <c r="X83" i="28"/>
  <c r="W83" i="28"/>
  <c r="V83" i="28"/>
  <c r="U83" i="28"/>
  <c r="T83" i="28"/>
  <c r="S83" i="28"/>
  <c r="R83" i="28"/>
  <c r="P83" i="28"/>
  <c r="O83" i="28"/>
  <c r="AM82" i="28"/>
  <c r="AL82" i="28"/>
  <c r="AK82" i="28"/>
  <c r="AJ82" i="28"/>
  <c r="AI82" i="28"/>
  <c r="AH82" i="28"/>
  <c r="AG82" i="28"/>
  <c r="AF82" i="28"/>
  <c r="AE82" i="28"/>
  <c r="AD82" i="28"/>
  <c r="AC82" i="28"/>
  <c r="AB82" i="28"/>
  <c r="AA82" i="28"/>
  <c r="Z82" i="28"/>
  <c r="Y82" i="28"/>
  <c r="X82" i="28"/>
  <c r="X66" i="28" s="1"/>
  <c r="W82" i="28"/>
  <c r="V82" i="28"/>
  <c r="U82" i="28"/>
  <c r="T82" i="28"/>
  <c r="S82" i="28"/>
  <c r="R82" i="28"/>
  <c r="Q82" i="28"/>
  <c r="P82" i="28"/>
  <c r="O82" i="28"/>
  <c r="AM81" i="28"/>
  <c r="AL81" i="28"/>
  <c r="AK81" i="28"/>
  <c r="AJ81" i="28"/>
  <c r="AI81" i="28"/>
  <c r="AH81" i="28"/>
  <c r="AG81" i="28"/>
  <c r="AF81" i="28"/>
  <c r="AE81" i="28"/>
  <c r="AD81" i="28"/>
  <c r="AC81" i="28"/>
  <c r="AB81" i="28"/>
  <c r="AA81" i="28"/>
  <c r="Z81" i="28"/>
  <c r="Y81" i="28"/>
  <c r="X81" i="28"/>
  <c r="W81" i="28"/>
  <c r="V81" i="28"/>
  <c r="U81" i="28"/>
  <c r="T81" i="28"/>
  <c r="S81" i="28"/>
  <c r="R81" i="28"/>
  <c r="Q81" i="28"/>
  <c r="P81" i="28"/>
  <c r="O81" i="28"/>
  <c r="AM79" i="28"/>
  <c r="AL79" i="28"/>
  <c r="AK79" i="28"/>
  <c r="AJ79" i="28"/>
  <c r="AI79" i="28"/>
  <c r="AH79" i="28"/>
  <c r="AH63" i="28" s="1"/>
  <c r="AG79" i="28"/>
  <c r="AF79" i="28"/>
  <c r="AE79" i="28"/>
  <c r="AD79" i="28"/>
  <c r="AC79" i="28"/>
  <c r="AB79" i="28"/>
  <c r="AA79" i="28"/>
  <c r="Z79" i="28"/>
  <c r="Y79" i="28"/>
  <c r="X79" i="28"/>
  <c r="X63" i="28" s="1"/>
  <c r="W79" i="28"/>
  <c r="V79" i="28"/>
  <c r="U79" i="28"/>
  <c r="T79" i="28"/>
  <c r="S79" i="28"/>
  <c r="R79" i="28"/>
  <c r="Q79" i="28"/>
  <c r="P79" i="28"/>
  <c r="O79" i="28"/>
  <c r="AM75" i="28"/>
  <c r="AL75" i="28"/>
  <c r="AK75" i="28"/>
  <c r="AK67" i="28" s="1"/>
  <c r="AJ75" i="28"/>
  <c r="AJ67" i="28" s="1"/>
  <c r="AI75" i="28"/>
  <c r="AI67" i="28" s="1"/>
  <c r="AH75" i="28"/>
  <c r="AF75" i="28"/>
  <c r="AE75" i="28"/>
  <c r="AE67" i="28" s="1"/>
  <c r="AD75" i="28"/>
  <c r="AD67" i="28" s="1"/>
  <c r="AC75" i="28"/>
  <c r="AC67" i="28" s="1"/>
  <c r="AB75" i="28"/>
  <c r="AA75" i="28"/>
  <c r="AA67" i="28" s="1"/>
  <c r="Z75" i="28"/>
  <c r="X75" i="28"/>
  <c r="W75" i="28"/>
  <c r="V75" i="28"/>
  <c r="V67" i="28" s="1"/>
  <c r="U75" i="28"/>
  <c r="U67" i="28" s="1"/>
  <c r="T75" i="28"/>
  <c r="S75" i="28"/>
  <c r="S67" i="28" s="1"/>
  <c r="R75" i="28"/>
  <c r="P75" i="28"/>
  <c r="P67" i="28" s="1"/>
  <c r="O75" i="28"/>
  <c r="AM74" i="28"/>
  <c r="AL74" i="28"/>
  <c r="AL66" i="28" s="1"/>
  <c r="AK74" i="28"/>
  <c r="AJ74" i="28"/>
  <c r="AJ66" i="28" s="1"/>
  <c r="AI74" i="28"/>
  <c r="AI66" i="28" s="1"/>
  <c r="AH74" i="28"/>
  <c r="AH66" i="28" s="1"/>
  <c r="AG74" i="28"/>
  <c r="AF74" i="28"/>
  <c r="AE74" i="28"/>
  <c r="AD74" i="28"/>
  <c r="AD66" i="28" s="1"/>
  <c r="AC74" i="28"/>
  <c r="AC66" i="28" s="1"/>
  <c r="AB74" i="28"/>
  <c r="AB66" i="28" s="1"/>
  <c r="AA74" i="28"/>
  <c r="Z74" i="28"/>
  <c r="Z66" i="28" s="1"/>
  <c r="Y74" i="28"/>
  <c r="X74" i="28"/>
  <c r="W74" i="28"/>
  <c r="V74" i="28"/>
  <c r="U74" i="28"/>
  <c r="U66" i="28" s="1"/>
  <c r="T74" i="28"/>
  <c r="T66" i="28" s="1"/>
  <c r="S74" i="28"/>
  <c r="S66" i="28" s="1"/>
  <c r="R74" i="28"/>
  <c r="R66" i="28" s="1"/>
  <c r="Q74" i="28"/>
  <c r="P74" i="28"/>
  <c r="O74" i="28"/>
  <c r="AM73" i="28"/>
  <c r="AL73" i="28"/>
  <c r="AL65" i="28" s="1"/>
  <c r="AK73" i="28"/>
  <c r="AK65" i="28" s="1"/>
  <c r="AJ73" i="28"/>
  <c r="AJ65" i="28" s="1"/>
  <c r="AI73" i="28"/>
  <c r="AH73" i="28"/>
  <c r="AF73" i="28"/>
  <c r="AE73" i="28"/>
  <c r="AD73" i="28"/>
  <c r="AC73" i="28"/>
  <c r="AC65" i="28" s="1"/>
  <c r="AB73" i="28"/>
  <c r="AB65" i="28" s="1"/>
  <c r="AA73" i="28"/>
  <c r="AA65" i="28" s="1"/>
  <c r="Z73" i="28"/>
  <c r="Z65" i="28" s="1"/>
  <c r="X73" i="28"/>
  <c r="W73" i="28"/>
  <c r="W65" i="28"/>
  <c r="V73" i="28"/>
  <c r="U73" i="28"/>
  <c r="U65" i="28" s="1"/>
  <c r="T73" i="28"/>
  <c r="T65" i="28" s="1"/>
  <c r="S73" i="28"/>
  <c r="S65" i="28" s="1"/>
  <c r="R73" i="28"/>
  <c r="P73" i="28"/>
  <c r="O73" i="28"/>
  <c r="AL72" i="28"/>
  <c r="AK72" i="28"/>
  <c r="AJ72" i="28"/>
  <c r="AI72" i="28"/>
  <c r="AD72" i="28"/>
  <c r="AC72" i="28"/>
  <c r="AB72" i="28"/>
  <c r="AA72" i="28"/>
  <c r="V72" i="28"/>
  <c r="U72" i="28"/>
  <c r="T72" i="28"/>
  <c r="S72" i="28"/>
  <c r="AB67" i="28"/>
  <c r="W67" i="28"/>
  <c r="V65" i="28"/>
  <c r="BF56" i="28"/>
  <c r="BE56" i="28"/>
  <c r="BD56" i="28"/>
  <c r="BC56" i="28"/>
  <c r="BB56" i="28"/>
  <c r="BA56" i="28"/>
  <c r="BF55" i="28"/>
  <c r="BE55" i="28"/>
  <c r="BD55" i="28"/>
  <c r="BC55" i="28"/>
  <c r="BB55" i="28"/>
  <c r="BA55" i="28"/>
  <c r="BF54" i="28"/>
  <c r="BE54" i="28"/>
  <c r="BD54" i="28"/>
  <c r="BC54" i="28"/>
  <c r="BB54" i="28"/>
  <c r="BA54" i="28"/>
  <c r="BF53" i="28"/>
  <c r="BE53" i="28"/>
  <c r="BD53" i="28"/>
  <c r="BC53" i="28"/>
  <c r="BB53" i="28"/>
  <c r="BA53" i="28"/>
  <c r="AY53" i="28"/>
  <c r="AX53" i="28"/>
  <c r="L51" i="28" s="1"/>
  <c r="AV53" i="28"/>
  <c r="J50" i="28" s="1"/>
  <c r="AU53" i="28"/>
  <c r="I51" i="28" s="1"/>
  <c r="AT53" i="28"/>
  <c r="H51" i="28" s="1"/>
  <c r="AS53" i="28"/>
  <c r="G50" i="28" s="1"/>
  <c r="AR53" i="28"/>
  <c r="F50" i="28" s="1"/>
  <c r="AP53" i="28"/>
  <c r="D50" i="28" s="1"/>
  <c r="AO53" i="28"/>
  <c r="C51" i="28" s="1"/>
  <c r="BF49" i="28"/>
  <c r="BE49" i="28"/>
  <c r="BD49" i="28"/>
  <c r="BC49" i="28"/>
  <c r="BB49" i="28"/>
  <c r="BA49" i="28"/>
  <c r="AY49" i="28"/>
  <c r="AX49" i="28"/>
  <c r="L47" i="28" s="1"/>
  <c r="AV49" i="28"/>
  <c r="J47" i="28" s="1"/>
  <c r="AU49" i="28"/>
  <c r="I46" i="28" s="1"/>
  <c r="AT49" i="28"/>
  <c r="H47" i="28" s="1"/>
  <c r="AS49" i="28"/>
  <c r="G47" i="28" s="1"/>
  <c r="AR49" i="28"/>
  <c r="F46" i="28" s="1"/>
  <c r="AP49" i="28"/>
  <c r="AO49" i="28"/>
  <c r="C46" i="28" s="1"/>
  <c r="BF45" i="28"/>
  <c r="BE45" i="28"/>
  <c r="BD45" i="28"/>
  <c r="BC45" i="28"/>
  <c r="BB45" i="28"/>
  <c r="BA45" i="28"/>
  <c r="AY45" i="28"/>
  <c r="AX45" i="28"/>
  <c r="L43" i="28" s="1"/>
  <c r="AV45" i="28"/>
  <c r="J43" i="28" s="1"/>
  <c r="AU45" i="28"/>
  <c r="I42" i="28" s="1"/>
  <c r="AT45" i="28"/>
  <c r="H42" i="28" s="1"/>
  <c r="AS45" i="28"/>
  <c r="G42" i="28" s="1"/>
  <c r="AR45" i="28"/>
  <c r="F43" i="28" s="1"/>
  <c r="AP45" i="28"/>
  <c r="D42" i="28" s="1"/>
  <c r="AO45" i="28"/>
  <c r="C43" i="28" s="1"/>
  <c r="BF41" i="28"/>
  <c r="BE41" i="28"/>
  <c r="BD41" i="28"/>
  <c r="BC41" i="28"/>
  <c r="BB41" i="28"/>
  <c r="BA41" i="28"/>
  <c r="AY41" i="28"/>
  <c r="AX41" i="28"/>
  <c r="L39" i="28" s="1"/>
  <c r="AV41" i="28"/>
  <c r="J39" i="28" s="1"/>
  <c r="AU41" i="28"/>
  <c r="I39" i="28" s="1"/>
  <c r="AT41" i="28"/>
  <c r="H39" i="28" s="1"/>
  <c r="AS41" i="28"/>
  <c r="G38" i="28" s="1"/>
  <c r="AR41" i="28"/>
  <c r="F38" i="28" s="1"/>
  <c r="E39" i="28"/>
  <c r="AP41" i="28"/>
  <c r="D39" i="28" s="1"/>
  <c r="AO41" i="28"/>
  <c r="C39" i="28" s="1"/>
  <c r="AZ53" i="28"/>
  <c r="AZ49" i="28"/>
  <c r="AZ45" i="28"/>
  <c r="AZ41" i="28"/>
  <c r="H46" i="28"/>
  <c r="H43" i="28"/>
  <c r="K46" i="28"/>
  <c r="K49" i="28" s="1"/>
  <c r="J51" i="28"/>
  <c r="H50" i="28"/>
  <c r="AM67" i="28"/>
  <c r="AF65" i="28"/>
  <c r="AK66" i="28"/>
  <c r="AL67" i="28"/>
  <c r="K42" i="28"/>
  <c r="J42" i="28"/>
  <c r="E38" i="28"/>
  <c r="I38" i="28"/>
  <c r="C13" i="28"/>
  <c r="D13" i="28"/>
  <c r="E13" i="28"/>
  <c r="D2" i="2"/>
  <c r="E2" i="2" s="1"/>
  <c r="F2" i="2" s="1"/>
  <c r="G2" i="2" s="1"/>
  <c r="H2" i="2" s="1"/>
  <c r="I2" i="2" s="1"/>
  <c r="J2" i="2" s="1"/>
  <c r="K2" i="2" s="1"/>
  <c r="L2" i="2"/>
  <c r="M2" i="2" s="1"/>
  <c r="N2" i="2" s="1"/>
  <c r="O2" i="2" s="1"/>
  <c r="P2" i="2" s="1"/>
  <c r="Q2" i="2" s="1"/>
  <c r="R2" i="2" s="1"/>
  <c r="S2" i="2" s="1"/>
  <c r="T2" i="2" s="1"/>
  <c r="U2" i="2" s="1"/>
  <c r="V2" i="2" s="1"/>
  <c r="W2" i="2" s="1"/>
  <c r="X2" i="2" s="1"/>
  <c r="Y2" i="2" s="1"/>
  <c r="Z2" i="2" s="1"/>
  <c r="AA2" i="2" s="1"/>
  <c r="AB2" i="2" s="1"/>
  <c r="AC2" i="2" s="1"/>
  <c r="AD2" i="2" s="1"/>
  <c r="AE2" i="2" s="1"/>
  <c r="AF2" i="2" s="1"/>
  <c r="AG2" i="2" s="1"/>
  <c r="AH2" i="2" s="1"/>
  <c r="AI2" i="2" s="1"/>
  <c r="AJ2" i="2" s="1"/>
  <c r="AK2" i="2" s="1"/>
  <c r="AL2" i="2" s="1"/>
  <c r="AM2" i="2" s="1"/>
  <c r="L113" i="39"/>
  <c r="F113" i="39"/>
  <c r="H85" i="39"/>
  <c r="L71" i="39"/>
  <c r="F71" i="39"/>
  <c r="K43" i="39"/>
  <c r="H29" i="39"/>
  <c r="K71" i="43"/>
  <c r="J71" i="43"/>
  <c r="H71" i="43"/>
  <c r="F71" i="43"/>
  <c r="E71" i="43"/>
  <c r="M70" i="43"/>
  <c r="K70" i="43"/>
  <c r="I70" i="43"/>
  <c r="F70" i="43"/>
  <c r="E70" i="43"/>
  <c r="L69" i="43"/>
  <c r="I69" i="43"/>
  <c r="H69" i="43"/>
  <c r="F69" i="43"/>
  <c r="D69" i="43"/>
  <c r="L68" i="43"/>
  <c r="K68" i="43"/>
  <c r="I68" i="43"/>
  <c r="G68" i="43"/>
  <c r="D68" i="43"/>
  <c r="L67" i="43"/>
  <c r="J67" i="43"/>
  <c r="G67" i="43"/>
  <c r="F67" i="43"/>
  <c r="D67" i="43"/>
  <c r="M66" i="43"/>
  <c r="J66" i="43"/>
  <c r="I66" i="43"/>
  <c r="G66" i="43"/>
  <c r="E66" i="43"/>
  <c r="M65" i="43"/>
  <c r="L65" i="43"/>
  <c r="J65" i="43"/>
  <c r="H65" i="43"/>
  <c r="G65" i="43"/>
  <c r="E65" i="43"/>
  <c r="D65" i="43"/>
  <c r="M64" i="43"/>
  <c r="K64" i="43"/>
  <c r="H64" i="43"/>
  <c r="G64" i="43"/>
  <c r="E64" i="43"/>
  <c r="K63" i="43"/>
  <c r="J63" i="43"/>
  <c r="H63" i="43"/>
  <c r="F63" i="43"/>
  <c r="E63" i="43"/>
  <c r="M62" i="43"/>
  <c r="K62" i="43"/>
  <c r="I62" i="43"/>
  <c r="F62" i="43"/>
  <c r="E62" i="43"/>
  <c r="L61" i="43"/>
  <c r="J61" i="43"/>
  <c r="I61" i="43"/>
  <c r="H61" i="43"/>
  <c r="G61" i="43"/>
  <c r="F61" i="43"/>
  <c r="D61" i="43"/>
  <c r="M60" i="43"/>
  <c r="L60" i="43"/>
  <c r="K60" i="43"/>
  <c r="I60" i="43"/>
  <c r="G60" i="43"/>
  <c r="E60" i="43"/>
  <c r="D60" i="43"/>
  <c r="M53" i="43"/>
  <c r="K53" i="43"/>
  <c r="J53" i="43"/>
  <c r="I53" i="43"/>
  <c r="G53" i="43"/>
  <c r="E53" i="43"/>
  <c r="M52" i="43"/>
  <c r="L52" i="43"/>
  <c r="J52" i="43"/>
  <c r="H52" i="43"/>
  <c r="F52" i="43"/>
  <c r="E52" i="43"/>
  <c r="D52" i="43"/>
  <c r="M51" i="43"/>
  <c r="K51" i="43"/>
  <c r="I51" i="43"/>
  <c r="H51" i="43"/>
  <c r="G51" i="43"/>
  <c r="E51" i="43"/>
  <c r="L50" i="43"/>
  <c r="K50" i="43"/>
  <c r="J50" i="43"/>
  <c r="H50" i="43"/>
  <c r="G50" i="43"/>
  <c r="F50" i="43"/>
  <c r="D50" i="43"/>
  <c r="M49" i="43"/>
  <c r="K49" i="43"/>
  <c r="I49" i="43"/>
  <c r="G49" i="43"/>
  <c r="F49" i="43"/>
  <c r="E49" i="43"/>
  <c r="L48" i="43"/>
  <c r="J48" i="43"/>
  <c r="I48" i="43"/>
  <c r="H48" i="43"/>
  <c r="F48" i="43"/>
  <c r="D48" i="43"/>
  <c r="M47" i="43"/>
  <c r="L47" i="43"/>
  <c r="K47" i="43"/>
  <c r="I47" i="43"/>
  <c r="G47" i="43"/>
  <c r="E47" i="43"/>
  <c r="D47" i="43"/>
  <c r="L46" i="43"/>
  <c r="J46" i="43"/>
  <c r="H46" i="43"/>
  <c r="G46" i="43"/>
  <c r="F46" i="43"/>
  <c r="D46" i="43"/>
  <c r="M45" i="43"/>
  <c r="K45" i="43"/>
  <c r="J45" i="43"/>
  <c r="I45" i="43"/>
  <c r="G45" i="43"/>
  <c r="E45" i="43"/>
  <c r="M44" i="43"/>
  <c r="L44" i="43"/>
  <c r="J44" i="43"/>
  <c r="H44" i="43"/>
  <c r="F44" i="43"/>
  <c r="E44" i="43"/>
  <c r="D44" i="43"/>
  <c r="M43" i="43"/>
  <c r="K43" i="43"/>
  <c r="I43" i="43"/>
  <c r="H43" i="43"/>
  <c r="G43" i="43"/>
  <c r="E43" i="43"/>
  <c r="L42" i="43"/>
  <c r="K42" i="43"/>
  <c r="J42" i="43"/>
  <c r="H42" i="43"/>
  <c r="F42" i="43"/>
  <c r="D42" i="43"/>
  <c r="BG176" i="40"/>
  <c r="BF176" i="40"/>
  <c r="BD176" i="40"/>
  <c r="BB176" i="40"/>
  <c r="BA176" i="40"/>
  <c r="E17" i="31" s="1"/>
  <c r="BI175" i="40"/>
  <c r="M16" i="31" s="1"/>
  <c r="BG175" i="40"/>
  <c r="BE175" i="40"/>
  <c r="BB175" i="40"/>
  <c r="BA175" i="40"/>
  <c r="E16" i="31" s="1"/>
  <c r="BH174" i="40"/>
  <c r="BF174" i="40"/>
  <c r="BE174" i="40"/>
  <c r="BD174" i="40"/>
  <c r="H15" i="31" s="1"/>
  <c r="BC174" i="40"/>
  <c r="G15" i="31" s="1"/>
  <c r="BB174" i="40"/>
  <c r="F15" i="31" s="1"/>
  <c r="AZ174" i="40"/>
  <c r="BI173" i="40"/>
  <c r="M14" i="31" s="1"/>
  <c r="BH173" i="40"/>
  <c r="BG173" i="40"/>
  <c r="K14" i="31" s="1"/>
  <c r="BE173" i="40"/>
  <c r="I14" i="31" s="1"/>
  <c r="BC173" i="40"/>
  <c r="AZ173" i="40"/>
  <c r="BH172" i="40"/>
  <c r="BF172" i="40"/>
  <c r="BE172" i="40"/>
  <c r="I13" i="31" s="1"/>
  <c r="BB172" i="40"/>
  <c r="BA172" i="40"/>
  <c r="E13" i="31" s="1"/>
  <c r="AZ172" i="40"/>
  <c r="D13" i="31" s="1"/>
  <c r="BI171" i="40"/>
  <c r="BF171" i="40"/>
  <c r="J12" i="31" s="1"/>
  <c r="BE171" i="40"/>
  <c r="I12" i="31" s="1"/>
  <c r="BC171" i="40"/>
  <c r="G12" i="31" s="1"/>
  <c r="BI170" i="40"/>
  <c r="BH170" i="40"/>
  <c r="L11" i="31" s="1"/>
  <c r="BF170" i="40"/>
  <c r="J11" i="31" s="1"/>
  <c r="BD170" i="40"/>
  <c r="H11" i="31" s="1"/>
  <c r="BA170" i="40"/>
  <c r="AZ170" i="40"/>
  <c r="BI169" i="40"/>
  <c r="M10" i="31" s="1"/>
  <c r="BG169" i="40"/>
  <c r="BD169" i="40"/>
  <c r="H10" i="31" s="1"/>
  <c r="BC169" i="40"/>
  <c r="G10" i="31" s="1"/>
  <c r="BA169" i="40"/>
  <c r="E10" i="31" s="1"/>
  <c r="BI168" i="40"/>
  <c r="M9" i="31" s="1"/>
  <c r="BG168" i="40"/>
  <c r="BF168" i="40"/>
  <c r="J9" i="31" s="1"/>
  <c r="BD168" i="40"/>
  <c r="H9" i="31" s="1"/>
  <c r="BB168" i="40"/>
  <c r="BI167" i="40"/>
  <c r="M8" i="31" s="1"/>
  <c r="BG167" i="40"/>
  <c r="BE167" i="40"/>
  <c r="BB167" i="40"/>
  <c r="BA167" i="40"/>
  <c r="BH166" i="40"/>
  <c r="BG166" i="40"/>
  <c r="BE166" i="40"/>
  <c r="BD166" i="40"/>
  <c r="H7" i="31" s="1"/>
  <c r="BB166" i="40"/>
  <c r="AZ166" i="40"/>
  <c r="BH165" i="40"/>
  <c r="L6" i="31" s="1"/>
  <c r="BG165" i="40"/>
  <c r="K6" i="31" s="1"/>
  <c r="BE165" i="40"/>
  <c r="BC165" i="40"/>
  <c r="AZ165" i="40"/>
  <c r="D6" i="31" s="1"/>
  <c r="AS176" i="40"/>
  <c r="M17" i="30" s="1"/>
  <c r="AR176" i="40"/>
  <c r="L17" i="30" s="1"/>
  <c r="AP176" i="40"/>
  <c r="J17" i="30" s="1"/>
  <c r="AO176" i="40"/>
  <c r="I17" i="30" s="1"/>
  <c r="AN176" i="40"/>
  <c r="H17" i="30" s="1"/>
  <c r="AM176" i="40"/>
  <c r="G17" i="30" s="1"/>
  <c r="AK176" i="40"/>
  <c r="AJ176" i="40"/>
  <c r="AS175" i="40"/>
  <c r="AR175" i="40"/>
  <c r="L16" i="30" s="1"/>
  <c r="AP175" i="40"/>
  <c r="J16" i="30" s="1"/>
  <c r="AM175" i="40"/>
  <c r="G16" i="30" s="1"/>
  <c r="AK175" i="40"/>
  <c r="E16" i="30" s="1"/>
  <c r="AJ175" i="40"/>
  <c r="D16" i="30" s="1"/>
  <c r="AQ174" i="40"/>
  <c r="AP174" i="40"/>
  <c r="J15" i="30" s="1"/>
  <c r="AN174" i="40"/>
  <c r="H15" i="30" s="1"/>
  <c r="AM174" i="40"/>
  <c r="G15" i="30" s="1"/>
  <c r="AL174" i="40"/>
  <c r="F15" i="30" s="1"/>
  <c r="AK174" i="40"/>
  <c r="E15" i="30" s="1"/>
  <c r="AS173" i="40"/>
  <c r="M14" i="30" s="1"/>
  <c r="AQ173" i="40"/>
  <c r="K14" i="30" s="1"/>
  <c r="AP173" i="40"/>
  <c r="J14" i="30" s="1"/>
  <c r="AN173" i="40"/>
  <c r="AL173" i="40"/>
  <c r="F14" i="30" s="1"/>
  <c r="AK173" i="40"/>
  <c r="AS172" i="40"/>
  <c r="M13" i="30" s="1"/>
  <c r="AQ172" i="40"/>
  <c r="AO172" i="40"/>
  <c r="I13" i="30" s="1"/>
  <c r="AL172" i="40"/>
  <c r="AK172" i="40"/>
  <c r="AR171" i="40"/>
  <c r="L12" i="30" s="1"/>
  <c r="AQ171" i="40"/>
  <c r="AO171" i="40"/>
  <c r="AN171" i="40"/>
  <c r="H12" i="30" s="1"/>
  <c r="AL171" i="40"/>
  <c r="F12" i="30" s="1"/>
  <c r="AJ171" i="40"/>
  <c r="AR170" i="40"/>
  <c r="AQ170" i="40"/>
  <c r="AM170" i="40"/>
  <c r="G11" i="30" s="1"/>
  <c r="AL170" i="40"/>
  <c r="F11" i="30" s="1"/>
  <c r="AJ170" i="40"/>
  <c r="AR169" i="40"/>
  <c r="AP169" i="40"/>
  <c r="J10" i="30" s="1"/>
  <c r="AO169" i="40"/>
  <c r="I10" i="30" s="1"/>
  <c r="AL169" i="40"/>
  <c r="F10" i="30" s="1"/>
  <c r="AJ169" i="40"/>
  <c r="D10" i="30" s="1"/>
  <c r="AS168" i="40"/>
  <c r="M9" i="30" s="1"/>
  <c r="AR168" i="40"/>
  <c r="L9" i="30" s="1"/>
  <c r="AP168" i="40"/>
  <c r="AO168" i="40"/>
  <c r="AM168" i="40"/>
  <c r="G9" i="30" s="1"/>
  <c r="AK168" i="40"/>
  <c r="E9" i="30" s="1"/>
  <c r="AJ168" i="40"/>
  <c r="AS167" i="40"/>
  <c r="AR167" i="40"/>
  <c r="AP167" i="40"/>
  <c r="J8" i="30" s="1"/>
  <c r="AM167" i="40"/>
  <c r="G8" i="30" s="1"/>
  <c r="AL167" i="40"/>
  <c r="F8" i="30" s="1"/>
  <c r="AK167" i="40"/>
  <c r="AJ167" i="40"/>
  <c r="AS166" i="40"/>
  <c r="AQ166" i="40"/>
  <c r="K7" i="30" s="1"/>
  <c r="AP166" i="40"/>
  <c r="AN166" i="40"/>
  <c r="H7" i="30" s="1"/>
  <c r="AM166" i="40"/>
  <c r="G7" i="30" s="1"/>
  <c r="AK166" i="40"/>
  <c r="AS165" i="40"/>
  <c r="M6" i="30" s="1"/>
  <c r="AQ165" i="40"/>
  <c r="AP165" i="40"/>
  <c r="J6" i="30" s="1"/>
  <c r="AN165" i="40"/>
  <c r="AL165" i="40"/>
  <c r="AK165" i="40"/>
  <c r="E6" i="30" s="1"/>
  <c r="BI192" i="40"/>
  <c r="BH192" i="40"/>
  <c r="L17" i="36" s="1"/>
  <c r="BG192" i="40"/>
  <c r="K17" i="36" s="1"/>
  <c r="BF192" i="40"/>
  <c r="J17" i="36" s="1"/>
  <c r="BD192" i="40"/>
  <c r="H17" i="36" s="1"/>
  <c r="BB192" i="40"/>
  <c r="F17" i="36" s="1"/>
  <c r="BA192" i="40"/>
  <c r="E17" i="36" s="1"/>
  <c r="AZ192" i="40"/>
  <c r="D17" i="36" s="1"/>
  <c r="BI191" i="40"/>
  <c r="BG191" i="40"/>
  <c r="K16" i="36" s="1"/>
  <c r="BE191" i="40"/>
  <c r="I16" i="36" s="1"/>
  <c r="BD191" i="40"/>
  <c r="H16" i="36" s="1"/>
  <c r="BC191" i="40"/>
  <c r="G16" i="36" s="1"/>
  <c r="BB191" i="40"/>
  <c r="BA191" i="40"/>
  <c r="BH190" i="40"/>
  <c r="L15" i="36" s="1"/>
  <c r="BG190" i="40"/>
  <c r="K15" i="36" s="1"/>
  <c r="BE190" i="40"/>
  <c r="BD190" i="40"/>
  <c r="BB190" i="40"/>
  <c r="F15" i="36" s="1"/>
  <c r="AZ190" i="40"/>
  <c r="D15" i="36" s="1"/>
  <c r="BI189" i="40"/>
  <c r="BH189" i="40"/>
  <c r="L14" i="36" s="1"/>
  <c r="BG189" i="40"/>
  <c r="K14" i="36" s="1"/>
  <c r="BE189" i="40"/>
  <c r="I14" i="36" s="1"/>
  <c r="BC189" i="40"/>
  <c r="G14" i="36" s="1"/>
  <c r="BB189" i="40"/>
  <c r="BA189" i="40"/>
  <c r="AZ189" i="40"/>
  <c r="D14" i="36" s="1"/>
  <c r="BH188" i="40"/>
  <c r="BF188" i="40"/>
  <c r="BE188" i="40"/>
  <c r="BD188" i="40"/>
  <c r="H13" i="36" s="1"/>
  <c r="BC188" i="40"/>
  <c r="G13" i="36" s="1"/>
  <c r="BB188" i="40"/>
  <c r="F13" i="36" s="1"/>
  <c r="AZ188" i="40"/>
  <c r="BI187" i="40"/>
  <c r="BH187" i="40"/>
  <c r="L12" i="36" s="1"/>
  <c r="BG187" i="40"/>
  <c r="K12" i="36" s="1"/>
  <c r="BF187" i="40"/>
  <c r="BE187" i="40"/>
  <c r="I12" i="36" s="1"/>
  <c r="BC187" i="40"/>
  <c r="BA187" i="40"/>
  <c r="E12" i="36" s="1"/>
  <c r="AZ187" i="40"/>
  <c r="BI186" i="40"/>
  <c r="M11" i="36" s="1"/>
  <c r="BH186" i="40"/>
  <c r="L11" i="36" s="1"/>
  <c r="BF186" i="40"/>
  <c r="BD186" i="40"/>
  <c r="BC186" i="40"/>
  <c r="G11" i="36" s="1"/>
  <c r="BB186" i="40"/>
  <c r="F11" i="36" s="1"/>
  <c r="BA186" i="40"/>
  <c r="E11" i="36" s="1"/>
  <c r="AZ186" i="40"/>
  <c r="D11" i="36" s="1"/>
  <c r="BI185" i="40"/>
  <c r="BF185" i="40"/>
  <c r="J10" i="36" s="1"/>
  <c r="BE185" i="40"/>
  <c r="I10" i="36" s="1"/>
  <c r="BD185" i="40"/>
  <c r="H10" i="36" s="1"/>
  <c r="BC185" i="40"/>
  <c r="BA185" i="40"/>
  <c r="BI184" i="40"/>
  <c r="M9" i="36" s="1"/>
  <c r="BH184" i="40"/>
  <c r="L9" i="36" s="1"/>
  <c r="BG184" i="40"/>
  <c r="K9" i="36" s="1"/>
  <c r="BF184" i="40"/>
  <c r="J9" i="36" s="1"/>
  <c r="BD184" i="40"/>
  <c r="BA184" i="40"/>
  <c r="E9" i="36" s="1"/>
  <c r="AZ184" i="40"/>
  <c r="D9" i="36" s="1"/>
  <c r="BI183" i="40"/>
  <c r="BG183" i="40"/>
  <c r="BD183" i="40"/>
  <c r="H8" i="36" s="1"/>
  <c r="BC183" i="40"/>
  <c r="G8" i="36" s="1"/>
  <c r="BB183" i="40"/>
  <c r="F8" i="36" s="1"/>
  <c r="BA183" i="40"/>
  <c r="BG182" i="40"/>
  <c r="K7" i="36" s="1"/>
  <c r="BF182" i="40"/>
  <c r="J7" i="36" s="1"/>
  <c r="BE182" i="40"/>
  <c r="I7" i="36" s="1"/>
  <c r="BD182" i="40"/>
  <c r="BB182" i="40"/>
  <c r="F7" i="36" s="1"/>
  <c r="BI181" i="40"/>
  <c r="M6" i="36" s="1"/>
  <c r="BH181" i="40"/>
  <c r="BG181" i="40"/>
  <c r="K6" i="36" s="1"/>
  <c r="BE181" i="40"/>
  <c r="I6" i="36" s="1"/>
  <c r="BB181" i="40"/>
  <c r="F6" i="36" s="1"/>
  <c r="BA181" i="40"/>
  <c r="AZ181" i="40"/>
  <c r="AR192" i="40"/>
  <c r="L17" i="35" s="1"/>
  <c r="AP192" i="40"/>
  <c r="J17" i="35" s="1"/>
  <c r="AO192" i="40"/>
  <c r="AM192" i="40"/>
  <c r="G17" i="35" s="1"/>
  <c r="AJ192" i="40"/>
  <c r="D17" i="35" s="1"/>
  <c r="AS191" i="40"/>
  <c r="AR191" i="40"/>
  <c r="L16" i="35" s="1"/>
  <c r="AP191" i="40"/>
  <c r="J16" i="35" s="1"/>
  <c r="AM191" i="40"/>
  <c r="G16" i="35" s="1"/>
  <c r="AK191" i="40"/>
  <c r="AJ191" i="40"/>
  <c r="AS190" i="40"/>
  <c r="M15" i="35" s="1"/>
  <c r="AP190" i="40"/>
  <c r="AN190" i="40"/>
  <c r="H15" i="35" s="1"/>
  <c r="AM190" i="40"/>
  <c r="AK190" i="40"/>
  <c r="E15" i="35" s="1"/>
  <c r="AS189" i="40"/>
  <c r="M14" i="35" s="1"/>
  <c r="AQ189" i="40"/>
  <c r="AP189" i="40"/>
  <c r="J14" i="35" s="1"/>
  <c r="AN189" i="40"/>
  <c r="H14" i="35" s="1"/>
  <c r="AK189" i="40"/>
  <c r="E14" i="35" s="1"/>
  <c r="AS188" i="40"/>
  <c r="M13" i="35" s="1"/>
  <c r="AQ188" i="40"/>
  <c r="AO188" i="40"/>
  <c r="I13" i="35" s="1"/>
  <c r="AN188" i="40"/>
  <c r="AL188" i="40"/>
  <c r="F13" i="35" s="1"/>
  <c r="AK188" i="40"/>
  <c r="E13" i="35" s="1"/>
  <c r="AQ187" i="40"/>
  <c r="K12" i="35" s="1"/>
  <c r="AO187" i="40"/>
  <c r="I12" i="35" s="1"/>
  <c r="AN187" i="40"/>
  <c r="H12" i="35" s="1"/>
  <c r="AL187" i="40"/>
  <c r="F12" i="35" s="1"/>
  <c r="AR186" i="40"/>
  <c r="L11" i="35" s="1"/>
  <c r="AQ186" i="40"/>
  <c r="K11" i="35" s="1"/>
  <c r="AO186" i="40"/>
  <c r="AL186" i="40"/>
  <c r="AJ186" i="40"/>
  <c r="D11" i="35" s="1"/>
  <c r="AR185" i="40"/>
  <c r="L10" i="35" s="1"/>
  <c r="AO185" i="40"/>
  <c r="I10" i="35" s="1"/>
  <c r="AM185" i="40"/>
  <c r="AL185" i="40"/>
  <c r="AJ185" i="40"/>
  <c r="D10" i="35" s="1"/>
  <c r="AR184" i="40"/>
  <c r="AP184" i="40"/>
  <c r="J9" i="35" s="1"/>
  <c r="AO184" i="40"/>
  <c r="I9" i="35" s="1"/>
  <c r="AM184" i="40"/>
  <c r="AJ184" i="40"/>
  <c r="AS183" i="40"/>
  <c r="M8" i="35" s="1"/>
  <c r="AR183" i="40"/>
  <c r="L8" i="35" s="1"/>
  <c r="AP183" i="40"/>
  <c r="J8" i="35" s="1"/>
  <c r="AM183" i="40"/>
  <c r="AK183" i="40"/>
  <c r="AJ183" i="40"/>
  <c r="D8" i="35" s="1"/>
  <c r="AS182" i="40"/>
  <c r="M7" i="35" s="1"/>
  <c r="AQ182" i="40"/>
  <c r="K7" i="35" s="1"/>
  <c r="AP182" i="40"/>
  <c r="J7" i="35" s="1"/>
  <c r="AN182" i="40"/>
  <c r="H7" i="35" s="1"/>
  <c r="AM182" i="40"/>
  <c r="G7" i="35" s="1"/>
  <c r="AK182" i="40"/>
  <c r="AS181" i="40"/>
  <c r="AQ181" i="40"/>
  <c r="K6" i="35" s="1"/>
  <c r="AP181" i="40"/>
  <c r="J6" i="35" s="1"/>
  <c r="AN181" i="40"/>
  <c r="H6" i="35" s="1"/>
  <c r="AK181" i="40"/>
  <c r="L35" i="43"/>
  <c r="K35" i="43"/>
  <c r="J35" i="43"/>
  <c r="I35" i="43"/>
  <c r="H35" i="43"/>
  <c r="F35" i="43"/>
  <c r="D35" i="43"/>
  <c r="M34" i="43"/>
  <c r="L34" i="43"/>
  <c r="K34" i="43"/>
  <c r="I34" i="43"/>
  <c r="G34" i="43"/>
  <c r="F34" i="43"/>
  <c r="E34" i="43"/>
  <c r="D34" i="43"/>
  <c r="L33" i="43"/>
  <c r="J33" i="43"/>
  <c r="I33" i="43"/>
  <c r="H33" i="43"/>
  <c r="G33" i="43"/>
  <c r="F33" i="43"/>
  <c r="D33" i="43"/>
  <c r="M32" i="43"/>
  <c r="L32" i="43"/>
  <c r="K32" i="43"/>
  <c r="J32" i="43"/>
  <c r="I32" i="43"/>
  <c r="G32" i="43"/>
  <c r="E32" i="43"/>
  <c r="D32" i="43"/>
  <c r="M31" i="43"/>
  <c r="L31" i="43"/>
  <c r="J31" i="43"/>
  <c r="H31" i="43"/>
  <c r="G31" i="43"/>
  <c r="F31" i="43"/>
  <c r="E31" i="43"/>
  <c r="D31" i="43"/>
  <c r="M30" i="43"/>
  <c r="K30" i="43"/>
  <c r="J30" i="43"/>
  <c r="I30" i="43"/>
  <c r="H30" i="43"/>
  <c r="G30" i="43"/>
  <c r="F30" i="43"/>
  <c r="E30" i="43"/>
  <c r="M29" i="43"/>
  <c r="L29" i="43"/>
  <c r="K29" i="43"/>
  <c r="J29" i="43"/>
  <c r="H29" i="43"/>
  <c r="F29" i="43"/>
  <c r="E29" i="43"/>
  <c r="D29" i="43"/>
  <c r="M28" i="43"/>
  <c r="K28" i="43"/>
  <c r="I28" i="43"/>
  <c r="H28" i="43"/>
  <c r="G28" i="43"/>
  <c r="F28" i="43"/>
  <c r="E28" i="43"/>
  <c r="L27" i="43"/>
  <c r="K27" i="43"/>
  <c r="J27" i="43"/>
  <c r="I27" i="43"/>
  <c r="H27" i="43"/>
  <c r="F27" i="43"/>
  <c r="D27" i="43"/>
  <c r="M26" i="43"/>
  <c r="L26" i="43"/>
  <c r="K26" i="43"/>
  <c r="I26" i="43"/>
  <c r="G26" i="43"/>
  <c r="F26" i="43"/>
  <c r="E26" i="43"/>
  <c r="D26" i="43"/>
  <c r="L25" i="43"/>
  <c r="J25" i="43"/>
  <c r="I25" i="43"/>
  <c r="H25" i="43"/>
  <c r="G25" i="43"/>
  <c r="F25" i="43"/>
  <c r="D25" i="43"/>
  <c r="M24" i="43"/>
  <c r="L24" i="43"/>
  <c r="K24" i="43"/>
  <c r="J24" i="43"/>
  <c r="I24" i="43"/>
  <c r="H24" i="43"/>
  <c r="G24" i="43"/>
  <c r="E24" i="43"/>
  <c r="D24" i="43"/>
  <c r="AB176" i="40"/>
  <c r="AA176" i="40"/>
  <c r="K17" i="29" s="1"/>
  <c r="Y176" i="40"/>
  <c r="X176" i="40"/>
  <c r="H17" i="29" s="1"/>
  <c r="V176" i="40"/>
  <c r="T176" i="40"/>
  <c r="AB175" i="40"/>
  <c r="AA175" i="40"/>
  <c r="Y175" i="40"/>
  <c r="I16" i="29" s="1"/>
  <c r="W175" i="40"/>
  <c r="G16" i="29" s="1"/>
  <c r="V175" i="40"/>
  <c r="F16" i="29" s="1"/>
  <c r="T175" i="40"/>
  <c r="D16" i="29" s="1"/>
  <c r="AB174" i="40"/>
  <c r="L15" i="29" s="1"/>
  <c r="Z174" i="40"/>
  <c r="J15" i="29" s="1"/>
  <c r="Y174" i="40"/>
  <c r="I15" i="29" s="1"/>
  <c r="V174" i="40"/>
  <c r="U174" i="40"/>
  <c r="T174" i="40"/>
  <c r="AC173" i="40"/>
  <c r="AB173" i="40"/>
  <c r="Z173" i="40"/>
  <c r="J14" i="29" s="1"/>
  <c r="Y173" i="40"/>
  <c r="W173" i="40"/>
  <c r="U173" i="40"/>
  <c r="T173" i="40"/>
  <c r="AC172" i="40"/>
  <c r="M13" i="29" s="1"/>
  <c r="AB172" i="40"/>
  <c r="Z172" i="40"/>
  <c r="U172" i="40"/>
  <c r="T172" i="40"/>
  <c r="D13" i="29" s="1"/>
  <c r="Z171" i="40"/>
  <c r="J12" i="29" s="1"/>
  <c r="X171" i="40"/>
  <c r="W171" i="40"/>
  <c r="G12" i="29" s="1"/>
  <c r="U171" i="40"/>
  <c r="AC170" i="40"/>
  <c r="AA170" i="40"/>
  <c r="Z170" i="40"/>
  <c r="J11" i="29" s="1"/>
  <c r="X170" i="40"/>
  <c r="H11" i="29" s="1"/>
  <c r="V170" i="40"/>
  <c r="U170" i="40"/>
  <c r="E11" i="29" s="1"/>
  <c r="AC169" i="40"/>
  <c r="AA169" i="40"/>
  <c r="K10" i="29" s="1"/>
  <c r="Y169" i="40"/>
  <c r="V169" i="40"/>
  <c r="F10" i="29" s="1"/>
  <c r="AB168" i="40"/>
  <c r="AA168" i="40"/>
  <c r="Y168" i="40"/>
  <c r="I9" i="29" s="1"/>
  <c r="X168" i="40"/>
  <c r="H9" i="29" s="1"/>
  <c r="V168" i="40"/>
  <c r="T168" i="40"/>
  <c r="D9" i="29" s="1"/>
  <c r="AB167" i="40"/>
  <c r="AA167" i="40"/>
  <c r="Y167" i="40"/>
  <c r="I8" i="29" s="1"/>
  <c r="W167" i="40"/>
  <c r="V167" i="40"/>
  <c r="F8" i="29" s="1"/>
  <c r="T167" i="40"/>
  <c r="AB166" i="40"/>
  <c r="L7" i="29" s="1"/>
  <c r="Z166" i="40"/>
  <c r="J7" i="29" s="1"/>
  <c r="Y166" i="40"/>
  <c r="W166" i="40"/>
  <c r="G7" i="29" s="1"/>
  <c r="V166" i="40"/>
  <c r="F7" i="29" s="1"/>
  <c r="T166" i="40"/>
  <c r="D7" i="29" s="1"/>
  <c r="AC165" i="40"/>
  <c r="M6" i="29" s="1"/>
  <c r="AB165" i="40"/>
  <c r="Z165" i="40"/>
  <c r="Y165" i="40"/>
  <c r="I6" i="29" s="1"/>
  <c r="W165" i="40"/>
  <c r="G6" i="29" s="1"/>
  <c r="U165" i="40"/>
  <c r="E6" i="29" s="1"/>
  <c r="T165" i="40"/>
  <c r="D6" i="29" s="1"/>
  <c r="AA192" i="40"/>
  <c r="Y192" i="40"/>
  <c r="I17" i="34" s="1"/>
  <c r="X192" i="40"/>
  <c r="V192" i="40"/>
  <c r="AB191" i="40"/>
  <c r="L16" i="34" s="1"/>
  <c r="AA191" i="40"/>
  <c r="K16" i="34" s="1"/>
  <c r="Y191" i="40"/>
  <c r="V191" i="40"/>
  <c r="F16" i="34" s="1"/>
  <c r="T191" i="40"/>
  <c r="AB190" i="40"/>
  <c r="L15" i="34" s="1"/>
  <c r="Y190" i="40"/>
  <c r="I15" i="34" s="1"/>
  <c r="W190" i="40"/>
  <c r="V190" i="40"/>
  <c r="T190" i="40"/>
  <c r="AC189" i="40"/>
  <c r="M14" i="34" s="1"/>
  <c r="AB189" i="40"/>
  <c r="Z189" i="40"/>
  <c r="J14" i="34" s="1"/>
  <c r="Y189" i="40"/>
  <c r="I14" i="34" s="1"/>
  <c r="W189" i="40"/>
  <c r="G14" i="34" s="1"/>
  <c r="T189" i="40"/>
  <c r="AC188" i="40"/>
  <c r="M13" i="34" s="1"/>
  <c r="AB188" i="40"/>
  <c r="L13" i="34" s="1"/>
  <c r="Z188" i="40"/>
  <c r="W188" i="40"/>
  <c r="G13" i="34" s="1"/>
  <c r="U188" i="40"/>
  <c r="E13" i="34" s="1"/>
  <c r="T188" i="40"/>
  <c r="AC187" i="40"/>
  <c r="M12" i="34" s="1"/>
  <c r="Z187" i="40"/>
  <c r="J12" i="34" s="1"/>
  <c r="X187" i="40"/>
  <c r="W187" i="40"/>
  <c r="G12" i="34" s="1"/>
  <c r="U187" i="40"/>
  <c r="AC186" i="40"/>
  <c r="AA186" i="40"/>
  <c r="Z186" i="40"/>
  <c r="X186" i="40"/>
  <c r="H11" i="34" s="1"/>
  <c r="U186" i="40"/>
  <c r="AC185" i="40"/>
  <c r="M10" i="34" s="1"/>
  <c r="AA185" i="40"/>
  <c r="K10" i="34" s="1"/>
  <c r="V185" i="40"/>
  <c r="U185" i="40"/>
  <c r="E10" i="34" s="1"/>
  <c r="AA184" i="40"/>
  <c r="K9" i="34" s="1"/>
  <c r="Y184" i="40"/>
  <c r="I9" i="34" s="1"/>
  <c r="X184" i="40"/>
  <c r="V184" i="40"/>
  <c r="F9" i="34" s="1"/>
  <c r="AB183" i="40"/>
  <c r="L8" i="34" s="1"/>
  <c r="AA183" i="40"/>
  <c r="K8" i="34" s="1"/>
  <c r="Y183" i="40"/>
  <c r="I8" i="34" s="1"/>
  <c r="V183" i="40"/>
  <c r="T183" i="40"/>
  <c r="D8" i="34" s="1"/>
  <c r="AB182" i="40"/>
  <c r="Y182" i="40"/>
  <c r="I7" i="34" s="1"/>
  <c r="W182" i="40"/>
  <c r="G7" i="34" s="1"/>
  <c r="V182" i="40"/>
  <c r="U182" i="40"/>
  <c r="T182" i="40"/>
  <c r="AB181" i="40"/>
  <c r="L6" i="34" s="1"/>
  <c r="Z181" i="40"/>
  <c r="Y181" i="40"/>
  <c r="I6" i="34" s="1"/>
  <c r="W181" i="40"/>
  <c r="G6" i="34" s="1"/>
  <c r="T181" i="40"/>
  <c r="C58" i="41"/>
  <c r="C88" i="41"/>
  <c r="C96" i="41"/>
  <c r="C133" i="41"/>
  <c r="C141" i="41"/>
  <c r="C152" i="41"/>
  <c r="C160" i="41"/>
  <c r="C24" i="41"/>
  <c r="C39" i="41"/>
  <c r="C47" i="41"/>
  <c r="C69" i="41"/>
  <c r="C77" i="41"/>
  <c r="C103" i="41"/>
  <c r="C111" i="41"/>
  <c r="C122" i="41"/>
  <c r="C55" i="41"/>
  <c r="C63" i="41"/>
  <c r="C85" i="41"/>
  <c r="C93" i="41"/>
  <c r="C7" i="41"/>
  <c r="C71" i="41"/>
  <c r="C79" i="41"/>
  <c r="C120" i="41"/>
  <c r="C128" i="41"/>
  <c r="C135" i="41"/>
  <c r="C143" i="41"/>
  <c r="C15" i="41"/>
  <c r="C151" i="41"/>
  <c r="C155" i="41"/>
  <c r="C159" i="41"/>
  <c r="C74" i="41"/>
  <c r="C104" i="41"/>
  <c r="C112" i="41"/>
  <c r="C119" i="41"/>
  <c r="C127" i="41"/>
  <c r="C138" i="41"/>
  <c r="C149" i="41"/>
  <c r="C157" i="41"/>
  <c r="C64" i="41"/>
  <c r="C90" i="41"/>
  <c r="C101" i="41"/>
  <c r="C109" i="41"/>
  <c r="C154" i="41"/>
  <c r="C23" i="41"/>
  <c r="C31" i="41"/>
  <c r="C72" i="41"/>
  <c r="C80" i="41"/>
  <c r="C87" i="41"/>
  <c r="C95" i="41"/>
  <c r="C106" i="41"/>
  <c r="C117" i="41"/>
  <c r="C125" i="41"/>
  <c r="C136" i="41"/>
  <c r="C144" i="41"/>
  <c r="H71" i="39"/>
  <c r="D71" i="39"/>
  <c r="H113" i="39"/>
  <c r="J191" i="40"/>
  <c r="J16" i="33" s="1"/>
  <c r="G184" i="40"/>
  <c r="G9" i="33" s="1"/>
  <c r="E182" i="40"/>
  <c r="E7" i="33" s="1"/>
  <c r="K180" i="40"/>
  <c r="K164" i="40"/>
  <c r="K5" i="10" s="1"/>
  <c r="K167" i="40"/>
  <c r="G169" i="40"/>
  <c r="G10" i="10" s="1"/>
  <c r="G172" i="40"/>
  <c r="G13" i="10" s="1"/>
  <c r="K173" i="40"/>
  <c r="C176" i="40"/>
  <c r="C17" i="10" s="1"/>
  <c r="G5" i="43"/>
  <c r="G113" i="40"/>
  <c r="G214" i="40" s="1"/>
  <c r="K5" i="43"/>
  <c r="C6" i="43"/>
  <c r="G6" i="43"/>
  <c r="K6" i="43"/>
  <c r="C7" i="43"/>
  <c r="G7" i="43"/>
  <c r="K7" i="43"/>
  <c r="C8" i="43"/>
  <c r="K8" i="43"/>
  <c r="C9" i="43"/>
  <c r="G9" i="43"/>
  <c r="K9" i="43"/>
  <c r="C10" i="43"/>
  <c r="G10" i="43"/>
  <c r="K10" i="43"/>
  <c r="C11" i="43"/>
  <c r="G11" i="43"/>
  <c r="K11" i="43"/>
  <c r="G12" i="43"/>
  <c r="C13" i="43"/>
  <c r="G13" i="43"/>
  <c r="K13" i="43"/>
  <c r="C14" i="43"/>
  <c r="G14" i="43"/>
  <c r="K14" i="43"/>
  <c r="C15" i="43"/>
  <c r="G15" i="43"/>
  <c r="K15" i="43"/>
  <c r="C16" i="43"/>
  <c r="K16" i="43"/>
  <c r="C17" i="43"/>
  <c r="G17" i="43"/>
  <c r="K17" i="43"/>
  <c r="G129" i="40"/>
  <c r="S180" i="40"/>
  <c r="C5" i="34" s="1"/>
  <c r="W180" i="40"/>
  <c r="G5" i="34" s="1"/>
  <c r="AA180" i="40"/>
  <c r="K5" i="34" s="1"/>
  <c r="S183" i="40"/>
  <c r="S184" i="40"/>
  <c r="C9" i="34" s="1"/>
  <c r="S185" i="40"/>
  <c r="C10" i="34" s="1"/>
  <c r="S186" i="40"/>
  <c r="C11" i="34" s="1"/>
  <c r="S191" i="40"/>
  <c r="S192" i="40"/>
  <c r="C17" i="34" s="1"/>
  <c r="S164" i="40"/>
  <c r="C5" i="29" s="1"/>
  <c r="AA164" i="40"/>
  <c r="S167" i="40"/>
  <c r="C8" i="29" s="1"/>
  <c r="S168" i="40"/>
  <c r="S169" i="40"/>
  <c r="C10" i="29" s="1"/>
  <c r="S170" i="40"/>
  <c r="S171" i="40"/>
  <c r="C12" i="29" s="1"/>
  <c r="S172" i="40"/>
  <c r="S175" i="40"/>
  <c r="C16" i="29" s="1"/>
  <c r="S176" i="40"/>
  <c r="C17" i="29" s="1"/>
  <c r="S81" i="40"/>
  <c r="G23" i="43"/>
  <c r="K23" i="43"/>
  <c r="C24" i="43"/>
  <c r="C25" i="43"/>
  <c r="C26" i="43"/>
  <c r="C27" i="43"/>
  <c r="C28" i="43"/>
  <c r="C29" i="43"/>
  <c r="C30" i="43"/>
  <c r="C31" i="43"/>
  <c r="C32" i="43"/>
  <c r="C33" i="43"/>
  <c r="C34" i="43"/>
  <c r="C35" i="43"/>
  <c r="AI180" i="40"/>
  <c r="C5" i="35" s="1"/>
  <c r="AQ180" i="40"/>
  <c r="AI181" i="40"/>
  <c r="C6" i="35" s="1"/>
  <c r="AI183" i="40"/>
  <c r="C8" i="35" s="1"/>
  <c r="AI186" i="40"/>
  <c r="AI187" i="40"/>
  <c r="C12" i="35" s="1"/>
  <c r="AI188" i="40"/>
  <c r="AI189" i="40"/>
  <c r="AI191" i="40"/>
  <c r="C16" i="35" s="1"/>
  <c r="AY180" i="40"/>
  <c r="BC180" i="40"/>
  <c r="G5" i="36" s="1"/>
  <c r="AY181" i="40"/>
  <c r="C6" i="36" s="1"/>
  <c r="AY182" i="40"/>
  <c r="C7" i="36" s="1"/>
  <c r="AY183" i="40"/>
  <c r="AY184" i="40"/>
  <c r="C9" i="36" s="1"/>
  <c r="AY186" i="40"/>
  <c r="C11" i="36" s="1"/>
  <c r="AY187" i="40"/>
  <c r="C12" i="36" s="1"/>
  <c r="AY189" i="40"/>
  <c r="C14" i="36" s="1"/>
  <c r="AY190" i="40"/>
  <c r="C15" i="36" s="1"/>
  <c r="AY191" i="40"/>
  <c r="C16" i="36" s="1"/>
  <c r="AY192" i="40"/>
  <c r="C17" i="36" s="1"/>
  <c r="AI164" i="40"/>
  <c r="AM164" i="40"/>
  <c r="G5" i="30" s="1"/>
  <c r="AQ164" i="40"/>
  <c r="K5" i="30" s="1"/>
  <c r="AI165" i="40"/>
  <c r="AI166" i="40"/>
  <c r="C7" i="30" s="1"/>
  <c r="AI167" i="40"/>
  <c r="AI170" i="40"/>
  <c r="C11" i="30" s="1"/>
  <c r="AI171" i="40"/>
  <c r="AI172" i="40"/>
  <c r="C13" i="30" s="1"/>
  <c r="AI173" i="40"/>
  <c r="C14" i="30" s="1"/>
  <c r="AI174" i="40"/>
  <c r="AI175" i="40"/>
  <c r="C16" i="30" s="1"/>
  <c r="AY164" i="40"/>
  <c r="C5" i="31" s="1"/>
  <c r="AY165" i="40"/>
  <c r="C6" i="31" s="1"/>
  <c r="AY166" i="40"/>
  <c r="C7" i="31" s="1"/>
  <c r="AY167" i="40"/>
  <c r="C8" i="31" s="1"/>
  <c r="AY168" i="40"/>
  <c r="AY169" i="40"/>
  <c r="AY170" i="40"/>
  <c r="C11" i="31" s="1"/>
  <c r="AY173" i="40"/>
  <c r="C14" i="31" s="1"/>
  <c r="AY174" i="40"/>
  <c r="C15" i="31" s="1"/>
  <c r="AY175" i="40"/>
  <c r="AY176" i="40"/>
  <c r="C17" i="31" s="1"/>
  <c r="AY65" i="40"/>
  <c r="C41" i="43"/>
  <c r="G41" i="43"/>
  <c r="K41" i="43"/>
  <c r="C42" i="43"/>
  <c r="C43" i="43"/>
  <c r="C44" i="43"/>
  <c r="C45" i="43"/>
  <c r="C47" i="43"/>
  <c r="C48" i="43"/>
  <c r="C49" i="43"/>
  <c r="C50" i="43"/>
  <c r="C51" i="43"/>
  <c r="C52" i="43"/>
  <c r="C53" i="43"/>
  <c r="AY113" i="40"/>
  <c r="AY214" i="40" s="1"/>
  <c r="G59" i="43"/>
  <c r="C60" i="43"/>
  <c r="C61" i="43"/>
  <c r="C62" i="43"/>
  <c r="C63" i="43"/>
  <c r="C64" i="43"/>
  <c r="C65" i="43"/>
  <c r="C66" i="43"/>
  <c r="C68" i="43"/>
  <c r="C69" i="43"/>
  <c r="C70" i="43"/>
  <c r="C71" i="43"/>
  <c r="H15" i="39"/>
  <c r="L15" i="39"/>
  <c r="D57" i="39"/>
  <c r="H57" i="39"/>
  <c r="L57" i="39"/>
  <c r="C190" i="40"/>
  <c r="C15" i="33" s="1"/>
  <c r="G192" i="40"/>
  <c r="M190" i="40"/>
  <c r="M15" i="33" s="1"/>
  <c r="H189" i="40"/>
  <c r="M186" i="40"/>
  <c r="M11" i="33" s="1"/>
  <c r="L185" i="40"/>
  <c r="L10" i="33" s="1"/>
  <c r="G164" i="40"/>
  <c r="K165" i="40"/>
  <c r="K6" i="10" s="1"/>
  <c r="C167" i="40"/>
  <c r="C8" i="10" s="1"/>
  <c r="C168" i="40"/>
  <c r="C169" i="40"/>
  <c r="C10" i="10" s="1"/>
  <c r="G171" i="40"/>
  <c r="G12" i="10" s="1"/>
  <c r="C172" i="40"/>
  <c r="C13" i="10" s="1"/>
  <c r="C173" i="40"/>
  <c r="C14" i="10" s="1"/>
  <c r="C175" i="40"/>
  <c r="K176" i="40"/>
  <c r="K17" i="10" s="1"/>
  <c r="C185" i="40"/>
  <c r="C10" i="33" s="1"/>
  <c r="J192" i="40"/>
  <c r="J17" i="33" s="1"/>
  <c r="D190" i="40"/>
  <c r="F188" i="40"/>
  <c r="F13" i="33" s="1"/>
  <c r="E187" i="40"/>
  <c r="E12" i="33" s="1"/>
  <c r="J184" i="40"/>
  <c r="J9" i="33" s="1"/>
  <c r="G181" i="40"/>
  <c r="F180" i="40"/>
  <c r="F5" i="33" s="1"/>
  <c r="D165" i="40"/>
  <c r="D6" i="10" s="1"/>
  <c r="D166" i="40"/>
  <c r="D7" i="10" s="1"/>
  <c r="D167" i="40"/>
  <c r="D8" i="10" s="1"/>
  <c r="H168" i="40"/>
  <c r="H9" i="10" s="1"/>
  <c r="H170" i="40"/>
  <c r="D172" i="40"/>
  <c r="D13" i="10" s="1"/>
  <c r="D173" i="40"/>
  <c r="D14" i="10" s="1"/>
  <c r="L173" i="40"/>
  <c r="L14" i="10" s="1"/>
  <c r="L174" i="40"/>
  <c r="L15" i="10" s="1"/>
  <c r="H175" i="40"/>
  <c r="H176" i="40"/>
  <c r="H17" i="10" s="1"/>
  <c r="L81" i="40"/>
  <c r="D5" i="43"/>
  <c r="L5" i="43"/>
  <c r="L113" i="40"/>
  <c r="L214" i="40" s="1"/>
  <c r="D6" i="43"/>
  <c r="H6" i="43"/>
  <c r="L6" i="43"/>
  <c r="D7" i="43"/>
  <c r="H7" i="43"/>
  <c r="L7" i="43"/>
  <c r="D8" i="43"/>
  <c r="H8" i="43"/>
  <c r="L8" i="43"/>
  <c r="H9" i="43"/>
  <c r="D10" i="43"/>
  <c r="H10" i="43"/>
  <c r="L10" i="43"/>
  <c r="D11" i="43"/>
  <c r="H11" i="43"/>
  <c r="L11" i="43"/>
  <c r="D12" i="43"/>
  <c r="H12" i="43"/>
  <c r="L12" i="43"/>
  <c r="D13" i="43"/>
  <c r="L13" i="43"/>
  <c r="D14" i="43"/>
  <c r="H14" i="43"/>
  <c r="L14" i="43"/>
  <c r="D15" i="43"/>
  <c r="H15" i="43"/>
  <c r="L15" i="43"/>
  <c r="D16" i="43"/>
  <c r="H16" i="43"/>
  <c r="L16" i="43"/>
  <c r="H17" i="43"/>
  <c r="D145" i="40"/>
  <c r="T180" i="40"/>
  <c r="AB180" i="40"/>
  <c r="L5" i="34" s="1"/>
  <c r="T164" i="40"/>
  <c r="AB164" i="40"/>
  <c r="L5" i="29" s="1"/>
  <c r="D23" i="43"/>
  <c r="H23" i="43"/>
  <c r="L23" i="43"/>
  <c r="AJ180" i="40"/>
  <c r="D5" i="35" s="1"/>
  <c r="AN180" i="40"/>
  <c r="AR180" i="40"/>
  <c r="L5" i="35" s="1"/>
  <c r="AZ180" i="40"/>
  <c r="D5" i="36" s="1"/>
  <c r="BH180" i="40"/>
  <c r="L5" i="36" s="1"/>
  <c r="AJ164" i="40"/>
  <c r="D5" i="30" s="1"/>
  <c r="AR164" i="40"/>
  <c r="AZ164" i="40"/>
  <c r="D5" i="31" s="1"/>
  <c r="BH164" i="40"/>
  <c r="L5" i="31" s="1"/>
  <c r="D41" i="43"/>
  <c r="AJ113" i="40"/>
  <c r="AJ214" i="40" s="1"/>
  <c r="H41" i="43"/>
  <c r="L41" i="43"/>
  <c r="D59" i="43"/>
  <c r="H59" i="43"/>
  <c r="BD113" i="40"/>
  <c r="BD214" i="40" s="1"/>
  <c r="L59" i="43"/>
  <c r="E57" i="39"/>
  <c r="I57" i="39"/>
  <c r="M57" i="39"/>
  <c r="C180" i="40"/>
  <c r="C5" i="33" s="1"/>
  <c r="I186" i="40"/>
  <c r="I11" i="33" s="1"/>
  <c r="D185" i="40"/>
  <c r="D10" i="33" s="1"/>
  <c r="J183" i="40"/>
  <c r="J8" i="33" s="1"/>
  <c r="C164" i="40"/>
  <c r="C5" i="10" s="1"/>
  <c r="C59" i="10" s="1"/>
  <c r="C165" i="40"/>
  <c r="C6" i="10" s="1"/>
  <c r="C166" i="40"/>
  <c r="C7" i="10" s="1"/>
  <c r="G167" i="40"/>
  <c r="G8" i="10" s="1"/>
  <c r="K168" i="40"/>
  <c r="G170" i="40"/>
  <c r="G11" i="10" s="1"/>
  <c r="G173" i="40"/>
  <c r="G14" i="10" s="1"/>
  <c r="K174" i="40"/>
  <c r="K15" i="10" s="1"/>
  <c r="G176" i="40"/>
  <c r="C181" i="40"/>
  <c r="C6" i="33" s="1"/>
  <c r="M191" i="40"/>
  <c r="M16" i="33" s="1"/>
  <c r="E191" i="40"/>
  <c r="E16" i="33" s="1"/>
  <c r="G189" i="40"/>
  <c r="J188" i="40"/>
  <c r="J13" i="33" s="1"/>
  <c r="I187" i="40"/>
  <c r="I12" i="33" s="1"/>
  <c r="L186" i="40"/>
  <c r="D186" i="40"/>
  <c r="M183" i="40"/>
  <c r="M8" i="33" s="1"/>
  <c r="L182" i="40"/>
  <c r="L7" i="33" s="1"/>
  <c r="D182" i="40"/>
  <c r="D164" i="40"/>
  <c r="D5" i="10" s="1"/>
  <c r="H165" i="40"/>
  <c r="H6" i="10" s="1"/>
  <c r="H167" i="40"/>
  <c r="L169" i="40"/>
  <c r="L10" i="10" s="1"/>
  <c r="L170" i="40"/>
  <c r="L11" i="10" s="1"/>
  <c r="L171" i="40"/>
  <c r="L12" i="10" s="1"/>
  <c r="H173" i="40"/>
  <c r="D174" i="40"/>
  <c r="E192" i="40"/>
  <c r="L191" i="40"/>
  <c r="L16" i="33" s="1"/>
  <c r="H191" i="40"/>
  <c r="H16" i="33" s="1"/>
  <c r="K190" i="40"/>
  <c r="G190" i="40"/>
  <c r="G15" i="33" s="1"/>
  <c r="F189" i="40"/>
  <c r="F14" i="33" s="1"/>
  <c r="I188" i="40"/>
  <c r="I13" i="33" s="1"/>
  <c r="E188" i="40"/>
  <c r="E13" i="33" s="1"/>
  <c r="L187" i="40"/>
  <c r="H187" i="40"/>
  <c r="H12" i="33" s="1"/>
  <c r="D187" i="40"/>
  <c r="D12" i="33" s="1"/>
  <c r="G186" i="40"/>
  <c r="G11" i="33" s="1"/>
  <c r="J185" i="40"/>
  <c r="J10" i="33" s="1"/>
  <c r="F185" i="40"/>
  <c r="M184" i="40"/>
  <c r="E184" i="40"/>
  <c r="E9" i="33" s="1"/>
  <c r="L183" i="40"/>
  <c r="L8" i="33" s="1"/>
  <c r="H183" i="40"/>
  <c r="K182" i="40"/>
  <c r="K7" i="33" s="1"/>
  <c r="G182" i="40"/>
  <c r="J181" i="40"/>
  <c r="F181" i="40"/>
  <c r="F6" i="33" s="1"/>
  <c r="M180" i="40"/>
  <c r="M5" i="33" s="1"/>
  <c r="I180" i="40"/>
  <c r="I5" i="33" s="1"/>
  <c r="E17" i="40"/>
  <c r="I164" i="40"/>
  <c r="I5" i="10" s="1"/>
  <c r="M164" i="40"/>
  <c r="M5" i="10" s="1"/>
  <c r="I166" i="40"/>
  <c r="M166" i="40"/>
  <c r="M7" i="10" s="1"/>
  <c r="E167" i="40"/>
  <c r="E8" i="10" s="1"/>
  <c r="M167" i="40"/>
  <c r="E168" i="40"/>
  <c r="I168" i="40"/>
  <c r="I9" i="10" s="1"/>
  <c r="E169" i="40"/>
  <c r="E10" i="10" s="1"/>
  <c r="M169" i="40"/>
  <c r="M10" i="10" s="1"/>
  <c r="E170" i="40"/>
  <c r="E11" i="10" s="1"/>
  <c r="I170" i="40"/>
  <c r="M170" i="40"/>
  <c r="M11" i="10" s="1"/>
  <c r="E171" i="40"/>
  <c r="I171" i="40"/>
  <c r="I12" i="10" s="1"/>
  <c r="M171" i="40"/>
  <c r="I172" i="40"/>
  <c r="M172" i="40"/>
  <c r="M13" i="10" s="1"/>
  <c r="E173" i="40"/>
  <c r="E14" i="10" s="1"/>
  <c r="I173" i="40"/>
  <c r="I174" i="40"/>
  <c r="I15" i="10" s="1"/>
  <c r="M174" i="40"/>
  <c r="E175" i="40"/>
  <c r="M175" i="40"/>
  <c r="M16" i="10" s="1"/>
  <c r="E176" i="40"/>
  <c r="E17" i="10" s="1"/>
  <c r="I176" i="40"/>
  <c r="M176" i="40"/>
  <c r="M17" i="10" s="1"/>
  <c r="I81" i="40"/>
  <c r="E5" i="43"/>
  <c r="I5" i="43"/>
  <c r="M5" i="43"/>
  <c r="I6" i="43"/>
  <c r="E7" i="43"/>
  <c r="I7" i="43"/>
  <c r="M7" i="43"/>
  <c r="E8" i="43"/>
  <c r="I8" i="43"/>
  <c r="M8" i="43"/>
  <c r="E9" i="43"/>
  <c r="I9" i="43"/>
  <c r="M9" i="43"/>
  <c r="E10" i="43"/>
  <c r="M10" i="43"/>
  <c r="E11" i="43"/>
  <c r="I11" i="43"/>
  <c r="M11" i="43"/>
  <c r="E12" i="43"/>
  <c r="I12" i="43"/>
  <c r="M12" i="43"/>
  <c r="E13" i="43"/>
  <c r="I13" i="43"/>
  <c r="M13" i="43"/>
  <c r="I14" i="43"/>
  <c r="E15" i="43"/>
  <c r="I15" i="43"/>
  <c r="M15" i="43"/>
  <c r="E16" i="43"/>
  <c r="I16" i="43"/>
  <c r="M16" i="43"/>
  <c r="E17" i="43"/>
  <c r="I17" i="43"/>
  <c r="M17" i="43"/>
  <c r="E145" i="40"/>
  <c r="U180" i="40"/>
  <c r="AC180" i="40"/>
  <c r="U164" i="40"/>
  <c r="E5" i="29" s="1"/>
  <c r="AC164" i="40"/>
  <c r="M5" i="29" s="1"/>
  <c r="E23" i="43"/>
  <c r="I101" i="34"/>
  <c r="I91" i="43"/>
  <c r="M23" i="43"/>
  <c r="AK180" i="40"/>
  <c r="AO180" i="40"/>
  <c r="I5" i="35" s="1"/>
  <c r="AS180" i="40"/>
  <c r="BA180" i="40"/>
  <c r="BA17" i="40"/>
  <c r="BE180" i="40"/>
  <c r="BI180" i="40"/>
  <c r="AK164" i="40"/>
  <c r="AO164" i="40"/>
  <c r="AS164" i="40"/>
  <c r="M5" i="30" s="1"/>
  <c r="BA164" i="40"/>
  <c r="BE164" i="40"/>
  <c r="BI164" i="40"/>
  <c r="M5" i="31" s="1"/>
  <c r="E41" i="43"/>
  <c r="I41" i="43"/>
  <c r="M41" i="43"/>
  <c r="AS113" i="40"/>
  <c r="E59" i="43"/>
  <c r="I59" i="43"/>
  <c r="M59" i="43"/>
  <c r="J15" i="39"/>
  <c r="F57" i="39"/>
  <c r="C182" i="40"/>
  <c r="E190" i="40"/>
  <c r="E15" i="33" s="1"/>
  <c r="K188" i="40"/>
  <c r="F187" i="40"/>
  <c r="M182" i="40"/>
  <c r="M7" i="33" s="1"/>
  <c r="H181" i="40"/>
  <c r="H6" i="33" s="1"/>
  <c r="G165" i="40"/>
  <c r="G6" i="10" s="1"/>
  <c r="K166" i="40"/>
  <c r="G168" i="40"/>
  <c r="G9" i="10" s="1"/>
  <c r="K169" i="40"/>
  <c r="K172" i="40"/>
  <c r="C174" i="40"/>
  <c r="K175" i="40"/>
  <c r="C189" i="40"/>
  <c r="F192" i="40"/>
  <c r="F17" i="33" s="1"/>
  <c r="L190" i="40"/>
  <c r="L15" i="33" s="1"/>
  <c r="K189" i="40"/>
  <c r="M187" i="40"/>
  <c r="M12" i="33" s="1"/>
  <c r="H186" i="40"/>
  <c r="H11" i="33" s="1"/>
  <c r="G185" i="40"/>
  <c r="F184" i="40"/>
  <c r="E183" i="40"/>
  <c r="K181" i="40"/>
  <c r="J180" i="40"/>
  <c r="L164" i="40"/>
  <c r="L5" i="10" s="1"/>
  <c r="L165" i="40"/>
  <c r="L6" i="10" s="1"/>
  <c r="L166" i="40"/>
  <c r="D169" i="40"/>
  <c r="D170" i="40"/>
  <c r="D11" i="10" s="1"/>
  <c r="D171" i="40"/>
  <c r="L172" i="40"/>
  <c r="L13" i="10" s="1"/>
  <c r="C188" i="40"/>
  <c r="M192" i="40"/>
  <c r="C191" i="40"/>
  <c r="C16" i="33" s="1"/>
  <c r="C187" i="40"/>
  <c r="C12" i="33" s="1"/>
  <c r="C183" i="40"/>
  <c r="H192" i="40"/>
  <c r="K191" i="40"/>
  <c r="F190" i="40"/>
  <c r="F15" i="33" s="1"/>
  <c r="I189" i="40"/>
  <c r="L188" i="40"/>
  <c r="L13" i="33" s="1"/>
  <c r="D188" i="40"/>
  <c r="D13" i="33" s="1"/>
  <c r="G187" i="40"/>
  <c r="J186" i="40"/>
  <c r="J11" i="33" s="1"/>
  <c r="M185" i="40"/>
  <c r="E185" i="40"/>
  <c r="H184" i="40"/>
  <c r="K183" i="40"/>
  <c r="K8" i="33" s="1"/>
  <c r="F182" i="40"/>
  <c r="F7" i="33" s="1"/>
  <c r="L180" i="40"/>
  <c r="D180" i="40"/>
  <c r="D5" i="33" s="1"/>
  <c r="D17" i="40"/>
  <c r="F164" i="40"/>
  <c r="J164" i="40"/>
  <c r="J5" i="10" s="1"/>
  <c r="F165" i="40"/>
  <c r="F6" i="10" s="1"/>
  <c r="F166" i="40"/>
  <c r="F7" i="10" s="1"/>
  <c r="F167" i="40"/>
  <c r="J167" i="40"/>
  <c r="J8" i="10" s="1"/>
  <c r="F168" i="40"/>
  <c r="F9" i="10" s="1"/>
  <c r="J168" i="40"/>
  <c r="F169" i="40"/>
  <c r="F10" i="10" s="1"/>
  <c r="J169" i="40"/>
  <c r="J10" i="10" s="1"/>
  <c r="J170" i="40"/>
  <c r="J11" i="10" s="1"/>
  <c r="F171" i="40"/>
  <c r="J171" i="40"/>
  <c r="J12" i="10" s="1"/>
  <c r="F172" i="40"/>
  <c r="F13" i="10" s="1"/>
  <c r="J172" i="40"/>
  <c r="J13" i="10" s="1"/>
  <c r="F173" i="40"/>
  <c r="F14" i="10" s="1"/>
  <c r="F174" i="40"/>
  <c r="F15" i="10" s="1"/>
  <c r="F175" i="40"/>
  <c r="J175" i="40"/>
  <c r="J16" i="10" s="1"/>
  <c r="F176" i="40"/>
  <c r="F17" i="10" s="1"/>
  <c r="J176" i="40"/>
  <c r="F97" i="40"/>
  <c r="F5" i="43"/>
  <c r="J5" i="43"/>
  <c r="F6" i="43"/>
  <c r="J6" i="43"/>
  <c r="F7" i="43"/>
  <c r="F8" i="43"/>
  <c r="J8" i="43"/>
  <c r="F9" i="43"/>
  <c r="J9" i="43"/>
  <c r="F10" i="43"/>
  <c r="J10" i="43"/>
  <c r="F11" i="43"/>
  <c r="J11" i="43"/>
  <c r="F12" i="43"/>
  <c r="J12" i="43"/>
  <c r="F13" i="43"/>
  <c r="J13" i="43"/>
  <c r="F14" i="43"/>
  <c r="J14" i="43"/>
  <c r="F15" i="43"/>
  <c r="F16" i="43"/>
  <c r="J16" i="43"/>
  <c r="F17" i="43"/>
  <c r="J17" i="43"/>
  <c r="F145" i="40"/>
  <c r="Z180" i="40"/>
  <c r="V164" i="40"/>
  <c r="F5" i="29" s="1"/>
  <c r="Z164" i="40"/>
  <c r="Z33" i="40"/>
  <c r="F23" i="43"/>
  <c r="F101" i="34"/>
  <c r="F91" i="43" s="1"/>
  <c r="J23" i="43"/>
  <c r="AL180" i="40"/>
  <c r="AP17" i="40"/>
  <c r="BB180" i="40"/>
  <c r="F5" i="36" s="1"/>
  <c r="AL164" i="40"/>
  <c r="F5" i="30" s="1"/>
  <c r="BB164" i="40"/>
  <c r="BF164" i="40"/>
  <c r="F41" i="43"/>
  <c r="F59" i="43"/>
  <c r="J59" i="43"/>
  <c r="BF113" i="40"/>
  <c r="C43" i="39"/>
  <c r="C57" i="39"/>
  <c r="G57" i="39"/>
  <c r="K57" i="39"/>
  <c r="C71" i="39"/>
  <c r="D93" i="33"/>
  <c r="E93" i="33"/>
  <c r="F93" i="33"/>
  <c r="G93" i="33"/>
  <c r="H93" i="33"/>
  <c r="I93" i="33"/>
  <c r="I90" i="43" s="1"/>
  <c r="J93" i="33"/>
  <c r="J90" i="43" s="1"/>
  <c r="K93" i="33"/>
  <c r="K90" i="43" s="1"/>
  <c r="L93" i="33"/>
  <c r="L90" i="43" s="1"/>
  <c r="M93" i="33"/>
  <c r="M90" i="43" s="1"/>
  <c r="N93" i="33"/>
  <c r="N90" i="43" s="1"/>
  <c r="O93" i="33"/>
  <c r="P93" i="33"/>
  <c r="P90" i="43" s="1"/>
  <c r="Q93" i="33"/>
  <c r="Q90" i="43" s="1"/>
  <c r="R93" i="33"/>
  <c r="R90" i="43" s="1"/>
  <c r="S93" i="33"/>
  <c r="T93" i="33"/>
  <c r="U93" i="33"/>
  <c r="V93" i="33"/>
  <c r="W93" i="33"/>
  <c r="X93" i="33"/>
  <c r="Y93" i="33"/>
  <c r="Y90" i="43" s="1"/>
  <c r="Z93" i="33"/>
  <c r="Z90" i="43" s="1"/>
  <c r="AA93" i="33"/>
  <c r="AB93" i="33"/>
  <c r="AC93" i="33"/>
  <c r="AC90" i="43" s="1"/>
  <c r="AD93" i="33"/>
  <c r="AE93" i="33"/>
  <c r="AF93" i="33"/>
  <c r="AG93" i="33"/>
  <c r="AG90" i="43" s="1"/>
  <c r="AH93" i="33"/>
  <c r="AH90" i="43" s="1"/>
  <c r="AI93" i="33"/>
  <c r="AJ93" i="33"/>
  <c r="AK93" i="33"/>
  <c r="AK90" i="43" s="1"/>
  <c r="AL93" i="33"/>
  <c r="AM93" i="33"/>
  <c r="C93" i="33"/>
  <c r="D93" i="36"/>
  <c r="E93" i="36"/>
  <c r="F93" i="36"/>
  <c r="G93" i="36"/>
  <c r="H93" i="36"/>
  <c r="I93" i="36"/>
  <c r="J93" i="36"/>
  <c r="K93" i="36"/>
  <c r="L93" i="36"/>
  <c r="M93" i="36"/>
  <c r="N93" i="36"/>
  <c r="O93" i="36"/>
  <c r="P93" i="36"/>
  <c r="Q93" i="36"/>
  <c r="R93" i="36"/>
  <c r="S93" i="36"/>
  <c r="T93" i="36"/>
  <c r="U93" i="36"/>
  <c r="V93" i="36"/>
  <c r="W93" i="36"/>
  <c r="X93" i="36"/>
  <c r="Y93" i="36"/>
  <c r="Z93" i="36"/>
  <c r="AA93" i="36"/>
  <c r="AB93" i="36"/>
  <c r="AC93" i="36"/>
  <c r="AD93" i="36"/>
  <c r="AE93" i="36"/>
  <c r="AF93" i="36"/>
  <c r="AG93" i="36"/>
  <c r="AH93" i="36"/>
  <c r="AI93" i="36"/>
  <c r="AJ93" i="36"/>
  <c r="AK93" i="36"/>
  <c r="AL93" i="36"/>
  <c r="AM93" i="36"/>
  <c r="D94" i="36"/>
  <c r="E94" i="36"/>
  <c r="F94" i="36"/>
  <c r="G94" i="36"/>
  <c r="H94" i="36"/>
  <c r="I94" i="36"/>
  <c r="J94" i="36"/>
  <c r="K94" i="36"/>
  <c r="L94" i="36"/>
  <c r="M94" i="36"/>
  <c r="N94" i="36"/>
  <c r="O94" i="36"/>
  <c r="P94" i="36"/>
  <c r="Q94" i="36"/>
  <c r="R94" i="36"/>
  <c r="S94" i="36"/>
  <c r="T94" i="36"/>
  <c r="U94" i="36"/>
  <c r="V94" i="36"/>
  <c r="W94" i="36"/>
  <c r="X94" i="36"/>
  <c r="Y94" i="36"/>
  <c r="Z94" i="36"/>
  <c r="AA94" i="36"/>
  <c r="AB94" i="36"/>
  <c r="AC94" i="36"/>
  <c r="AD94" i="36"/>
  <c r="AE94" i="36"/>
  <c r="AF94" i="36"/>
  <c r="AG94" i="36"/>
  <c r="AH94" i="36"/>
  <c r="AI94" i="36"/>
  <c r="AJ94" i="36"/>
  <c r="AK94" i="36"/>
  <c r="AL94" i="36"/>
  <c r="AM94" i="36"/>
  <c r="D95" i="36"/>
  <c r="E95" i="36"/>
  <c r="F95" i="36"/>
  <c r="G95" i="36"/>
  <c r="H95" i="36"/>
  <c r="I95" i="36"/>
  <c r="J95" i="36"/>
  <c r="K95" i="36"/>
  <c r="L95" i="36"/>
  <c r="M95" i="36"/>
  <c r="N95" i="36"/>
  <c r="O95" i="36"/>
  <c r="P95" i="36"/>
  <c r="Q95" i="36"/>
  <c r="R95" i="36"/>
  <c r="S95" i="36"/>
  <c r="T95" i="36"/>
  <c r="U95" i="36"/>
  <c r="V95" i="36"/>
  <c r="W95" i="36"/>
  <c r="X95" i="36"/>
  <c r="Y95" i="36"/>
  <c r="Z95" i="36"/>
  <c r="AA95" i="36"/>
  <c r="AB95" i="36"/>
  <c r="AC95" i="36"/>
  <c r="AD95" i="36"/>
  <c r="AE95" i="36"/>
  <c r="AF95" i="36"/>
  <c r="AG95" i="36"/>
  <c r="AH95" i="36"/>
  <c r="AI95" i="36"/>
  <c r="AJ95" i="36"/>
  <c r="AK95" i="36"/>
  <c r="AL95" i="36"/>
  <c r="AM95" i="36"/>
  <c r="D96" i="36"/>
  <c r="E96" i="36"/>
  <c r="F96" i="36"/>
  <c r="G96" i="36"/>
  <c r="H96" i="36"/>
  <c r="I96" i="36"/>
  <c r="J96" i="36"/>
  <c r="K96" i="36"/>
  <c r="L96" i="36"/>
  <c r="M96" i="36"/>
  <c r="N96" i="36"/>
  <c r="O96" i="36"/>
  <c r="P96" i="36"/>
  <c r="Q96" i="36"/>
  <c r="R96" i="36"/>
  <c r="S96" i="36"/>
  <c r="T96" i="36"/>
  <c r="U96" i="36"/>
  <c r="V96" i="36"/>
  <c r="W96" i="36"/>
  <c r="X96" i="36"/>
  <c r="Y96" i="36"/>
  <c r="Z96" i="36"/>
  <c r="AA96" i="36"/>
  <c r="AB96" i="36"/>
  <c r="AC96" i="36"/>
  <c r="AD96" i="36"/>
  <c r="AE96" i="36"/>
  <c r="AF96" i="36"/>
  <c r="AG96" i="36"/>
  <c r="AH96" i="36"/>
  <c r="AI96" i="36"/>
  <c r="AJ96" i="36"/>
  <c r="AK96" i="36"/>
  <c r="AL96" i="36"/>
  <c r="AM96" i="36"/>
  <c r="D97" i="36"/>
  <c r="E97" i="36"/>
  <c r="F97" i="36"/>
  <c r="G97" i="36"/>
  <c r="H97" i="36"/>
  <c r="I97" i="36"/>
  <c r="J97" i="36"/>
  <c r="K97" i="36"/>
  <c r="L97" i="36"/>
  <c r="M97" i="36"/>
  <c r="N97" i="36"/>
  <c r="O97" i="36"/>
  <c r="P97" i="36"/>
  <c r="Q97" i="36"/>
  <c r="R97" i="36"/>
  <c r="S97" i="36"/>
  <c r="T97" i="36"/>
  <c r="U97" i="36"/>
  <c r="V97" i="36"/>
  <c r="W97" i="36"/>
  <c r="X97" i="36"/>
  <c r="Y97" i="36"/>
  <c r="Z97" i="36"/>
  <c r="AA97" i="36"/>
  <c r="AB97" i="36"/>
  <c r="AC97" i="36"/>
  <c r="AD97" i="36"/>
  <c r="AE97" i="36"/>
  <c r="AF97" i="36"/>
  <c r="AG97" i="36"/>
  <c r="AH97" i="36"/>
  <c r="AI97" i="36"/>
  <c r="AJ97" i="36"/>
  <c r="AK97" i="36"/>
  <c r="AL97" i="36"/>
  <c r="AM97" i="36"/>
  <c r="D98" i="36"/>
  <c r="E98" i="36"/>
  <c r="F98" i="36"/>
  <c r="G98" i="36"/>
  <c r="H98" i="36"/>
  <c r="I98" i="36"/>
  <c r="J98" i="36"/>
  <c r="K98" i="36"/>
  <c r="L98" i="36"/>
  <c r="M98" i="36"/>
  <c r="N98" i="36"/>
  <c r="O98" i="36"/>
  <c r="P98" i="36"/>
  <c r="Q98" i="36"/>
  <c r="R98" i="36"/>
  <c r="S98" i="36"/>
  <c r="T98" i="36"/>
  <c r="U98" i="36"/>
  <c r="V98" i="36"/>
  <c r="W98" i="36"/>
  <c r="X98" i="36"/>
  <c r="Y98" i="36"/>
  <c r="Z98" i="36"/>
  <c r="AA98" i="36"/>
  <c r="AB98" i="36"/>
  <c r="AC98" i="36"/>
  <c r="AD98" i="36"/>
  <c r="AE98" i="36"/>
  <c r="AF98" i="36"/>
  <c r="AG98" i="36"/>
  <c r="AH98" i="36"/>
  <c r="AI98" i="36"/>
  <c r="AJ98" i="36"/>
  <c r="AK98" i="36"/>
  <c r="AL98" i="36"/>
  <c r="AM98" i="36"/>
  <c r="D99" i="36"/>
  <c r="E99" i="36"/>
  <c r="F99" i="36"/>
  <c r="G99" i="36"/>
  <c r="H99" i="36"/>
  <c r="I99" i="36"/>
  <c r="J99" i="36"/>
  <c r="K99" i="36"/>
  <c r="L99" i="36"/>
  <c r="M99" i="36"/>
  <c r="N99" i="36"/>
  <c r="O99" i="36"/>
  <c r="P99" i="36"/>
  <c r="Q99" i="36"/>
  <c r="R99" i="36"/>
  <c r="S99" i="36"/>
  <c r="T99" i="36"/>
  <c r="U99" i="36"/>
  <c r="V99" i="36"/>
  <c r="W99" i="36"/>
  <c r="X99" i="36"/>
  <c r="Y99" i="36"/>
  <c r="Z99" i="36"/>
  <c r="AA99" i="36"/>
  <c r="AB99" i="36"/>
  <c r="AC99" i="36"/>
  <c r="AD99" i="36"/>
  <c r="AE99" i="36"/>
  <c r="AF99" i="36"/>
  <c r="AG99" i="36"/>
  <c r="AH99" i="36"/>
  <c r="AI99" i="36"/>
  <c r="AJ99" i="36"/>
  <c r="AK99" i="36"/>
  <c r="AL99" i="36"/>
  <c r="AM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AB100" i="36"/>
  <c r="AC100" i="36"/>
  <c r="AD100" i="36"/>
  <c r="AE100" i="36"/>
  <c r="AF100" i="36"/>
  <c r="AG100" i="36"/>
  <c r="AH100" i="36"/>
  <c r="AI100" i="36"/>
  <c r="AJ100" i="36"/>
  <c r="AK100" i="36"/>
  <c r="AL100" i="36"/>
  <c r="AM100" i="36"/>
  <c r="D101" i="36"/>
  <c r="E101" i="36"/>
  <c r="E93" i="43" s="1"/>
  <c r="F101" i="36"/>
  <c r="G101" i="36"/>
  <c r="H101" i="36"/>
  <c r="I101" i="36"/>
  <c r="I93" i="43" s="1"/>
  <c r="J101" i="36"/>
  <c r="J93" i="43" s="1"/>
  <c r="K101" i="36"/>
  <c r="L101" i="36"/>
  <c r="M101" i="36"/>
  <c r="M93" i="43" s="1"/>
  <c r="N101" i="36"/>
  <c r="O101" i="36"/>
  <c r="P101" i="36"/>
  <c r="Q101" i="36"/>
  <c r="R101" i="36"/>
  <c r="S101" i="36"/>
  <c r="T101" i="36"/>
  <c r="U101" i="36"/>
  <c r="U93" i="43" s="1"/>
  <c r="V101" i="36"/>
  <c r="W101" i="36"/>
  <c r="X101" i="36"/>
  <c r="Y101" i="36"/>
  <c r="Z101" i="36"/>
  <c r="Z93" i="43" s="1"/>
  <c r="AA101" i="36"/>
  <c r="AB101" i="36"/>
  <c r="AC101" i="36"/>
  <c r="AC93" i="43" s="1"/>
  <c r="AD101" i="36"/>
  <c r="AE101" i="36"/>
  <c r="AF101" i="36"/>
  <c r="AG101" i="36"/>
  <c r="AH101" i="36"/>
  <c r="AH93" i="43" s="1"/>
  <c r="AI101" i="36"/>
  <c r="AJ101" i="36"/>
  <c r="AK101" i="36"/>
  <c r="AK93" i="43" s="1"/>
  <c r="AL101" i="36"/>
  <c r="AM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AB102" i="36"/>
  <c r="AC102" i="36"/>
  <c r="AD102" i="36"/>
  <c r="AE102" i="36"/>
  <c r="AF102" i="36"/>
  <c r="AG102" i="36"/>
  <c r="AH102" i="36"/>
  <c r="AI102" i="36"/>
  <c r="AJ102" i="36"/>
  <c r="AK102" i="36"/>
  <c r="AL102" i="36"/>
  <c r="AM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AB103" i="36"/>
  <c r="AC103" i="36"/>
  <c r="AD103" i="36"/>
  <c r="AE103" i="36"/>
  <c r="AF103" i="36"/>
  <c r="AG103" i="36"/>
  <c r="AH103" i="36"/>
  <c r="AI103" i="36"/>
  <c r="AJ103" i="36"/>
  <c r="AK103" i="36"/>
  <c r="AL103" i="36"/>
  <c r="AM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AB104" i="36"/>
  <c r="AC104" i="36"/>
  <c r="AD104" i="36"/>
  <c r="AE104" i="36"/>
  <c r="AF104" i="36"/>
  <c r="AG104" i="36"/>
  <c r="AH104" i="36"/>
  <c r="AI104" i="36"/>
  <c r="AJ104" i="36"/>
  <c r="AK104" i="36"/>
  <c r="AL104" i="36"/>
  <c r="AM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AB105" i="36"/>
  <c r="AC105" i="36"/>
  <c r="AD105" i="36"/>
  <c r="AE105" i="36"/>
  <c r="AF105" i="36"/>
  <c r="AG105" i="36"/>
  <c r="AH105" i="36"/>
  <c r="AI105" i="36"/>
  <c r="AJ105" i="36"/>
  <c r="AK105" i="36"/>
  <c r="AL105" i="36"/>
  <c r="AM105" i="36"/>
  <c r="C94" i="36"/>
  <c r="C95" i="36"/>
  <c r="C96" i="36"/>
  <c r="C97" i="36"/>
  <c r="C98" i="36"/>
  <c r="C99" i="36"/>
  <c r="C100" i="36"/>
  <c r="C101" i="36"/>
  <c r="C93" i="43" s="1"/>
  <c r="C102" i="36"/>
  <c r="C103" i="36"/>
  <c r="C104" i="36"/>
  <c r="C105" i="36"/>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AB93" i="35"/>
  <c r="AC93" i="35"/>
  <c r="AD93" i="35"/>
  <c r="AE93" i="35"/>
  <c r="AF93" i="35"/>
  <c r="AG93" i="35"/>
  <c r="AH93" i="35"/>
  <c r="AI93" i="35"/>
  <c r="AJ93" i="35"/>
  <c r="AK93" i="35"/>
  <c r="AL93" i="35"/>
  <c r="AM93" i="35"/>
  <c r="D94" i="35"/>
  <c r="E94" i="35"/>
  <c r="F94" i="35"/>
  <c r="G94" i="35"/>
  <c r="H94" i="35"/>
  <c r="I94" i="35"/>
  <c r="J94" i="35"/>
  <c r="K94" i="35"/>
  <c r="L94" i="35"/>
  <c r="M94" i="35"/>
  <c r="N94" i="35"/>
  <c r="O94" i="35"/>
  <c r="P94" i="35"/>
  <c r="Q94" i="35"/>
  <c r="R94" i="35"/>
  <c r="S94" i="35"/>
  <c r="T94" i="35"/>
  <c r="U94" i="35"/>
  <c r="V94" i="35"/>
  <c r="W94" i="35"/>
  <c r="X94" i="35"/>
  <c r="Y94" i="35"/>
  <c r="Z94" i="35"/>
  <c r="AA94" i="35"/>
  <c r="AB94" i="35"/>
  <c r="AC94" i="35"/>
  <c r="AD94" i="35"/>
  <c r="AE94" i="35"/>
  <c r="AF94" i="35"/>
  <c r="AG94" i="35"/>
  <c r="AH94" i="35"/>
  <c r="AI94" i="35"/>
  <c r="AJ94" i="35"/>
  <c r="AK94" i="35"/>
  <c r="AL94" i="35"/>
  <c r="AM94" i="35"/>
  <c r="D95" i="35"/>
  <c r="E95" i="35"/>
  <c r="F95" i="35"/>
  <c r="G95" i="35"/>
  <c r="H95" i="35"/>
  <c r="I95" i="35"/>
  <c r="J95" i="35"/>
  <c r="K95" i="35"/>
  <c r="L95" i="35"/>
  <c r="M95" i="35"/>
  <c r="N95" i="35"/>
  <c r="O95" i="35"/>
  <c r="P95" i="35"/>
  <c r="Q95" i="35"/>
  <c r="R95" i="35"/>
  <c r="S95" i="35"/>
  <c r="T95" i="35"/>
  <c r="U95" i="35"/>
  <c r="V95" i="35"/>
  <c r="W95" i="35"/>
  <c r="X95" i="35"/>
  <c r="Y95" i="35"/>
  <c r="Z95" i="35"/>
  <c r="AA95" i="35"/>
  <c r="AB95" i="35"/>
  <c r="AC95" i="35"/>
  <c r="AD95" i="35"/>
  <c r="AE95" i="35"/>
  <c r="AF95" i="35"/>
  <c r="AG95" i="35"/>
  <c r="AH95" i="35"/>
  <c r="AI95" i="35"/>
  <c r="AJ95" i="35"/>
  <c r="AK95" i="35"/>
  <c r="AL95" i="35"/>
  <c r="AM95" i="35"/>
  <c r="D96" i="35"/>
  <c r="E96" i="35"/>
  <c r="F96" i="35"/>
  <c r="G96" i="35"/>
  <c r="H96" i="35"/>
  <c r="I96" i="35"/>
  <c r="J96" i="35"/>
  <c r="K96" i="35"/>
  <c r="L96" i="35"/>
  <c r="M96" i="35"/>
  <c r="N96" i="35"/>
  <c r="O96" i="35"/>
  <c r="P96" i="35"/>
  <c r="Q96" i="35"/>
  <c r="R96" i="35"/>
  <c r="S96" i="35"/>
  <c r="T96" i="35"/>
  <c r="U96" i="35"/>
  <c r="V96" i="35"/>
  <c r="W96" i="35"/>
  <c r="X96" i="35"/>
  <c r="Y96" i="35"/>
  <c r="Z96" i="35"/>
  <c r="AA96" i="35"/>
  <c r="AB96" i="35"/>
  <c r="AC96" i="35"/>
  <c r="AD96" i="35"/>
  <c r="AE96" i="35"/>
  <c r="AF96" i="35"/>
  <c r="AG96" i="35"/>
  <c r="AH96" i="35"/>
  <c r="AI96" i="35"/>
  <c r="AJ96" i="35"/>
  <c r="AK96" i="35"/>
  <c r="AL96" i="35"/>
  <c r="AM96" i="35"/>
  <c r="D97" i="35"/>
  <c r="E97" i="35"/>
  <c r="F97" i="35"/>
  <c r="G97" i="35"/>
  <c r="H97" i="35"/>
  <c r="I97"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D98" i="35"/>
  <c r="E98" i="35"/>
  <c r="F98" i="35"/>
  <c r="G98" i="35"/>
  <c r="H98" i="35"/>
  <c r="I98" i="35"/>
  <c r="J98" i="35"/>
  <c r="K98" i="35"/>
  <c r="L98" i="35"/>
  <c r="M98" i="35"/>
  <c r="N98" i="35"/>
  <c r="O98" i="35"/>
  <c r="P98" i="35"/>
  <c r="Q98" i="35"/>
  <c r="R98" i="35"/>
  <c r="S98" i="35"/>
  <c r="T98" i="35"/>
  <c r="U98" i="35"/>
  <c r="V98" i="35"/>
  <c r="W98" i="35"/>
  <c r="X98" i="35"/>
  <c r="Y98" i="35"/>
  <c r="Z98" i="35"/>
  <c r="AA98" i="35"/>
  <c r="AB98" i="35"/>
  <c r="AC98" i="35"/>
  <c r="AD98" i="35"/>
  <c r="AE98" i="35"/>
  <c r="AF98" i="35"/>
  <c r="AG98" i="35"/>
  <c r="AH98" i="35"/>
  <c r="AI98" i="35"/>
  <c r="AJ98" i="35"/>
  <c r="AK98" i="35"/>
  <c r="AL98" i="35"/>
  <c r="AM98" i="35"/>
  <c r="D99" i="35"/>
  <c r="E99" i="35"/>
  <c r="F99" i="35"/>
  <c r="G99" i="35"/>
  <c r="H99" i="35"/>
  <c r="I99" i="35"/>
  <c r="J99" i="35"/>
  <c r="K99" i="35"/>
  <c r="L99" i="35"/>
  <c r="M99" i="35"/>
  <c r="N99" i="35"/>
  <c r="O99" i="35"/>
  <c r="P99" i="35"/>
  <c r="Q99" i="35"/>
  <c r="R99" i="35"/>
  <c r="S99" i="35"/>
  <c r="T99" i="35"/>
  <c r="U99" i="35"/>
  <c r="V99" i="35"/>
  <c r="W99" i="35"/>
  <c r="X99" i="35"/>
  <c r="Y99" i="35"/>
  <c r="Z99" i="35"/>
  <c r="AA99" i="35"/>
  <c r="AB99" i="35"/>
  <c r="AC99" i="35"/>
  <c r="AD99" i="35"/>
  <c r="AE99" i="35"/>
  <c r="AF99" i="35"/>
  <c r="AG99" i="35"/>
  <c r="AH99" i="35"/>
  <c r="AI99" i="35"/>
  <c r="AJ99" i="35"/>
  <c r="AK99" i="35"/>
  <c r="AL99" i="35"/>
  <c r="AM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AB100" i="35"/>
  <c r="AC100" i="35"/>
  <c r="AD100" i="35"/>
  <c r="AE100" i="35"/>
  <c r="AF100" i="35"/>
  <c r="AG100" i="35"/>
  <c r="AH100" i="35"/>
  <c r="AI100" i="35"/>
  <c r="AJ100" i="35"/>
  <c r="AK100" i="35"/>
  <c r="AL100" i="35"/>
  <c r="AM100" i="35"/>
  <c r="D101" i="35"/>
  <c r="E101" i="35"/>
  <c r="F101" i="35"/>
  <c r="G101" i="35"/>
  <c r="H101" i="35"/>
  <c r="I101" i="35"/>
  <c r="J101" i="35"/>
  <c r="K101" i="35"/>
  <c r="K92" i="43" s="1"/>
  <c r="L101" i="35"/>
  <c r="M101" i="35"/>
  <c r="M92" i="43" s="1"/>
  <c r="N101" i="35"/>
  <c r="O101" i="35"/>
  <c r="O92" i="43" s="1"/>
  <c r="P101" i="35"/>
  <c r="Q101" i="35"/>
  <c r="R101" i="35"/>
  <c r="S101" i="35"/>
  <c r="S92" i="43" s="1"/>
  <c r="T101" i="35"/>
  <c r="U101" i="35"/>
  <c r="V101" i="35"/>
  <c r="W101" i="35"/>
  <c r="W92" i="43" s="1"/>
  <c r="X101" i="35"/>
  <c r="Y101" i="35"/>
  <c r="Z101" i="35"/>
  <c r="AA101" i="35"/>
  <c r="AA92" i="43" s="1"/>
  <c r="AB101" i="35"/>
  <c r="AC101" i="35"/>
  <c r="AD101" i="35"/>
  <c r="AE101" i="35"/>
  <c r="AE92" i="43" s="1"/>
  <c r="AF101" i="35"/>
  <c r="AG101" i="35"/>
  <c r="AH101" i="35"/>
  <c r="AI101" i="35"/>
  <c r="AI92" i="43" s="1"/>
  <c r="AJ101" i="35"/>
  <c r="AK101" i="35"/>
  <c r="AL101" i="35"/>
  <c r="AM101" i="35"/>
  <c r="AM92" i="43" s="1"/>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AB102" i="35"/>
  <c r="AC102" i="35"/>
  <c r="AD102" i="35"/>
  <c r="AE102" i="35"/>
  <c r="AF102" i="35"/>
  <c r="AG102" i="35"/>
  <c r="AH102" i="35"/>
  <c r="AI102" i="35"/>
  <c r="AJ102" i="35"/>
  <c r="AK102" i="35"/>
  <c r="AL102" i="35"/>
  <c r="AM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AB103" i="35"/>
  <c r="AC103" i="35"/>
  <c r="AD103" i="35"/>
  <c r="AE103" i="35"/>
  <c r="AF103" i="35"/>
  <c r="AG103" i="35"/>
  <c r="AH103" i="35"/>
  <c r="AI103" i="35"/>
  <c r="AJ103" i="35"/>
  <c r="AK103" i="35"/>
  <c r="AL103" i="35"/>
  <c r="AM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AB104" i="35"/>
  <c r="AC104" i="35"/>
  <c r="AD104" i="35"/>
  <c r="AE104" i="35"/>
  <c r="AF104" i="35"/>
  <c r="AG104" i="35"/>
  <c r="AH104" i="35"/>
  <c r="AI104" i="35"/>
  <c r="AJ104" i="35"/>
  <c r="AK104" i="35"/>
  <c r="AL104" i="35"/>
  <c r="AM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AB105" i="35"/>
  <c r="AC105" i="35"/>
  <c r="AD105" i="35"/>
  <c r="AE105" i="35"/>
  <c r="AF105" i="35"/>
  <c r="AG105" i="35"/>
  <c r="AH105" i="35"/>
  <c r="AI105" i="35"/>
  <c r="AJ105" i="35"/>
  <c r="AK105" i="35"/>
  <c r="AL105" i="35"/>
  <c r="AM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D94" i="34"/>
  <c r="E94" i="34"/>
  <c r="F94" i="34"/>
  <c r="G94" i="34"/>
  <c r="H94" i="34"/>
  <c r="I94" i="34"/>
  <c r="J94" i="34"/>
  <c r="K94" i="34"/>
  <c r="L94" i="34"/>
  <c r="M94" i="34"/>
  <c r="N94" i="34"/>
  <c r="O94" i="34"/>
  <c r="P94" i="34"/>
  <c r="Q94" i="34"/>
  <c r="R94" i="34"/>
  <c r="S94" i="34"/>
  <c r="T94" i="34"/>
  <c r="U94" i="34"/>
  <c r="V94" i="34"/>
  <c r="W94" i="34"/>
  <c r="X94" i="34"/>
  <c r="Y94" i="34"/>
  <c r="Z94" i="34"/>
  <c r="AA94" i="34"/>
  <c r="AB94" i="34"/>
  <c r="AC94" i="34"/>
  <c r="AD94" i="34"/>
  <c r="AE94" i="34"/>
  <c r="AF94" i="34"/>
  <c r="AG94" i="34"/>
  <c r="AH94" i="34"/>
  <c r="AI94" i="34"/>
  <c r="AJ94" i="34"/>
  <c r="AK94" i="34"/>
  <c r="AL94" i="34"/>
  <c r="AM94" i="34"/>
  <c r="D95" i="34"/>
  <c r="E95" i="34"/>
  <c r="F95" i="34"/>
  <c r="G95" i="34"/>
  <c r="H95" i="34"/>
  <c r="I95" i="34"/>
  <c r="J95" i="34"/>
  <c r="K95" i="34"/>
  <c r="L95" i="34"/>
  <c r="M95" i="34"/>
  <c r="N95" i="34"/>
  <c r="O95" i="34"/>
  <c r="P95" i="34"/>
  <c r="Q95" i="34"/>
  <c r="R95" i="34"/>
  <c r="S95" i="34"/>
  <c r="T95" i="34"/>
  <c r="U95" i="34"/>
  <c r="V95" i="34"/>
  <c r="W95" i="34"/>
  <c r="X95" i="34"/>
  <c r="Y95" i="34"/>
  <c r="Z95" i="34"/>
  <c r="AA95" i="34"/>
  <c r="AB95" i="34"/>
  <c r="AC95" i="34"/>
  <c r="AD95" i="34"/>
  <c r="AE95" i="34"/>
  <c r="AF95" i="34"/>
  <c r="AG95" i="34"/>
  <c r="AH95" i="34"/>
  <c r="AI95" i="34"/>
  <c r="AJ95" i="34"/>
  <c r="AK95" i="34"/>
  <c r="AL95" i="34"/>
  <c r="AM95" i="34"/>
  <c r="D96" i="34"/>
  <c r="E96" i="34"/>
  <c r="F96" i="34"/>
  <c r="G96" i="34"/>
  <c r="H96"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D97" i="34"/>
  <c r="E97" i="34"/>
  <c r="F97" i="34"/>
  <c r="G97" i="34"/>
  <c r="H97" i="34"/>
  <c r="I97" i="34"/>
  <c r="J97" i="34"/>
  <c r="K97" i="34"/>
  <c r="L97" i="34"/>
  <c r="M97" i="34"/>
  <c r="N97" i="34"/>
  <c r="O97" i="34"/>
  <c r="P97" i="34"/>
  <c r="Q97" i="34"/>
  <c r="R97" i="34"/>
  <c r="S97" i="34"/>
  <c r="T97" i="34"/>
  <c r="U97" i="34"/>
  <c r="V97" i="34"/>
  <c r="W97" i="34"/>
  <c r="X97" i="34"/>
  <c r="Y97" i="34"/>
  <c r="Z97" i="34"/>
  <c r="AA97" i="34"/>
  <c r="AB97" i="34"/>
  <c r="AC97" i="34"/>
  <c r="AD97" i="34"/>
  <c r="AE97" i="34"/>
  <c r="AF97" i="34"/>
  <c r="AG97" i="34"/>
  <c r="AH97" i="34"/>
  <c r="AI97" i="34"/>
  <c r="AJ97" i="34"/>
  <c r="AK97" i="34"/>
  <c r="AL97" i="34"/>
  <c r="AM97" i="34"/>
  <c r="D98" i="34"/>
  <c r="E98" i="34"/>
  <c r="F98" i="34"/>
  <c r="G98" i="34"/>
  <c r="H98" i="34"/>
  <c r="I98" i="34"/>
  <c r="J98" i="34"/>
  <c r="K98" i="34"/>
  <c r="L98" i="34"/>
  <c r="M98" i="34"/>
  <c r="N98" i="34"/>
  <c r="O98" i="34"/>
  <c r="P98" i="34"/>
  <c r="Q98" i="34"/>
  <c r="R98" i="34"/>
  <c r="S98" i="34"/>
  <c r="T98" i="34"/>
  <c r="U98" i="34"/>
  <c r="V98" i="34"/>
  <c r="W98" i="34"/>
  <c r="X98" i="34"/>
  <c r="Y98" i="34"/>
  <c r="Z98" i="34"/>
  <c r="AA98" i="34"/>
  <c r="AB98" i="34"/>
  <c r="AC98" i="34"/>
  <c r="AD98" i="34"/>
  <c r="AE98" i="34"/>
  <c r="AF98" i="34"/>
  <c r="AG98" i="34"/>
  <c r="AH98" i="34"/>
  <c r="AI98" i="34"/>
  <c r="AJ98" i="34"/>
  <c r="AK98" i="34"/>
  <c r="AL98" i="34"/>
  <c r="AM98" i="34"/>
  <c r="D99" i="34"/>
  <c r="E99" i="34"/>
  <c r="F99" i="34"/>
  <c r="G99" i="34"/>
  <c r="H99"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AA100" i="34"/>
  <c r="AB100" i="34"/>
  <c r="AC100" i="34"/>
  <c r="AD100" i="34"/>
  <c r="AE100" i="34"/>
  <c r="AF100" i="34"/>
  <c r="AG100" i="34"/>
  <c r="AH100" i="34"/>
  <c r="AI100" i="34"/>
  <c r="AJ100" i="34"/>
  <c r="AK100" i="34"/>
  <c r="AL100" i="34"/>
  <c r="AM100" i="34"/>
  <c r="D101" i="34"/>
  <c r="E101" i="34"/>
  <c r="G101" i="34"/>
  <c r="H101" i="34"/>
  <c r="J101" i="34"/>
  <c r="K101" i="34"/>
  <c r="L101" i="34"/>
  <c r="M101" i="34"/>
  <c r="N101" i="34"/>
  <c r="O101" i="34"/>
  <c r="P101" i="34"/>
  <c r="Q101" i="34"/>
  <c r="R101" i="34"/>
  <c r="S101" i="34"/>
  <c r="S91" i="43" s="1"/>
  <c r="T101" i="34"/>
  <c r="T91" i="43" s="1"/>
  <c r="U101" i="34"/>
  <c r="V101" i="34"/>
  <c r="W101" i="34"/>
  <c r="X101" i="34"/>
  <c r="Y101" i="34"/>
  <c r="Z101" i="34"/>
  <c r="AA101" i="34"/>
  <c r="AA91" i="43" s="1"/>
  <c r="AB101" i="34"/>
  <c r="AB91" i="43" s="1"/>
  <c r="AC101" i="34"/>
  <c r="AD101" i="34"/>
  <c r="AE101" i="34"/>
  <c r="AF101" i="34"/>
  <c r="AG101" i="34"/>
  <c r="AH101" i="34"/>
  <c r="AI101" i="34"/>
  <c r="AI91" i="43" s="1"/>
  <c r="AJ101" i="34"/>
  <c r="AJ91" i="43" s="1"/>
  <c r="AK101" i="34"/>
  <c r="AL101" i="34"/>
  <c r="AM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AB103" i="34"/>
  <c r="AC103" i="34"/>
  <c r="AD103" i="34"/>
  <c r="AE103" i="34"/>
  <c r="AF103" i="34"/>
  <c r="AG103" i="34"/>
  <c r="AH103" i="34"/>
  <c r="AI103" i="34"/>
  <c r="AJ103" i="34"/>
  <c r="AK103" i="34"/>
  <c r="AL103" i="34"/>
  <c r="AM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AB104" i="34"/>
  <c r="AC104" i="34"/>
  <c r="AD104" i="34"/>
  <c r="AE104" i="34"/>
  <c r="AF104" i="34"/>
  <c r="AG104" i="34"/>
  <c r="AH104" i="34"/>
  <c r="AI104" i="34"/>
  <c r="AJ104" i="34"/>
  <c r="AK104" i="34"/>
  <c r="AL104" i="34"/>
  <c r="AM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C94" i="34"/>
  <c r="C95" i="34"/>
  <c r="C96" i="34"/>
  <c r="C97" i="34"/>
  <c r="C98" i="34"/>
  <c r="C99" i="34"/>
  <c r="C100" i="34"/>
  <c r="C101" i="34"/>
  <c r="C91" i="43" s="1"/>
  <c r="C102" i="34"/>
  <c r="C103" i="34"/>
  <c r="C104" i="34"/>
  <c r="C105" i="34"/>
  <c r="C93" i="34"/>
  <c r="D78" i="32"/>
  <c r="E78" i="32"/>
  <c r="F78" i="32"/>
  <c r="G78" i="32"/>
  <c r="H78" i="32"/>
  <c r="I78" i="32"/>
  <c r="J78" i="32"/>
  <c r="K78" i="32"/>
  <c r="L78" i="32"/>
  <c r="M78" i="32"/>
  <c r="N78" i="32"/>
  <c r="O78" i="32"/>
  <c r="P78" i="32"/>
  <c r="Q78" i="32"/>
  <c r="R78" i="32"/>
  <c r="S78" i="32"/>
  <c r="T78" i="32"/>
  <c r="U78" i="32"/>
  <c r="V78" i="32"/>
  <c r="W78" i="32"/>
  <c r="X78" i="32"/>
  <c r="Y78" i="32"/>
  <c r="Z78" i="32"/>
  <c r="AA78" i="32"/>
  <c r="AB78" i="32"/>
  <c r="AC78" i="32"/>
  <c r="AD78" i="32"/>
  <c r="AE78" i="32"/>
  <c r="AF78" i="32"/>
  <c r="AG78" i="32"/>
  <c r="AH78" i="32"/>
  <c r="AI78" i="32"/>
  <c r="AJ78" i="32"/>
  <c r="AK78" i="32"/>
  <c r="AL78" i="32"/>
  <c r="AM78" i="32"/>
  <c r="C78" i="32"/>
  <c r="D90" i="43"/>
  <c r="E90" i="43"/>
  <c r="F90" i="43"/>
  <c r="G90" i="43"/>
  <c r="H90" i="43"/>
  <c r="O90" i="43"/>
  <c r="S90" i="43"/>
  <c r="T90" i="43"/>
  <c r="U90" i="43"/>
  <c r="V90" i="43"/>
  <c r="W90" i="43"/>
  <c r="X90" i="43"/>
  <c r="AA90" i="43"/>
  <c r="AB90" i="43"/>
  <c r="AD90" i="43"/>
  <c r="AE90" i="43"/>
  <c r="AF90" i="43"/>
  <c r="AI90" i="43"/>
  <c r="AJ90" i="43"/>
  <c r="AL90" i="43"/>
  <c r="AM90" i="43"/>
  <c r="D91" i="43"/>
  <c r="E91" i="43"/>
  <c r="G91" i="43"/>
  <c r="H91" i="43"/>
  <c r="J91" i="43"/>
  <c r="K91" i="43"/>
  <c r="L91" i="43"/>
  <c r="M91" i="43"/>
  <c r="N91" i="43"/>
  <c r="O91" i="43"/>
  <c r="P91" i="43"/>
  <c r="Q91" i="43"/>
  <c r="R91" i="43"/>
  <c r="U91" i="43"/>
  <c r="V91" i="43"/>
  <c r="W91" i="43"/>
  <c r="X91" i="43"/>
  <c r="Y91" i="43"/>
  <c r="Z91" i="43"/>
  <c r="AC91" i="43"/>
  <c r="AD91" i="43"/>
  <c r="AE91" i="43"/>
  <c r="AF91" i="43"/>
  <c r="AG91" i="43"/>
  <c r="AH91" i="43"/>
  <c r="AK91" i="43"/>
  <c r="AL91" i="43"/>
  <c r="AM91" i="43"/>
  <c r="D92" i="43"/>
  <c r="E92" i="43"/>
  <c r="F92" i="43"/>
  <c r="G92" i="43"/>
  <c r="H92" i="43"/>
  <c r="I92" i="43"/>
  <c r="J92" i="43"/>
  <c r="L92" i="43"/>
  <c r="N92" i="43"/>
  <c r="P92" i="43"/>
  <c r="Q92" i="43"/>
  <c r="R92" i="43"/>
  <c r="T92" i="43"/>
  <c r="U92" i="43"/>
  <c r="V92" i="43"/>
  <c r="X92" i="43"/>
  <c r="Y92" i="43"/>
  <c r="Z92" i="43"/>
  <c r="AB92" i="43"/>
  <c r="AC92" i="43"/>
  <c r="AD92" i="43"/>
  <c r="AF92" i="43"/>
  <c r="AG92" i="43"/>
  <c r="AH92" i="43"/>
  <c r="AJ92" i="43"/>
  <c r="AK92" i="43"/>
  <c r="AL92" i="43"/>
  <c r="D93" i="43"/>
  <c r="F93" i="43"/>
  <c r="G93" i="43"/>
  <c r="H93" i="43"/>
  <c r="K93" i="43"/>
  <c r="L93" i="43"/>
  <c r="N93" i="43"/>
  <c r="O93" i="43"/>
  <c r="P93" i="43"/>
  <c r="Q93" i="43"/>
  <c r="R93" i="43"/>
  <c r="S93" i="43"/>
  <c r="T93" i="43"/>
  <c r="V93" i="43"/>
  <c r="W93" i="43"/>
  <c r="X93" i="43"/>
  <c r="Y93" i="43"/>
  <c r="AA93" i="43"/>
  <c r="AB93" i="43"/>
  <c r="AD93" i="43"/>
  <c r="AE93" i="43"/>
  <c r="AF93" i="43"/>
  <c r="AG93" i="43"/>
  <c r="AI93" i="43"/>
  <c r="AJ93" i="43"/>
  <c r="AL93" i="43"/>
  <c r="AM93" i="43"/>
  <c r="C92" i="43"/>
  <c r="C90" i="43"/>
  <c r="C59" i="43"/>
  <c r="C23" i="43"/>
  <c r="C5" i="43"/>
  <c r="B37" i="43"/>
  <c r="B55" i="43" s="1"/>
  <c r="B73" i="43" s="1"/>
  <c r="B22" i="43"/>
  <c r="B40" i="43" s="1"/>
  <c r="B58" i="43" s="1"/>
  <c r="B23" i="43"/>
  <c r="B24" i="43"/>
  <c r="B42" i="43"/>
  <c r="B60" i="43" s="1"/>
  <c r="B25" i="43"/>
  <c r="B43" i="43"/>
  <c r="B61" i="43" s="1"/>
  <c r="B26" i="43"/>
  <c r="B27" i="43"/>
  <c r="B45" i="43" s="1"/>
  <c r="B63" i="43" s="1"/>
  <c r="B28" i="43"/>
  <c r="B46" i="43"/>
  <c r="B64" i="43" s="1"/>
  <c r="B29" i="43"/>
  <c r="B47" i="43"/>
  <c r="B65" i="43" s="1"/>
  <c r="B30" i="43"/>
  <c r="B31" i="43"/>
  <c r="B49" i="43" s="1"/>
  <c r="B67" i="43" s="1"/>
  <c r="B32" i="43"/>
  <c r="B50" i="43"/>
  <c r="B68" i="43"/>
  <c r="B33" i="43"/>
  <c r="B51" i="43"/>
  <c r="B69" i="43"/>
  <c r="B34" i="43"/>
  <c r="B52" i="43"/>
  <c r="B70" i="43" s="1"/>
  <c r="B35" i="43"/>
  <c r="B53" i="43" s="1"/>
  <c r="B71" i="43" s="1"/>
  <c r="B36" i="43"/>
  <c r="B54" i="43" s="1"/>
  <c r="B41" i="43"/>
  <c r="B59" i="43"/>
  <c r="B44" i="43"/>
  <c r="B62" i="43"/>
  <c r="B48" i="43"/>
  <c r="B66" i="43" s="1"/>
  <c r="C66" i="32"/>
  <c r="AO66" i="32" s="1"/>
  <c r="C78" i="29"/>
  <c r="AO88" i="30"/>
  <c r="AO84" i="31"/>
  <c r="AO84" i="30"/>
  <c r="AO87" i="30"/>
  <c r="AO83" i="30"/>
  <c r="AO90" i="30"/>
  <c r="AO86" i="30"/>
  <c r="AO82" i="30"/>
  <c r="AO89" i="30"/>
  <c r="AO85" i="30"/>
  <c r="AO81" i="30"/>
  <c r="AO69" i="32"/>
  <c r="AK63" i="28"/>
  <c r="AC63" i="28"/>
  <c r="B36" i="36"/>
  <c r="B54" i="36"/>
  <c r="B72" i="36" s="1"/>
  <c r="B35" i="36"/>
  <c r="B53" i="36" s="1"/>
  <c r="B71" i="36" s="1"/>
  <c r="B90" i="36" s="1"/>
  <c r="B34" i="36"/>
  <c r="B52" i="36" s="1"/>
  <c r="B70" i="36" s="1"/>
  <c r="B89" i="36" s="1"/>
  <c r="B33" i="36"/>
  <c r="B51" i="36" s="1"/>
  <c r="B69" i="36" s="1"/>
  <c r="B88" i="36" s="1"/>
  <c r="B32" i="36"/>
  <c r="B50" i="36" s="1"/>
  <c r="B68" i="36" s="1"/>
  <c r="B87" i="36" s="1"/>
  <c r="B31" i="36"/>
  <c r="B49" i="36" s="1"/>
  <c r="B67" i="36" s="1"/>
  <c r="B86" i="36" s="1"/>
  <c r="B30" i="36"/>
  <c r="B48" i="36" s="1"/>
  <c r="B66" i="36" s="1"/>
  <c r="B85" i="36" s="1"/>
  <c r="B29" i="36"/>
  <c r="B47" i="36" s="1"/>
  <c r="B65" i="36" s="1"/>
  <c r="B84" i="36" s="1"/>
  <c r="B28" i="36"/>
  <c r="B46" i="36" s="1"/>
  <c r="B64" i="36" s="1"/>
  <c r="B83" i="36" s="1"/>
  <c r="B27" i="36"/>
  <c r="B45" i="36" s="1"/>
  <c r="B63" i="36" s="1"/>
  <c r="B82" i="36" s="1"/>
  <c r="B26" i="36"/>
  <c r="B44" i="36" s="1"/>
  <c r="B62" i="36" s="1"/>
  <c r="B81" i="36" s="1"/>
  <c r="B25" i="36"/>
  <c r="B43" i="36" s="1"/>
  <c r="B61" i="36" s="1"/>
  <c r="B80" i="36" s="1"/>
  <c r="B24" i="36"/>
  <c r="B42" i="36" s="1"/>
  <c r="B60" i="36" s="1"/>
  <c r="B79" i="36" s="1"/>
  <c r="B23" i="36"/>
  <c r="B41" i="36" s="1"/>
  <c r="B59" i="36" s="1"/>
  <c r="B78" i="36" s="1"/>
  <c r="B22" i="36"/>
  <c r="B40" i="36" s="1"/>
  <c r="B19" i="36"/>
  <c r="B37" i="36" s="1"/>
  <c r="B55" i="36" s="1"/>
  <c r="B36" i="35"/>
  <c r="B54" i="35" s="1"/>
  <c r="B72" i="35" s="1"/>
  <c r="B35" i="35"/>
  <c r="B53" i="35" s="1"/>
  <c r="B71" i="35" s="1"/>
  <c r="B90" i="35" s="1"/>
  <c r="B105" i="35" s="1"/>
  <c r="B34" i="35"/>
  <c r="B52" i="35" s="1"/>
  <c r="B70" i="35" s="1"/>
  <c r="B89" i="35" s="1"/>
  <c r="B104" i="35" s="1"/>
  <c r="B33" i="35"/>
  <c r="B51" i="35" s="1"/>
  <c r="B69" i="35" s="1"/>
  <c r="B88" i="35" s="1"/>
  <c r="B103" i="35" s="1"/>
  <c r="B32" i="35"/>
  <c r="B50" i="35"/>
  <c r="B68" i="35" s="1"/>
  <c r="B87" i="35" s="1"/>
  <c r="B102" i="35" s="1"/>
  <c r="B31" i="35"/>
  <c r="B49" i="35" s="1"/>
  <c r="B67" i="35" s="1"/>
  <c r="B86" i="35" s="1"/>
  <c r="B101" i="35" s="1"/>
  <c r="B30" i="35"/>
  <c r="B48" i="35" s="1"/>
  <c r="B66" i="35" s="1"/>
  <c r="B85" i="35" s="1"/>
  <c r="B100" i="35" s="1"/>
  <c r="B29" i="35"/>
  <c r="B47" i="35" s="1"/>
  <c r="B65" i="35" s="1"/>
  <c r="B84" i="35" s="1"/>
  <c r="B99" i="35" s="1"/>
  <c r="B28" i="35"/>
  <c r="B46" i="35"/>
  <c r="B64" i="35" s="1"/>
  <c r="B83" i="35" s="1"/>
  <c r="B98" i="35" s="1"/>
  <c r="B27" i="35"/>
  <c r="B45" i="35" s="1"/>
  <c r="B63" i="35" s="1"/>
  <c r="B82" i="35" s="1"/>
  <c r="B97" i="35" s="1"/>
  <c r="B26" i="35"/>
  <c r="B44" i="35" s="1"/>
  <c r="B62" i="35" s="1"/>
  <c r="B81" i="35" s="1"/>
  <c r="B96" i="35" s="1"/>
  <c r="B25" i="35"/>
  <c r="B43" i="35" s="1"/>
  <c r="B61" i="35" s="1"/>
  <c r="B80" i="35" s="1"/>
  <c r="B95" i="35" s="1"/>
  <c r="B24" i="35"/>
  <c r="B42" i="35"/>
  <c r="B60" i="35" s="1"/>
  <c r="B79" i="35" s="1"/>
  <c r="B94" i="35" s="1"/>
  <c r="B23" i="35"/>
  <c r="B41" i="35" s="1"/>
  <c r="B59" i="35" s="1"/>
  <c r="B78" i="35" s="1"/>
  <c r="B93" i="35" s="1"/>
  <c r="B22" i="35"/>
  <c r="B40" i="35" s="1"/>
  <c r="B19" i="35"/>
  <c r="B37" i="35" s="1"/>
  <c r="B55" i="35" s="1"/>
  <c r="B36" i="34"/>
  <c r="B54" i="34" s="1"/>
  <c r="B72" i="34" s="1"/>
  <c r="B35" i="34"/>
  <c r="B53" i="34"/>
  <c r="B34" i="34"/>
  <c r="B52" i="34" s="1"/>
  <c r="B70" i="34" s="1"/>
  <c r="B89" i="34" s="1"/>
  <c r="B33" i="34"/>
  <c r="B51" i="34" s="1"/>
  <c r="B69" i="34" s="1"/>
  <c r="B88" i="34" s="1"/>
  <c r="B32" i="34"/>
  <c r="B50" i="34"/>
  <c r="B31" i="34"/>
  <c r="B49" i="34"/>
  <c r="B30" i="34"/>
  <c r="B48" i="34" s="1"/>
  <c r="B66" i="34" s="1"/>
  <c r="B85" i="34" s="1"/>
  <c r="B29" i="34"/>
  <c r="B47" i="34" s="1"/>
  <c r="B65" i="34" s="1"/>
  <c r="B84" i="34" s="1"/>
  <c r="B28" i="34"/>
  <c r="B46" i="34"/>
  <c r="B27" i="34"/>
  <c r="B45" i="34"/>
  <c r="B26" i="34"/>
  <c r="B44" i="34" s="1"/>
  <c r="B62" i="34" s="1"/>
  <c r="B81" i="34" s="1"/>
  <c r="B25" i="34"/>
  <c r="B43" i="34" s="1"/>
  <c r="B61" i="34" s="1"/>
  <c r="B80" i="34" s="1"/>
  <c r="B24" i="34"/>
  <c r="B42" i="34"/>
  <c r="B23" i="34"/>
  <c r="B41" i="34"/>
  <c r="B19" i="34"/>
  <c r="B37" i="34" s="1"/>
  <c r="B55" i="34" s="1"/>
  <c r="B41" i="33"/>
  <c r="B59" i="33" s="1"/>
  <c r="B78" i="33" s="1"/>
  <c r="B36" i="33"/>
  <c r="B54" i="33" s="1"/>
  <c r="B72" i="33" s="1"/>
  <c r="B35" i="33"/>
  <c r="B53" i="33" s="1"/>
  <c r="B71" i="33" s="1"/>
  <c r="B90" i="33" s="1"/>
  <c r="B34" i="33"/>
  <c r="B52" i="33"/>
  <c r="B33" i="33"/>
  <c r="B51" i="33"/>
  <c r="B69" i="33" s="1"/>
  <c r="B88" i="33" s="1"/>
  <c r="B32" i="33"/>
  <c r="B50" i="33" s="1"/>
  <c r="B68" i="33" s="1"/>
  <c r="B87" i="33" s="1"/>
  <c r="B31" i="33"/>
  <c r="B49" i="33" s="1"/>
  <c r="B67" i="33" s="1"/>
  <c r="B86" i="33" s="1"/>
  <c r="B30" i="33"/>
  <c r="B48" i="33"/>
  <c r="B29" i="33"/>
  <c r="B47" i="33"/>
  <c r="B65" i="33" s="1"/>
  <c r="B84" i="33" s="1"/>
  <c r="B28" i="33"/>
  <c r="B46" i="33" s="1"/>
  <c r="B64" i="33" s="1"/>
  <c r="B83" i="33" s="1"/>
  <c r="B27" i="33"/>
  <c r="B45" i="33" s="1"/>
  <c r="B63" i="33" s="1"/>
  <c r="B82" i="33" s="1"/>
  <c r="B26" i="33"/>
  <c r="B44" i="33"/>
  <c r="B25" i="33"/>
  <c r="B43" i="33"/>
  <c r="B24" i="33"/>
  <c r="B42" i="33" s="1"/>
  <c r="B60" i="33" s="1"/>
  <c r="B79" i="33" s="1"/>
  <c r="B23" i="33"/>
  <c r="B22" i="33"/>
  <c r="B40" i="33" s="1"/>
  <c r="B58" i="33" s="1"/>
  <c r="AK80" i="28"/>
  <c r="AJ80" i="28"/>
  <c r="AI80" i="28"/>
  <c r="AI84" i="28" s="1"/>
  <c r="AH80" i="28"/>
  <c r="AG80" i="28"/>
  <c r="AC80" i="28"/>
  <c r="AC84" i="28" s="1"/>
  <c r="AB80" i="28"/>
  <c r="AA80" i="28"/>
  <c r="Z80" i="28"/>
  <c r="Y80" i="28"/>
  <c r="U80" i="28"/>
  <c r="U84" i="28" s="1"/>
  <c r="T80" i="28"/>
  <c r="T84" i="28" s="1"/>
  <c r="S80" i="28"/>
  <c r="R80" i="28"/>
  <c r="Q80" i="28"/>
  <c r="B19" i="33"/>
  <c r="B37" i="33" s="1"/>
  <c r="B55" i="33" s="1"/>
  <c r="B31" i="32"/>
  <c r="B46" i="32" s="1"/>
  <c r="B30" i="32"/>
  <c r="B45" i="32" s="1"/>
  <c r="B60" i="32" s="1"/>
  <c r="B29" i="32"/>
  <c r="B44" i="32" s="1"/>
  <c r="B59" i="32" s="1"/>
  <c r="B28" i="32"/>
  <c r="B43" i="32" s="1"/>
  <c r="B58" i="32" s="1"/>
  <c r="B27" i="32"/>
  <c r="B42" i="32" s="1"/>
  <c r="B57" i="32" s="1"/>
  <c r="B26" i="32"/>
  <c r="B41" i="32" s="1"/>
  <c r="B56" i="32" s="1"/>
  <c r="B25" i="32"/>
  <c r="B40" i="32"/>
  <c r="B55" i="32" s="1"/>
  <c r="B24" i="32"/>
  <c r="B39" i="32"/>
  <c r="B54" i="32" s="1"/>
  <c r="B23" i="32"/>
  <c r="B38" i="32"/>
  <c r="B53" i="32" s="1"/>
  <c r="B22" i="32"/>
  <c r="B37" i="32" s="1"/>
  <c r="B52" i="32" s="1"/>
  <c r="B21" i="32"/>
  <c r="B36" i="32" s="1"/>
  <c r="B51" i="32" s="1"/>
  <c r="B20" i="32"/>
  <c r="B35" i="32" s="1"/>
  <c r="B50" i="32" s="1"/>
  <c r="B36" i="31"/>
  <c r="B54" i="31" s="1"/>
  <c r="B72" i="31" s="1"/>
  <c r="B35" i="31"/>
  <c r="B53" i="31" s="1"/>
  <c r="B71" i="31" s="1"/>
  <c r="B90" i="31" s="1"/>
  <c r="B34" i="31"/>
  <c r="B52" i="31" s="1"/>
  <c r="B70" i="31" s="1"/>
  <c r="B89" i="31" s="1"/>
  <c r="B33" i="31"/>
  <c r="B51" i="31" s="1"/>
  <c r="B69" i="31" s="1"/>
  <c r="B88" i="31" s="1"/>
  <c r="B32" i="31"/>
  <c r="B50" i="31" s="1"/>
  <c r="B68" i="31" s="1"/>
  <c r="B87" i="31" s="1"/>
  <c r="B31" i="31"/>
  <c r="B49" i="31" s="1"/>
  <c r="B67" i="31" s="1"/>
  <c r="B86" i="31" s="1"/>
  <c r="B30" i="31"/>
  <c r="B48" i="31" s="1"/>
  <c r="B66" i="31" s="1"/>
  <c r="B85" i="31" s="1"/>
  <c r="B29" i="31"/>
  <c r="B47" i="31" s="1"/>
  <c r="B65" i="31" s="1"/>
  <c r="B84" i="31" s="1"/>
  <c r="B28" i="31"/>
  <c r="B46" i="31" s="1"/>
  <c r="B64" i="31" s="1"/>
  <c r="B83" i="31" s="1"/>
  <c r="B27" i="31"/>
  <c r="B45" i="31" s="1"/>
  <c r="B63" i="31" s="1"/>
  <c r="B82" i="31" s="1"/>
  <c r="B26" i="31"/>
  <c r="B44" i="31" s="1"/>
  <c r="B62" i="31" s="1"/>
  <c r="B81" i="31" s="1"/>
  <c r="B25" i="31"/>
  <c r="B43" i="31" s="1"/>
  <c r="B61" i="31" s="1"/>
  <c r="B80" i="31" s="1"/>
  <c r="B24" i="31"/>
  <c r="B42" i="31" s="1"/>
  <c r="B60" i="31" s="1"/>
  <c r="B79" i="31" s="1"/>
  <c r="B23" i="31"/>
  <c r="B41" i="31" s="1"/>
  <c r="B59" i="31" s="1"/>
  <c r="B78" i="31" s="1"/>
  <c r="B19" i="31"/>
  <c r="B37" i="31" s="1"/>
  <c r="B55" i="31" s="1"/>
  <c r="B36" i="30"/>
  <c r="B54" i="30" s="1"/>
  <c r="B72" i="30" s="1"/>
  <c r="B35" i="30"/>
  <c r="B53" i="30"/>
  <c r="B71" i="30" s="1"/>
  <c r="B90" i="30" s="1"/>
  <c r="B105" i="30" s="1"/>
  <c r="B34" i="30"/>
  <c r="B52" i="30" s="1"/>
  <c r="B70" i="30" s="1"/>
  <c r="B89" i="30" s="1"/>
  <c r="B104" i="30" s="1"/>
  <c r="B33" i="30"/>
  <c r="B51" i="30"/>
  <c r="B32" i="30"/>
  <c r="B50" i="30" s="1"/>
  <c r="B68" i="30" s="1"/>
  <c r="B87" i="30" s="1"/>
  <c r="B102" i="30" s="1"/>
  <c r="B31" i="30"/>
  <c r="B49" i="30"/>
  <c r="B67" i="30" s="1"/>
  <c r="B86" i="30" s="1"/>
  <c r="B101" i="30" s="1"/>
  <c r="B30" i="30"/>
  <c r="B48" i="30" s="1"/>
  <c r="B66" i="30" s="1"/>
  <c r="B85" i="30" s="1"/>
  <c r="B100" i="30" s="1"/>
  <c r="B29" i="30"/>
  <c r="B47" i="30"/>
  <c r="B28" i="30"/>
  <c r="B46" i="30" s="1"/>
  <c r="B64" i="30" s="1"/>
  <c r="B83" i="30" s="1"/>
  <c r="B98" i="30" s="1"/>
  <c r="B27" i="30"/>
  <c r="B45" i="30"/>
  <c r="B63" i="30" s="1"/>
  <c r="B82" i="30" s="1"/>
  <c r="B97" i="30" s="1"/>
  <c r="B26" i="30"/>
  <c r="B44" i="30" s="1"/>
  <c r="B62" i="30" s="1"/>
  <c r="B81" i="30" s="1"/>
  <c r="B96" i="30" s="1"/>
  <c r="B25" i="30"/>
  <c r="B43" i="30"/>
  <c r="B61" i="30" s="1"/>
  <c r="B80" i="30" s="1"/>
  <c r="B95" i="30" s="1"/>
  <c r="B24" i="30"/>
  <c r="B42" i="30" s="1"/>
  <c r="B60" i="30" s="1"/>
  <c r="B79" i="30" s="1"/>
  <c r="B94" i="30" s="1"/>
  <c r="B23" i="30"/>
  <c r="B41" i="30"/>
  <c r="B19" i="30"/>
  <c r="B37" i="30" s="1"/>
  <c r="B55" i="30" s="1"/>
  <c r="B36" i="29"/>
  <c r="B54" i="29" s="1"/>
  <c r="B72" i="29" s="1"/>
  <c r="B35" i="29"/>
  <c r="B53" i="29" s="1"/>
  <c r="B71" i="29" s="1"/>
  <c r="B90" i="29" s="1"/>
  <c r="B34" i="29"/>
  <c r="B52" i="29"/>
  <c r="B70" i="29" s="1"/>
  <c r="B89" i="29" s="1"/>
  <c r="B33" i="29"/>
  <c r="B51" i="29"/>
  <c r="B32" i="29"/>
  <c r="B50" i="29"/>
  <c r="B31" i="29"/>
  <c r="B49" i="29" s="1"/>
  <c r="B67" i="29" s="1"/>
  <c r="B86" i="29" s="1"/>
  <c r="B30" i="29"/>
  <c r="B48" i="29" s="1"/>
  <c r="B66" i="29" s="1"/>
  <c r="B85" i="29" s="1"/>
  <c r="B29" i="29"/>
  <c r="B47" i="29" s="1"/>
  <c r="B65" i="29" s="1"/>
  <c r="B84" i="29" s="1"/>
  <c r="B28" i="29"/>
  <c r="B46" i="29" s="1"/>
  <c r="B64" i="29" s="1"/>
  <c r="B83" i="29" s="1"/>
  <c r="B27" i="29"/>
  <c r="B45" i="29" s="1"/>
  <c r="B63" i="29" s="1"/>
  <c r="B82" i="29" s="1"/>
  <c r="B26" i="29"/>
  <c r="B44" i="29"/>
  <c r="B25" i="29"/>
  <c r="B43" i="29" s="1"/>
  <c r="B61" i="29" s="1"/>
  <c r="B80" i="29" s="1"/>
  <c r="B24" i="29"/>
  <c r="B42" i="29" s="1"/>
  <c r="B60" i="29" s="1"/>
  <c r="B79" i="29" s="1"/>
  <c r="B23" i="29"/>
  <c r="B41" i="29" s="1"/>
  <c r="B59" i="29" s="1"/>
  <c r="B78" i="29" s="1"/>
  <c r="B19" i="29"/>
  <c r="B37" i="29" s="1"/>
  <c r="B55" i="29" s="1"/>
  <c r="B88" i="29"/>
  <c r="B69" i="29"/>
  <c r="B69" i="30"/>
  <c r="B88" i="30" s="1"/>
  <c r="B103" i="30" s="1"/>
  <c r="B66" i="33"/>
  <c r="B85" i="33"/>
  <c r="B59" i="30"/>
  <c r="B78" i="30" s="1"/>
  <c r="B93" i="30" s="1"/>
  <c r="B62" i="29"/>
  <c r="B81" i="29" s="1"/>
  <c r="B68" i="29"/>
  <c r="B87" i="29" s="1"/>
  <c r="B61" i="33"/>
  <c r="B80" i="33" s="1"/>
  <c r="B62" i="33"/>
  <c r="B81" i="33" s="1"/>
  <c r="B70" i="33"/>
  <c r="B89" i="33"/>
  <c r="B65" i="30"/>
  <c r="B84" i="30" s="1"/>
  <c r="B99" i="30" s="1"/>
  <c r="AK84" i="28"/>
  <c r="B67" i="34"/>
  <c r="B86" i="34" s="1"/>
  <c r="B60" i="34"/>
  <c r="B79" i="34"/>
  <c r="B64" i="34"/>
  <c r="B83" i="34" s="1"/>
  <c r="B68" i="34"/>
  <c r="B87" i="34"/>
  <c r="B63" i="34"/>
  <c r="B82" i="34" s="1"/>
  <c r="B71" i="34"/>
  <c r="B90" i="34" s="1"/>
  <c r="B59" i="34"/>
  <c r="B78" i="34"/>
  <c r="C21" i="28"/>
  <c r="B19" i="10"/>
  <c r="B37" i="10" s="1"/>
  <c r="B55" i="10" s="1"/>
  <c r="B33" i="10"/>
  <c r="B51" i="10" s="1"/>
  <c r="B69" i="10" s="1"/>
  <c r="B88" i="10" s="1"/>
  <c r="B34" i="10"/>
  <c r="B52" i="10"/>
  <c r="B35" i="10"/>
  <c r="B53" i="10"/>
  <c r="B71" i="10" s="1"/>
  <c r="B90" i="10" s="1"/>
  <c r="B36" i="10"/>
  <c r="B54" i="10" s="1"/>
  <c r="B72" i="10" s="1"/>
  <c r="B32" i="10"/>
  <c r="B50" i="10"/>
  <c r="B31" i="10"/>
  <c r="B49" i="10" s="1"/>
  <c r="B67" i="10" s="1"/>
  <c r="B86" i="10" s="1"/>
  <c r="B30" i="10"/>
  <c r="B48" i="10" s="1"/>
  <c r="B66" i="10" s="1"/>
  <c r="B85" i="10" s="1"/>
  <c r="B29" i="10"/>
  <c r="B47" i="10" s="1"/>
  <c r="B65" i="10" s="1"/>
  <c r="B84" i="10" s="1"/>
  <c r="B28" i="10"/>
  <c r="B46" i="10"/>
  <c r="B27" i="10"/>
  <c r="B45" i="10" s="1"/>
  <c r="B63" i="10" s="1"/>
  <c r="B82" i="10" s="1"/>
  <c r="B26" i="10"/>
  <c r="B44" i="10" s="1"/>
  <c r="B62" i="10" s="1"/>
  <c r="B81" i="10" s="1"/>
  <c r="B25" i="10"/>
  <c r="B43" i="10" s="1"/>
  <c r="B61" i="10" s="1"/>
  <c r="B80" i="10" s="1"/>
  <c r="B24" i="10"/>
  <c r="B42" i="10" s="1"/>
  <c r="B60" i="10" s="1"/>
  <c r="B79" i="10" s="1"/>
  <c r="B23" i="10"/>
  <c r="B41" i="10" s="1"/>
  <c r="B59" i="10" s="1"/>
  <c r="B78" i="10" s="1"/>
  <c r="B70" i="10"/>
  <c r="B89" i="10" s="1"/>
  <c r="B68" i="10"/>
  <c r="B87" i="10" s="1"/>
  <c r="B64" i="10"/>
  <c r="B83" i="10" s="1"/>
  <c r="B30" i="2"/>
  <c r="B45" i="2" s="1"/>
  <c r="B60" i="2" s="1"/>
  <c r="B31" i="2"/>
  <c r="B46" i="2"/>
  <c r="B20" i="2"/>
  <c r="B35" i="2" s="1"/>
  <c r="B50" i="2" s="1"/>
  <c r="B21" i="2"/>
  <c r="B36" i="2" s="1"/>
  <c r="B51" i="2" s="1"/>
  <c r="B22" i="2"/>
  <c r="B37" i="2"/>
  <c r="B52" i="2" s="1"/>
  <c r="B23" i="2"/>
  <c r="B38" i="2" s="1"/>
  <c r="B53" i="2" s="1"/>
  <c r="B24" i="2"/>
  <c r="B39" i="2" s="1"/>
  <c r="B54" i="2" s="1"/>
  <c r="B25" i="2"/>
  <c r="B40" i="2" s="1"/>
  <c r="B55" i="2" s="1"/>
  <c r="B26" i="2"/>
  <c r="B41" i="2" s="1"/>
  <c r="B56" i="2" s="1"/>
  <c r="B27" i="2"/>
  <c r="B42" i="2" s="1"/>
  <c r="B57" i="2" s="1"/>
  <c r="B28" i="2"/>
  <c r="B43" i="2" s="1"/>
  <c r="B58" i="2" s="1"/>
  <c r="B29" i="2"/>
  <c r="B44" i="2" s="1"/>
  <c r="B59" i="2" s="1"/>
  <c r="E37" i="28"/>
  <c r="AQ37" i="28" s="1"/>
  <c r="K14" i="35"/>
  <c r="G7" i="36"/>
  <c r="E127" i="39"/>
  <c r="C127" i="39"/>
  <c r="J141" i="39"/>
  <c r="O47" i="39"/>
  <c r="J127" i="39"/>
  <c r="O66" i="39"/>
  <c r="O40" i="39"/>
  <c r="L127" i="39"/>
  <c r="K164" i="39"/>
  <c r="K160" i="39"/>
  <c r="O124" i="39"/>
  <c r="I127" i="39"/>
  <c r="J5" i="2"/>
  <c r="L15" i="2"/>
  <c r="O51" i="39"/>
  <c r="O119" i="39"/>
  <c r="L164" i="39"/>
  <c r="I164" i="39"/>
  <c r="I162" i="39"/>
  <c r="E162" i="39"/>
  <c r="J9" i="2"/>
  <c r="I5" i="2"/>
  <c r="L160" i="39"/>
  <c r="I160" i="39"/>
  <c r="I175" i="39" s="1"/>
  <c r="H160" i="39"/>
  <c r="E158" i="39"/>
  <c r="D164" i="39"/>
  <c r="D179" i="39" s="1"/>
  <c r="D160" i="39"/>
  <c r="D43" i="39"/>
  <c r="C166" i="39"/>
  <c r="L8" i="2"/>
  <c r="H13" i="2"/>
  <c r="D7" i="2"/>
  <c r="M168" i="39"/>
  <c r="M183" i="39" s="1"/>
  <c r="I168" i="39"/>
  <c r="I183" i="39" s="1"/>
  <c r="E168" i="39"/>
  <c r="E183" i="39" s="1"/>
  <c r="O123" i="39"/>
  <c r="K162" i="39"/>
  <c r="H162" i="39"/>
  <c r="L14" i="2"/>
  <c r="D14" i="2"/>
  <c r="K168" i="39"/>
  <c r="K183" i="39" s="1"/>
  <c r="C168" i="39"/>
  <c r="C183" i="39" s="1"/>
  <c r="K158" i="39"/>
  <c r="J166" i="39"/>
  <c r="H158" i="39"/>
  <c r="H9" i="2"/>
  <c r="K11" i="2"/>
  <c r="F13" i="2"/>
  <c r="L6" i="2"/>
  <c r="D6" i="2"/>
  <c r="O11" i="39"/>
  <c r="J10" i="2"/>
  <c r="O122" i="39"/>
  <c r="M166" i="39"/>
  <c r="L166" i="39"/>
  <c r="D161" i="39"/>
  <c r="J11" i="2"/>
  <c r="H12" i="2"/>
  <c r="L9" i="2"/>
  <c r="D9" i="2"/>
  <c r="O53" i="39"/>
  <c r="O121" i="39"/>
  <c r="M162" i="39"/>
  <c r="M160" i="39"/>
  <c r="G160" i="39"/>
  <c r="F164" i="39"/>
  <c r="F160" i="39"/>
  <c r="J14" i="2"/>
  <c r="H15" i="2"/>
  <c r="L12" i="2"/>
  <c r="M158" i="39"/>
  <c r="L158" i="39"/>
  <c r="J161" i="39"/>
  <c r="I166" i="39"/>
  <c r="F166" i="39"/>
  <c r="F158" i="39"/>
  <c r="E166" i="39"/>
  <c r="E164" i="39"/>
  <c r="J6" i="2"/>
  <c r="H7" i="2"/>
  <c r="I13" i="2"/>
  <c r="D10" i="2"/>
  <c r="D13" i="2"/>
  <c r="D15" i="39"/>
  <c r="D162" i="39"/>
  <c r="D177" i="39" s="1"/>
  <c r="D158" i="39"/>
  <c r="D15" i="2"/>
  <c r="F141" i="39"/>
  <c r="L11" i="2"/>
  <c r="L85" i="39"/>
  <c r="D11" i="2"/>
  <c r="D85" i="39"/>
  <c r="G13" i="2"/>
  <c r="J29" i="39"/>
  <c r="M29" i="39"/>
  <c r="I14" i="2"/>
  <c r="L5" i="2"/>
  <c r="L141" i="39"/>
  <c r="D5" i="2"/>
  <c r="D141" i="39"/>
  <c r="O13" i="39"/>
  <c r="D166" i="39"/>
  <c r="D181" i="39" s="1"/>
  <c r="D127" i="39"/>
  <c r="O117" i="39"/>
  <c r="H164" i="39"/>
  <c r="H127" i="39"/>
  <c r="F127" i="39"/>
  <c r="O49" i="39"/>
  <c r="I158" i="39"/>
  <c r="F162" i="39"/>
  <c r="C158" i="39"/>
  <c r="O67" i="39"/>
  <c r="E160" i="39"/>
  <c r="M164" i="39"/>
  <c r="O126" i="39"/>
  <c r="O35" i="39"/>
  <c r="O109" i="39"/>
  <c r="O116" i="39"/>
  <c r="O125" i="39"/>
  <c r="O118" i="39"/>
  <c r="O76" i="39"/>
  <c r="O55" i="39"/>
  <c r="D109" i="35" l="1"/>
  <c r="AA63" i="28"/>
  <c r="C49" i="32"/>
  <c r="T63" i="28"/>
  <c r="AB63" i="28"/>
  <c r="AJ63" i="28"/>
  <c r="AJ68" i="28" s="1"/>
  <c r="C77" i="32"/>
  <c r="D109" i="36"/>
  <c r="D40" i="10"/>
  <c r="D161" i="35"/>
  <c r="AA84" i="28"/>
  <c r="D58" i="10"/>
  <c r="C161" i="36"/>
  <c r="AB84" i="28"/>
  <c r="V63" i="28"/>
  <c r="AD63" i="28"/>
  <c r="AL63" i="28"/>
  <c r="D142" i="31"/>
  <c r="D188" i="36"/>
  <c r="AE63" i="28"/>
  <c r="D22" i="35"/>
  <c r="S84" i="28"/>
  <c r="AF66" i="28"/>
  <c r="O67" i="28"/>
  <c r="AH67" i="28"/>
  <c r="Y63" i="28"/>
  <c r="AG63" i="28"/>
  <c r="W63" i="28"/>
  <c r="AM63" i="28"/>
  <c r="B72" i="43"/>
  <c r="B81" i="43"/>
  <c r="Y84" i="28"/>
  <c r="C126" i="36"/>
  <c r="C188" i="36"/>
  <c r="R67" i="28"/>
  <c r="C22" i="36"/>
  <c r="C58" i="36"/>
  <c r="C92" i="36"/>
  <c r="C58" i="35"/>
  <c r="C77" i="35"/>
  <c r="C22" i="35"/>
  <c r="C126" i="35"/>
  <c r="W84" i="28"/>
  <c r="V64" i="28"/>
  <c r="V84" i="28"/>
  <c r="AD64" i="28"/>
  <c r="AD84" i="28"/>
  <c r="AL64" i="28"/>
  <c r="AL68" i="28" s="1"/>
  <c r="AL84" i="28"/>
  <c r="D40" i="33"/>
  <c r="W64" i="28"/>
  <c r="D58" i="33"/>
  <c r="D77" i="33"/>
  <c r="R64" i="28"/>
  <c r="I35" i="32"/>
  <c r="H46" i="32"/>
  <c r="D22" i="31"/>
  <c r="D92" i="31"/>
  <c r="D161" i="31"/>
  <c r="D40" i="31"/>
  <c r="D109" i="31"/>
  <c r="D181" i="31"/>
  <c r="D58" i="31"/>
  <c r="D126" i="31"/>
  <c r="Q76" i="28"/>
  <c r="O64" i="28"/>
  <c r="O76" i="28"/>
  <c r="AE76" i="28"/>
  <c r="AE64" i="28"/>
  <c r="AM76" i="28"/>
  <c r="AM64" i="28"/>
  <c r="Y76" i="28"/>
  <c r="Y64" i="28"/>
  <c r="AA82" i="36"/>
  <c r="AA82" i="35"/>
  <c r="AA82" i="34"/>
  <c r="AA82" i="33"/>
  <c r="AA82" i="31"/>
  <c r="AA82" i="30"/>
  <c r="AA82" i="29"/>
  <c r="AM82" i="10"/>
  <c r="AD84" i="36"/>
  <c r="AD84" i="30"/>
  <c r="AD84" i="35"/>
  <c r="AD84" i="34"/>
  <c r="AD84" i="33"/>
  <c r="AD84" i="31"/>
  <c r="AD84" i="29"/>
  <c r="AH76" i="28"/>
  <c r="AB82" i="31"/>
  <c r="AB82" i="30"/>
  <c r="AB82" i="29"/>
  <c r="AB82" i="36"/>
  <c r="AB82" i="35"/>
  <c r="AB82" i="34"/>
  <c r="AB82" i="33"/>
  <c r="AF79" i="35"/>
  <c r="AF79" i="34"/>
  <c r="AF79" i="33"/>
  <c r="AF79" i="31"/>
  <c r="AF79" i="29"/>
  <c r="AF79" i="30"/>
  <c r="AF79" i="36"/>
  <c r="AH84" i="36"/>
  <c r="AH84" i="35"/>
  <c r="AH84" i="34"/>
  <c r="AH84" i="33"/>
  <c r="AH84" i="30"/>
  <c r="AH84" i="31"/>
  <c r="AH84" i="29"/>
  <c r="AM83" i="33"/>
  <c r="AM83" i="31"/>
  <c r="AM83" i="30"/>
  <c r="AM83" i="29"/>
  <c r="AM83" i="35"/>
  <c r="AI84" i="35"/>
  <c r="AI84" i="34"/>
  <c r="AI84" i="33"/>
  <c r="AI84" i="31"/>
  <c r="AI84" i="30"/>
  <c r="AI84" i="29"/>
  <c r="AI84" i="36"/>
  <c r="AL85" i="29"/>
  <c r="AL85" i="36"/>
  <c r="AL85" i="35"/>
  <c r="AL85" i="34"/>
  <c r="AL85" i="33"/>
  <c r="AL85" i="31"/>
  <c r="AL85" i="30"/>
  <c r="AJ64" i="28"/>
  <c r="AA86" i="33"/>
  <c r="AA86" i="31"/>
  <c r="AA86" i="30"/>
  <c r="AA86" i="29"/>
  <c r="AM86" i="10"/>
  <c r="AA86" i="36"/>
  <c r="AA86" i="35"/>
  <c r="AA86" i="34"/>
  <c r="AL80" i="30"/>
  <c r="AC87" i="30"/>
  <c r="AA83" i="30"/>
  <c r="AL87" i="29"/>
  <c r="AB81" i="30"/>
  <c r="AG88" i="30"/>
  <c r="U86" i="36"/>
  <c r="T79" i="29"/>
  <c r="T78" i="36"/>
  <c r="V85" i="36"/>
  <c r="P82" i="29"/>
  <c r="P85" i="33"/>
  <c r="X89" i="34"/>
  <c r="S78" i="31"/>
  <c r="O82" i="30"/>
  <c r="O86" i="30"/>
  <c r="P87" i="29"/>
  <c r="R84" i="29"/>
  <c r="AK80" i="36"/>
  <c r="AD78" i="29"/>
  <c r="AL80" i="29"/>
  <c r="AC87" i="31"/>
  <c r="AA83" i="29"/>
  <c r="AL87" i="30"/>
  <c r="AB81" i="31"/>
  <c r="AG88" i="31"/>
  <c r="U83" i="29"/>
  <c r="O82" i="31"/>
  <c r="U86" i="29"/>
  <c r="T79" i="31"/>
  <c r="AH85" i="10"/>
  <c r="P85" i="35"/>
  <c r="AM88" i="33"/>
  <c r="AM81" i="35"/>
  <c r="AL90" i="30"/>
  <c r="AK80" i="30"/>
  <c r="AG83" i="30"/>
  <c r="AD78" i="30"/>
  <c r="AL80" i="33"/>
  <c r="AC87" i="34"/>
  <c r="AE78" i="29"/>
  <c r="AJ84" i="30"/>
  <c r="AL86" i="31"/>
  <c r="AA83" i="33"/>
  <c r="AL87" i="31"/>
  <c r="AB81" i="34"/>
  <c r="AD86" i="31"/>
  <c r="AE86" i="33"/>
  <c r="AG88" i="34"/>
  <c r="AI81" i="30"/>
  <c r="AD85" i="30"/>
  <c r="AD87" i="31"/>
  <c r="U83" i="30"/>
  <c r="R89" i="33"/>
  <c r="O86" i="33"/>
  <c r="O82" i="33"/>
  <c r="U86" i="30"/>
  <c r="T79" i="33"/>
  <c r="T78" i="31"/>
  <c r="U87" i="30"/>
  <c r="V85" i="31"/>
  <c r="P82" i="33"/>
  <c r="P85" i="36"/>
  <c r="AJ89" i="10"/>
  <c r="AB87" i="10"/>
  <c r="U81" i="29"/>
  <c r="AM88" i="34"/>
  <c r="AM81" i="36"/>
  <c r="AK80" i="29"/>
  <c r="AG83" i="34"/>
  <c r="AD78" i="33"/>
  <c r="AL80" i="34"/>
  <c r="AC87" i="35"/>
  <c r="AA83" i="34"/>
  <c r="AL87" i="34"/>
  <c r="AB81" i="35"/>
  <c r="AE86" i="34"/>
  <c r="AG88" i="35"/>
  <c r="AG89" i="29"/>
  <c r="AI81" i="29"/>
  <c r="AD85" i="31"/>
  <c r="AD87" i="34"/>
  <c r="O86" i="34"/>
  <c r="O82" i="34"/>
  <c r="U86" i="31"/>
  <c r="T79" i="34"/>
  <c r="V85" i="30"/>
  <c r="P82" i="34"/>
  <c r="AB85" i="10"/>
  <c r="X89" i="29"/>
  <c r="V81" i="29"/>
  <c r="AM88" i="35"/>
  <c r="AK80" i="31"/>
  <c r="AG83" i="31"/>
  <c r="AD78" i="34"/>
  <c r="AL80" i="35"/>
  <c r="AC87" i="36"/>
  <c r="AA83" i="35"/>
  <c r="AL87" i="35"/>
  <c r="AB81" i="36"/>
  <c r="AG88" i="36"/>
  <c r="AD85" i="33"/>
  <c r="AD87" i="35"/>
  <c r="S78" i="33"/>
  <c r="R89" i="35"/>
  <c r="O86" i="35"/>
  <c r="O82" i="36"/>
  <c r="U86" i="33"/>
  <c r="T79" i="35"/>
  <c r="T78" i="30"/>
  <c r="V85" i="33"/>
  <c r="P82" i="35"/>
  <c r="P85" i="29"/>
  <c r="X89" i="30"/>
  <c r="AK80" i="33"/>
  <c r="AG83" i="33"/>
  <c r="AD78" i="35"/>
  <c r="AA83" i="36"/>
  <c r="AD85" i="34"/>
  <c r="O86" i="36"/>
  <c r="O82" i="35"/>
  <c r="U86" i="34"/>
  <c r="T79" i="36"/>
  <c r="V85" i="34"/>
  <c r="P82" i="36"/>
  <c r="P85" i="30"/>
  <c r="X89" i="31"/>
  <c r="P2" i="43"/>
  <c r="O77" i="43"/>
  <c r="O78" i="43"/>
  <c r="G35" i="2"/>
  <c r="F46" i="2"/>
  <c r="O80" i="43"/>
  <c r="O79" i="43"/>
  <c r="AA71" i="32"/>
  <c r="AM71" i="2"/>
  <c r="AM71" i="32" s="1"/>
  <c r="AA75" i="32"/>
  <c r="AM75" i="2"/>
  <c r="AM75" i="32" s="1"/>
  <c r="AM67" i="2"/>
  <c r="AM67" i="32" s="1"/>
  <c r="AA67" i="32"/>
  <c r="R74" i="32"/>
  <c r="O71" i="32"/>
  <c r="D19" i="32"/>
  <c r="D22" i="36"/>
  <c r="P72" i="32"/>
  <c r="T67" i="32"/>
  <c r="D34" i="32"/>
  <c r="D40" i="36"/>
  <c r="D126" i="36"/>
  <c r="P73" i="32"/>
  <c r="D142" i="36"/>
  <c r="Q75" i="32"/>
  <c r="U70" i="32"/>
  <c r="O67" i="32"/>
  <c r="D49" i="32"/>
  <c r="D58" i="36"/>
  <c r="W75" i="32"/>
  <c r="D65" i="32"/>
  <c r="D77" i="36"/>
  <c r="D161" i="36"/>
  <c r="AA70" i="32"/>
  <c r="X67" i="32"/>
  <c r="U69" i="32"/>
  <c r="AA66" i="2"/>
  <c r="S68" i="32"/>
  <c r="D181" i="36"/>
  <c r="P76" i="28"/>
  <c r="X76" i="28"/>
  <c r="AF76" i="28"/>
  <c r="AI74" i="2"/>
  <c r="AI74" i="32" s="1"/>
  <c r="N51" i="28"/>
  <c r="N50" i="28"/>
  <c r="M51" i="28"/>
  <c r="M50" i="28"/>
  <c r="M53" i="28" s="1"/>
  <c r="M46" i="28"/>
  <c r="M47" i="28"/>
  <c r="M39" i="28"/>
  <c r="M38" i="28"/>
  <c r="M42" i="28"/>
  <c r="M43" i="28"/>
  <c r="N38" i="28"/>
  <c r="N39" i="28"/>
  <c r="N42" i="28"/>
  <c r="N43" i="28"/>
  <c r="N46" i="28"/>
  <c r="N47" i="28"/>
  <c r="L42" i="28"/>
  <c r="AH65" i="28"/>
  <c r="AH68" i="28" s="1"/>
  <c r="K45" i="28"/>
  <c r="C42" i="28"/>
  <c r="C45" i="28" s="1"/>
  <c r="C38" i="28"/>
  <c r="S64" i="28"/>
  <c r="S68" i="28" s="1"/>
  <c r="AA64" i="28"/>
  <c r="AI64" i="28"/>
  <c r="R84" i="28"/>
  <c r="Z84" i="28"/>
  <c r="R65" i="28"/>
  <c r="AB64" i="28"/>
  <c r="AB68" i="28" s="1"/>
  <c r="S76" i="28"/>
  <c r="I47" i="28"/>
  <c r="I50" i="28"/>
  <c r="H38" i="28"/>
  <c r="D51" i="28"/>
  <c r="AH84" i="28"/>
  <c r="Z63" i="28"/>
  <c r="C37" i="28"/>
  <c r="C62" i="28" s="1"/>
  <c r="C70" i="28" s="1"/>
  <c r="C78" i="28" s="1"/>
  <c r="E43" i="28"/>
  <c r="E45" i="28" s="1"/>
  <c r="U64" i="28"/>
  <c r="AC64" i="28"/>
  <c r="AC68" i="28" s="1"/>
  <c r="AK64" i="28"/>
  <c r="AK68" i="28" s="1"/>
  <c r="L46" i="28"/>
  <c r="BB57" i="28"/>
  <c r="E62" i="28"/>
  <c r="E70" i="28" s="1"/>
  <c r="E78" i="28" s="1"/>
  <c r="J38" i="28"/>
  <c r="J41" i="28" s="1"/>
  <c r="AG65" i="28"/>
  <c r="Y66" i="28"/>
  <c r="Z76" i="28"/>
  <c r="AK76" i="28"/>
  <c r="U76" i="28"/>
  <c r="Z67" i="28"/>
  <c r="C109" i="29"/>
  <c r="C22" i="43"/>
  <c r="F51" i="28"/>
  <c r="C77" i="33"/>
  <c r="C40" i="29"/>
  <c r="R76" i="28"/>
  <c r="D37" i="28"/>
  <c r="D62" i="28" s="1"/>
  <c r="D70" i="28" s="1"/>
  <c r="D78" i="28" s="1"/>
  <c r="C181" i="29"/>
  <c r="C58" i="29"/>
  <c r="C126" i="29"/>
  <c r="C188" i="29"/>
  <c r="C22" i="33"/>
  <c r="C92" i="33"/>
  <c r="C77" i="29"/>
  <c r="C142" i="29"/>
  <c r="C40" i="33"/>
  <c r="C22" i="29"/>
  <c r="C92" i="29"/>
  <c r="O84" i="28"/>
  <c r="AE84" i="28"/>
  <c r="AD76" i="28"/>
  <c r="BD57" i="28"/>
  <c r="AM84" i="28"/>
  <c r="AJ76" i="28"/>
  <c r="O65" i="28"/>
  <c r="T64" i="28"/>
  <c r="W76" i="28"/>
  <c r="AE65" i="28"/>
  <c r="AM65" i="28"/>
  <c r="X65" i="28"/>
  <c r="P66" i="28"/>
  <c r="X67" i="28"/>
  <c r="AF67" i="28"/>
  <c r="AQ57" i="28"/>
  <c r="U5" i="47" s="1"/>
  <c r="O63" i="28"/>
  <c r="L38" i="28"/>
  <c r="AD65" i="28"/>
  <c r="Z64" i="28"/>
  <c r="AH64" i="28"/>
  <c r="Q65" i="28"/>
  <c r="Y65" i="28"/>
  <c r="Q66" i="28"/>
  <c r="AG66" i="28"/>
  <c r="Q67" i="28"/>
  <c r="Y67" i="28"/>
  <c r="AG67" i="28"/>
  <c r="AW57" i="28"/>
  <c r="K55" i="28" s="1"/>
  <c r="O66" i="28"/>
  <c r="W66" i="28"/>
  <c r="AE66" i="28"/>
  <c r="P64" i="28"/>
  <c r="X64" i="28"/>
  <c r="AF64" i="28"/>
  <c r="AL76" i="28"/>
  <c r="AM66" i="28"/>
  <c r="AM68" i="28" s="1"/>
  <c r="BF57" i="28"/>
  <c r="AJ84" i="28"/>
  <c r="BC57" i="28"/>
  <c r="BE57" i="28"/>
  <c r="D5" i="32"/>
  <c r="D173" i="39"/>
  <c r="E11" i="32"/>
  <c r="E179" i="39"/>
  <c r="M13" i="32"/>
  <c r="M181" i="39"/>
  <c r="H9" i="32"/>
  <c r="H177" i="39"/>
  <c r="L7" i="32"/>
  <c r="L175" i="39"/>
  <c r="E13" i="32"/>
  <c r="E181" i="39"/>
  <c r="H5" i="32"/>
  <c r="H173" i="39"/>
  <c r="K9" i="32"/>
  <c r="K177" i="39"/>
  <c r="C13" i="32"/>
  <c r="C181" i="39"/>
  <c r="I5" i="32"/>
  <c r="I173" i="39"/>
  <c r="M9" i="32"/>
  <c r="M177" i="39"/>
  <c r="M11" i="32"/>
  <c r="M179" i="39"/>
  <c r="F5" i="32"/>
  <c r="F173" i="39"/>
  <c r="J13" i="32"/>
  <c r="J181" i="39"/>
  <c r="E7" i="32"/>
  <c r="E175" i="39"/>
  <c r="F13" i="32"/>
  <c r="F181" i="39"/>
  <c r="F7" i="32"/>
  <c r="F175" i="39"/>
  <c r="K5" i="32"/>
  <c r="K173" i="39"/>
  <c r="D7" i="32"/>
  <c r="D175" i="39"/>
  <c r="E9" i="32"/>
  <c r="E177" i="39"/>
  <c r="H11" i="32"/>
  <c r="H179" i="39"/>
  <c r="M5" i="32"/>
  <c r="M173" i="39"/>
  <c r="L13" i="32"/>
  <c r="L181" i="39"/>
  <c r="K11" i="32"/>
  <c r="K179" i="39"/>
  <c r="I13" i="32"/>
  <c r="I181" i="39"/>
  <c r="F11" i="32"/>
  <c r="F179" i="39"/>
  <c r="I9" i="32"/>
  <c r="I177" i="39"/>
  <c r="C5" i="32"/>
  <c r="C20" i="32" s="1"/>
  <c r="D50" i="32" s="1"/>
  <c r="C173" i="39"/>
  <c r="J8" i="32"/>
  <c r="J176" i="39"/>
  <c r="G7" i="32"/>
  <c r="G175" i="39"/>
  <c r="E5" i="32"/>
  <c r="E173" i="39"/>
  <c r="I11" i="32"/>
  <c r="I179" i="39"/>
  <c r="F9" i="32"/>
  <c r="F177" i="39"/>
  <c r="L5" i="32"/>
  <c r="L173" i="39"/>
  <c r="M7" i="32"/>
  <c r="M175" i="39"/>
  <c r="D8" i="32"/>
  <c r="D176" i="39"/>
  <c r="H7" i="32"/>
  <c r="H175" i="39"/>
  <c r="L11" i="32"/>
  <c r="L179" i="39"/>
  <c r="K7" i="32"/>
  <c r="K175" i="39"/>
  <c r="P65" i="28"/>
  <c r="Q64" i="28"/>
  <c r="AG64" i="28"/>
  <c r="AG76" i="28"/>
  <c r="AA76" i="28"/>
  <c r="AA66" i="28"/>
  <c r="T67" i="28"/>
  <c r="T76" i="28"/>
  <c r="E90" i="28"/>
  <c r="X84" i="28"/>
  <c r="D47" i="28"/>
  <c r="D46" i="28"/>
  <c r="V66" i="28"/>
  <c r="V76" i="28"/>
  <c r="C55" i="28"/>
  <c r="C54" i="28"/>
  <c r="S5" i="47"/>
  <c r="AI76" i="28"/>
  <c r="AI65" i="28"/>
  <c r="P84" i="28"/>
  <c r="P63" i="28"/>
  <c r="AF84" i="28"/>
  <c r="AF63" i="28"/>
  <c r="AC76" i="28"/>
  <c r="Q84" i="28"/>
  <c r="Q63" i="28"/>
  <c r="AG84" i="28"/>
  <c r="L41" i="28"/>
  <c r="F5" i="28"/>
  <c r="E4" i="2"/>
  <c r="C188" i="35"/>
  <c r="C142" i="35"/>
  <c r="C181" i="35"/>
  <c r="C92" i="35"/>
  <c r="C161" i="35"/>
  <c r="C109" i="35"/>
  <c r="C76" i="43"/>
  <c r="C58" i="43"/>
  <c r="C40" i="43"/>
  <c r="D188" i="35"/>
  <c r="D142" i="35"/>
  <c r="D181" i="35"/>
  <c r="D92" i="35"/>
  <c r="D126" i="35"/>
  <c r="D77" i="35"/>
  <c r="D58" i="43"/>
  <c r="D40" i="43"/>
  <c r="D76" i="43"/>
  <c r="AM51" i="40"/>
  <c r="AT35" i="40"/>
  <c r="BF115" i="40"/>
  <c r="BF147" i="40"/>
  <c r="BF179" i="40"/>
  <c r="AL131" i="40"/>
  <c r="AT19" i="40"/>
  <c r="BF163" i="40"/>
  <c r="S83" i="40"/>
  <c r="AL147" i="40"/>
  <c r="AM131" i="40"/>
  <c r="AT115" i="40"/>
  <c r="AM35" i="40"/>
  <c r="BF99" i="40"/>
  <c r="BF131" i="40"/>
  <c r="AM147" i="40"/>
  <c r="AT83" i="40"/>
  <c r="BF19" i="40"/>
  <c r="S131" i="40"/>
  <c r="AL51" i="40"/>
  <c r="BF51" i="40"/>
  <c r="AJ19" i="40"/>
  <c r="AQ19" i="40"/>
  <c r="AN147" i="40"/>
  <c r="AY19" i="40"/>
  <c r="U19" i="40"/>
  <c r="U51" i="40"/>
  <c r="U83" i="40"/>
  <c r="U115" i="40"/>
  <c r="U147" i="40"/>
  <c r="AY131" i="40"/>
  <c r="U179" i="40"/>
  <c r="X19" i="40"/>
  <c r="BB51" i="40"/>
  <c r="U35" i="40"/>
  <c r="U131" i="40"/>
  <c r="AN67" i="40"/>
  <c r="AY67" i="40"/>
  <c r="AY147" i="40"/>
  <c r="BA57" i="28"/>
  <c r="AI63" i="28"/>
  <c r="AI68" i="28" s="1"/>
  <c r="U63" i="28"/>
  <c r="AB76" i="28"/>
  <c r="AZ57" i="28"/>
  <c r="L50" i="28"/>
  <c r="L53" i="28" s="1"/>
  <c r="K51" i="28"/>
  <c r="BE197" i="40"/>
  <c r="J46" i="28"/>
  <c r="AU57" i="28"/>
  <c r="I54" i="28" s="1"/>
  <c r="BB205" i="40"/>
  <c r="I5" i="31"/>
  <c r="BC202" i="40"/>
  <c r="F13" i="31"/>
  <c r="F16" i="36"/>
  <c r="G46" i="28"/>
  <c r="AR57" i="28"/>
  <c r="F55" i="28" s="1"/>
  <c r="C191" i="41"/>
  <c r="W55" i="31"/>
  <c r="BI54" i="28"/>
  <c r="BI209" i="40"/>
  <c r="U55" i="31"/>
  <c r="AC55" i="31"/>
  <c r="AE55" i="31"/>
  <c r="BI201" i="40"/>
  <c r="G55" i="31"/>
  <c r="M55" i="31"/>
  <c r="O55" i="31"/>
  <c r="M17" i="36"/>
  <c r="AR202" i="40"/>
  <c r="I204" i="40"/>
  <c r="AB199" i="40"/>
  <c r="L10" i="30"/>
  <c r="Y201" i="40"/>
  <c r="BF203" i="40"/>
  <c r="BA200" i="40"/>
  <c r="Z204" i="40"/>
  <c r="AR201" i="40"/>
  <c r="D38" i="28"/>
  <c r="AP57" i="28"/>
  <c r="D55" i="28" s="1"/>
  <c r="AY209" i="40"/>
  <c r="BH203" i="40"/>
  <c r="BG206" i="40"/>
  <c r="AZ208" i="40"/>
  <c r="BF201" i="40"/>
  <c r="BG209" i="40"/>
  <c r="AK200" i="40"/>
  <c r="BF204" i="40"/>
  <c r="BG207" i="40"/>
  <c r="C63" i="36"/>
  <c r="C22" i="30"/>
  <c r="C58" i="30"/>
  <c r="C92" i="30"/>
  <c r="C126" i="30"/>
  <c r="C161" i="30"/>
  <c r="C34" i="32"/>
  <c r="C40" i="34"/>
  <c r="C77" i="34"/>
  <c r="C109" i="34"/>
  <c r="C142" i="34"/>
  <c r="C40" i="36"/>
  <c r="C77" i="36"/>
  <c r="C109" i="36"/>
  <c r="C142" i="36"/>
  <c r="AN204" i="40"/>
  <c r="E8" i="36"/>
  <c r="AI205" i="40"/>
  <c r="F206" i="40"/>
  <c r="BE204" i="40"/>
  <c r="AK207" i="40"/>
  <c r="AK83" i="40"/>
  <c r="BD19" i="40"/>
  <c r="X131" i="40"/>
  <c r="BJ19" i="40"/>
  <c r="BD67" i="40"/>
  <c r="BJ83" i="40"/>
  <c r="BJ99" i="40"/>
  <c r="BJ147" i="40"/>
  <c r="X147" i="40"/>
  <c r="BJ131" i="40"/>
  <c r="X115" i="40"/>
  <c r="BJ51" i="40"/>
  <c r="BJ67" i="40"/>
  <c r="BB99" i="40"/>
  <c r="X83" i="40"/>
  <c r="X35" i="40"/>
  <c r="X67" i="40"/>
  <c r="AK51" i="40"/>
  <c r="BJ115" i="40"/>
  <c r="BJ163" i="40"/>
  <c r="X51" i="40"/>
  <c r="X99" i="40"/>
  <c r="BJ35" i="40"/>
  <c r="AY115" i="40"/>
  <c r="AY51" i="40"/>
  <c r="C90" i="28"/>
  <c r="D53" i="28"/>
  <c r="C50" i="28"/>
  <c r="C53" i="28" s="1"/>
  <c r="F39" i="28"/>
  <c r="F41" i="28" s="1"/>
  <c r="D41" i="28"/>
  <c r="D43" i="28"/>
  <c r="D54" i="28"/>
  <c r="F42" i="28"/>
  <c r="F47" i="28"/>
  <c r="F49" i="28" s="1"/>
  <c r="C41" i="28"/>
  <c r="K53" i="28"/>
  <c r="E41" i="28"/>
  <c r="AY83" i="40"/>
  <c r="AY179" i="40"/>
  <c r="BD163" i="40"/>
  <c r="AR51" i="40"/>
  <c r="AR163" i="40"/>
  <c r="AR131" i="40"/>
  <c r="AK99" i="40"/>
  <c r="BD35" i="40"/>
  <c r="AR83" i="40"/>
  <c r="AK147" i="40"/>
  <c r="AR35" i="40"/>
  <c r="BD147" i="40"/>
  <c r="AR115" i="40"/>
  <c r="Z147" i="40"/>
  <c r="AK131" i="40"/>
  <c r="AK115" i="40"/>
  <c r="BD131" i="40"/>
  <c r="BD115" i="40"/>
  <c r="AR147" i="40"/>
  <c r="AK163" i="40"/>
  <c r="AK19" i="40"/>
  <c r="BD83" i="40"/>
  <c r="AR179" i="40"/>
  <c r="Z19" i="40"/>
  <c r="Z99" i="40"/>
  <c r="AR99" i="40"/>
  <c r="AR67" i="40"/>
  <c r="BD51" i="40"/>
  <c r="AK179" i="40"/>
  <c r="AK67" i="40"/>
  <c r="BD99" i="40"/>
  <c r="V19" i="40"/>
  <c r="V35" i="40"/>
  <c r="V51" i="40"/>
  <c r="V83" i="40"/>
  <c r="V115" i="40"/>
  <c r="V131" i="40"/>
  <c r="V147" i="40"/>
  <c r="V163" i="40"/>
  <c r="V179" i="40"/>
  <c r="AN179" i="40"/>
  <c r="AN83" i="40"/>
  <c r="AA51" i="40"/>
  <c r="AA67" i="40"/>
  <c r="AA83" i="40"/>
  <c r="AA115" i="40"/>
  <c r="AA179" i="40"/>
  <c r="AN163" i="40"/>
  <c r="AS131" i="40"/>
  <c r="AS115" i="40"/>
  <c r="AS35" i="40"/>
  <c r="AS19" i="40"/>
  <c r="AA19" i="40"/>
  <c r="AA35" i="40"/>
  <c r="AC51" i="40"/>
  <c r="AC67" i="40"/>
  <c r="AC83" i="40"/>
  <c r="AA99" i="40"/>
  <c r="AC115" i="40"/>
  <c r="AA131" i="40"/>
  <c r="AA147" i="40"/>
  <c r="AC179" i="40"/>
  <c r="AS179" i="40"/>
  <c r="AS99" i="40"/>
  <c r="AS83" i="40"/>
  <c r="AL35" i="40"/>
  <c r="AN131" i="40"/>
  <c r="AL115" i="40"/>
  <c r="AN51" i="40"/>
  <c r="AL19" i="40"/>
  <c r="BE179" i="40"/>
  <c r="AC19" i="40"/>
  <c r="AC35" i="40"/>
  <c r="AC99" i="40"/>
  <c r="AC131" i="40"/>
  <c r="AC147" i="40"/>
  <c r="AS163" i="40"/>
  <c r="AS147" i="40"/>
  <c r="AL99" i="40"/>
  <c r="AN35" i="40"/>
  <c r="BE19" i="40"/>
  <c r="BE35" i="40"/>
  <c r="BE51" i="40"/>
  <c r="BE67" i="40"/>
  <c r="BE83" i="40"/>
  <c r="BE115" i="40"/>
  <c r="BE147" i="40"/>
  <c r="BE163" i="40"/>
  <c r="V67" i="40"/>
  <c r="T83" i="40"/>
  <c r="T131" i="40"/>
  <c r="AL179" i="40"/>
  <c r="AN115" i="40"/>
  <c r="AL83" i="40"/>
  <c r="AN19" i="40"/>
  <c r="AS67" i="40"/>
  <c r="BG67" i="40"/>
  <c r="BE99" i="40"/>
  <c r="BG115" i="40"/>
  <c r="D45" i="28"/>
  <c r="C47" i="28"/>
  <c r="C49" i="28" s="1"/>
  <c r="I41" i="28"/>
  <c r="H49" i="28"/>
  <c r="H45" i="28"/>
  <c r="G43" i="28"/>
  <c r="G45" i="28" s="1"/>
  <c r="AX57" i="28"/>
  <c r="L54" i="28" s="1"/>
  <c r="J45" i="28"/>
  <c r="O130" i="39"/>
  <c r="I41" i="35"/>
  <c r="J41" i="35" s="1"/>
  <c r="K41" i="35" s="1"/>
  <c r="L41" i="35" s="1"/>
  <c r="M41" i="35" s="1"/>
  <c r="N41" i="35" s="1"/>
  <c r="O41" i="35" s="1"/>
  <c r="P41" i="35" s="1"/>
  <c r="H55" i="35"/>
  <c r="AC182" i="40"/>
  <c r="M7" i="34" s="1"/>
  <c r="Z183" i="40"/>
  <c r="J8" i="34" s="1"/>
  <c r="W184" i="40"/>
  <c r="T185" i="40"/>
  <c r="D10" i="34" s="1"/>
  <c r="Y186" i="40"/>
  <c r="I11" i="34" s="1"/>
  <c r="V187" i="40"/>
  <c r="F12" i="34" s="1"/>
  <c r="AA188" i="40"/>
  <c r="X189" i="40"/>
  <c r="H14" i="34" s="1"/>
  <c r="U190" i="40"/>
  <c r="E15" i="34" s="1"/>
  <c r="AC190" i="40"/>
  <c r="W192" i="40"/>
  <c r="AQ183" i="40"/>
  <c r="K8" i="35" s="1"/>
  <c r="AJ188" i="40"/>
  <c r="D13" i="35" s="1"/>
  <c r="AO189" i="40"/>
  <c r="I14" i="35" s="1"/>
  <c r="AL190" i="40"/>
  <c r="AQ191" i="40"/>
  <c r="K16" i="35" s="1"/>
  <c r="AN192" i="40"/>
  <c r="AN209" i="40" s="1"/>
  <c r="BF181" i="40"/>
  <c r="J6" i="36" s="1"/>
  <c r="AZ183" i="40"/>
  <c r="D8" i="36" s="1"/>
  <c r="BH183" i="40"/>
  <c r="BH200" i="40" s="1"/>
  <c r="BE184" i="40"/>
  <c r="I9" i="36" s="1"/>
  <c r="BB185" i="40"/>
  <c r="BB202" i="40" s="1"/>
  <c r="BG186" i="40"/>
  <c r="K11" i="36" s="1"/>
  <c r="BA188" i="40"/>
  <c r="E13" i="36" s="1"/>
  <c r="BI188" i="40"/>
  <c r="M13" i="36" s="1"/>
  <c r="BF189" i="40"/>
  <c r="J14" i="36" s="1"/>
  <c r="BH191" i="40"/>
  <c r="BE192" i="40"/>
  <c r="I17" i="36" s="1"/>
  <c r="U166" i="40"/>
  <c r="E7" i="29" s="1"/>
  <c r="AC166" i="40"/>
  <c r="M7" i="29" s="1"/>
  <c r="Z167" i="40"/>
  <c r="T169" i="40"/>
  <c r="D10" i="29" s="1"/>
  <c r="Y170" i="40"/>
  <c r="I11" i="29" s="1"/>
  <c r="V171" i="40"/>
  <c r="F12" i="29" s="1"/>
  <c r="AA172" i="40"/>
  <c r="K13" i="29" s="1"/>
  <c r="AC174" i="40"/>
  <c r="M15" i="29" s="1"/>
  <c r="Z175" i="40"/>
  <c r="Z208" i="40" s="1"/>
  <c r="W176" i="40"/>
  <c r="G17" i="29" s="1"/>
  <c r="AO165" i="40"/>
  <c r="I6" i="30" s="1"/>
  <c r="AL166" i="40"/>
  <c r="F7" i="30" s="1"/>
  <c r="AQ167" i="40"/>
  <c r="K8" i="30" s="1"/>
  <c r="AN168" i="40"/>
  <c r="H9" i="30" s="1"/>
  <c r="AK169" i="40"/>
  <c r="E10" i="30" s="1"/>
  <c r="AS169" i="40"/>
  <c r="M10" i="30" s="1"/>
  <c r="AJ172" i="40"/>
  <c r="D13" i="30" s="1"/>
  <c r="AO173" i="40"/>
  <c r="I14" i="30" s="1"/>
  <c r="AQ175" i="40"/>
  <c r="K16" i="30" s="1"/>
  <c r="BF165" i="40"/>
  <c r="J6" i="31" s="1"/>
  <c r="BC166" i="40"/>
  <c r="BC199" i="40" s="1"/>
  <c r="BE168" i="40"/>
  <c r="I9" i="31" s="1"/>
  <c r="BG170" i="40"/>
  <c r="BI172" i="40"/>
  <c r="M13" i="31" s="1"/>
  <c r="BF173" i="40"/>
  <c r="J14" i="31" s="1"/>
  <c r="BH175" i="40"/>
  <c r="L16" i="31" s="1"/>
  <c r="BE176" i="40"/>
  <c r="J60" i="41"/>
  <c r="E25" i="43"/>
  <c r="M25" i="43"/>
  <c r="J26" i="43"/>
  <c r="G27" i="43"/>
  <c r="D28" i="43"/>
  <c r="L28" i="43"/>
  <c r="I29" i="43"/>
  <c r="K31" i="43"/>
  <c r="H32" i="43"/>
  <c r="E33" i="43"/>
  <c r="J34" i="43"/>
  <c r="G35" i="43"/>
  <c r="L100" i="41"/>
  <c r="I42" i="43"/>
  <c r="F102" i="41"/>
  <c r="F43" i="43"/>
  <c r="K44" i="43"/>
  <c r="H45" i="43"/>
  <c r="E46" i="43"/>
  <c r="M46" i="43"/>
  <c r="M105" i="41"/>
  <c r="J47" i="43"/>
  <c r="D49" i="43"/>
  <c r="D108" i="41"/>
  <c r="L49" i="43"/>
  <c r="I50" i="43"/>
  <c r="F110" i="41"/>
  <c r="F51" i="43"/>
  <c r="K52" i="43"/>
  <c r="H53" i="43"/>
  <c r="H112" i="41"/>
  <c r="J60" i="43"/>
  <c r="D62" i="43"/>
  <c r="L62" i="43"/>
  <c r="I63" i="43"/>
  <c r="F64" i="43"/>
  <c r="K65" i="43"/>
  <c r="H66" i="43"/>
  <c r="E67" i="43"/>
  <c r="J68" i="43"/>
  <c r="G69" i="43"/>
  <c r="D70" i="43"/>
  <c r="L70" i="43"/>
  <c r="I71" i="43"/>
  <c r="C59" i="33"/>
  <c r="C202" i="40"/>
  <c r="AB185" i="40"/>
  <c r="AB202" i="40" s="1"/>
  <c r="K185" i="40"/>
  <c r="K10" i="33" s="1"/>
  <c r="AI197" i="40"/>
  <c r="S188" i="40"/>
  <c r="C13" i="34" s="1"/>
  <c r="C31" i="34" s="1"/>
  <c r="J122" i="41"/>
  <c r="K159" i="41"/>
  <c r="I149" i="41"/>
  <c r="L156" i="41"/>
  <c r="AK33" i="40"/>
  <c r="BI33" i="40"/>
  <c r="AI65" i="40"/>
  <c r="F64" i="41"/>
  <c r="M62" i="41"/>
  <c r="C75" i="41"/>
  <c r="J68" i="41"/>
  <c r="C68" i="41"/>
  <c r="H69" i="41"/>
  <c r="C91" i="41"/>
  <c r="U113" i="40"/>
  <c r="U214" i="40" s="1"/>
  <c r="Z113" i="40"/>
  <c r="Z214" i="40" s="1"/>
  <c r="T113" i="40"/>
  <c r="T214" i="40" s="1"/>
  <c r="AM113" i="40"/>
  <c r="AM214" i="40" s="1"/>
  <c r="AO113" i="40"/>
  <c r="AO214" i="40" s="1"/>
  <c r="AI113" i="40"/>
  <c r="AI214" i="40" s="1"/>
  <c r="AZ113" i="40"/>
  <c r="AZ214" i="40" s="1"/>
  <c r="BB113" i="40"/>
  <c r="BB214" i="40" s="1"/>
  <c r="C129" i="40"/>
  <c r="S129" i="40"/>
  <c r="G125" i="41"/>
  <c r="C134" i="41"/>
  <c r="T145" i="40"/>
  <c r="C142" i="41"/>
  <c r="AY145" i="40"/>
  <c r="AB161" i="40"/>
  <c r="AY161" i="40"/>
  <c r="BH161" i="40"/>
  <c r="J168" i="39"/>
  <c r="J183" i="39" s="1"/>
  <c r="H168" i="39"/>
  <c r="H183" i="39" s="1"/>
  <c r="F168" i="39"/>
  <c r="F183" i="39" s="1"/>
  <c r="D168" i="39"/>
  <c r="D183" i="39" s="1"/>
  <c r="H152" i="41"/>
  <c r="L124" i="41"/>
  <c r="M167" i="39"/>
  <c r="M161" i="39"/>
  <c r="L167" i="39"/>
  <c r="L165" i="39"/>
  <c r="L163" i="39"/>
  <c r="L161" i="39"/>
  <c r="L159" i="39"/>
  <c r="K167" i="39"/>
  <c r="K165" i="39"/>
  <c r="K163" i="39"/>
  <c r="K161" i="39"/>
  <c r="K159" i="39"/>
  <c r="J167" i="39"/>
  <c r="J182" i="39" s="1"/>
  <c r="J163" i="39"/>
  <c r="I165" i="39"/>
  <c r="I161" i="39"/>
  <c r="H167" i="39"/>
  <c r="H165" i="39"/>
  <c r="H163" i="39"/>
  <c r="H161" i="39"/>
  <c r="G167" i="39"/>
  <c r="G165" i="39"/>
  <c r="G163" i="39"/>
  <c r="G161" i="39"/>
  <c r="F167" i="39"/>
  <c r="F165" i="39"/>
  <c r="F163" i="39"/>
  <c r="F161" i="39"/>
  <c r="F159" i="39"/>
  <c r="E159" i="39"/>
  <c r="D167" i="39"/>
  <c r="D165" i="39"/>
  <c r="D180" i="39" s="1"/>
  <c r="D163" i="39"/>
  <c r="D159" i="39"/>
  <c r="D174" i="39" s="1"/>
  <c r="C167" i="39"/>
  <c r="C165" i="39"/>
  <c r="C163" i="39"/>
  <c r="C161" i="39"/>
  <c r="O140" i="39"/>
  <c r="O138" i="39"/>
  <c r="O137" i="39"/>
  <c r="O136" i="39"/>
  <c r="O134" i="39"/>
  <c r="O133" i="39"/>
  <c r="O132" i="39"/>
  <c r="O112" i="39"/>
  <c r="O111" i="39"/>
  <c r="O108" i="39"/>
  <c r="O107" i="39"/>
  <c r="O105" i="39"/>
  <c r="O104" i="39"/>
  <c r="O103" i="39"/>
  <c r="O84" i="39"/>
  <c r="G15" i="2"/>
  <c r="O82" i="39"/>
  <c r="G11" i="2"/>
  <c r="O79" i="39"/>
  <c r="I10" i="2"/>
  <c r="K9" i="2"/>
  <c r="C9" i="2"/>
  <c r="E8" i="2"/>
  <c r="G7" i="2"/>
  <c r="M159" i="39"/>
  <c r="M8" i="2"/>
  <c r="O75" i="39"/>
  <c r="O74" i="39"/>
  <c r="O69" i="39"/>
  <c r="O68" i="39"/>
  <c r="K12" i="2"/>
  <c r="C12" i="2"/>
  <c r="C27" i="2" s="1"/>
  <c r="M11" i="2"/>
  <c r="I9" i="2"/>
  <c r="K8" i="2"/>
  <c r="C8" i="2"/>
  <c r="C23" i="2" s="1"/>
  <c r="O97" i="39"/>
  <c r="O94" i="39"/>
  <c r="O90" i="39"/>
  <c r="C99" i="39"/>
  <c r="I141" i="39"/>
  <c r="M141" i="39"/>
  <c r="E141" i="39"/>
  <c r="G141" i="39"/>
  <c r="I113" i="39"/>
  <c r="C113" i="39"/>
  <c r="C85" i="39"/>
  <c r="O65" i="39"/>
  <c r="O61" i="39"/>
  <c r="G71" i="39"/>
  <c r="K15" i="2"/>
  <c r="M14" i="2"/>
  <c r="E14" i="2"/>
  <c r="O26" i="39"/>
  <c r="O25" i="39"/>
  <c r="I12" i="2"/>
  <c r="O24" i="39"/>
  <c r="C11" i="2"/>
  <c r="M10" i="2"/>
  <c r="E10" i="2"/>
  <c r="O21" i="39"/>
  <c r="O20" i="39"/>
  <c r="C29" i="39"/>
  <c r="M6" i="2"/>
  <c r="E29" i="39"/>
  <c r="O18" i="39"/>
  <c r="I15" i="2"/>
  <c r="K14" i="2"/>
  <c r="C14" i="2"/>
  <c r="C29" i="2" s="1"/>
  <c r="D59" i="2" s="1"/>
  <c r="M13" i="2"/>
  <c r="O10" i="39"/>
  <c r="O9" i="39"/>
  <c r="M9" i="2"/>
  <c r="O6" i="39"/>
  <c r="I15" i="39"/>
  <c r="O5" i="39"/>
  <c r="K15" i="39"/>
  <c r="C15" i="39"/>
  <c r="M5" i="2"/>
  <c r="AY57" i="28"/>
  <c r="AS33" i="40"/>
  <c r="AC171" i="40"/>
  <c r="M168" i="40"/>
  <c r="M9" i="10" s="1"/>
  <c r="M67" i="43"/>
  <c r="C24" i="33"/>
  <c r="C60" i="33"/>
  <c r="C29" i="30"/>
  <c r="C65" i="30"/>
  <c r="C30" i="36"/>
  <c r="C169" i="36" s="1"/>
  <c r="C66" i="36"/>
  <c r="AC192" i="40"/>
  <c r="M17" i="34" s="1"/>
  <c r="AO183" i="40"/>
  <c r="I8" i="35" s="1"/>
  <c r="AN186" i="40"/>
  <c r="H11" i="35" s="1"/>
  <c r="AJ190" i="40"/>
  <c r="D15" i="35" s="1"/>
  <c r="BA182" i="40"/>
  <c r="E7" i="36" s="1"/>
  <c r="BE186" i="40"/>
  <c r="Y172" i="40"/>
  <c r="U176" i="40"/>
  <c r="E17" i="29" s="1"/>
  <c r="AR166" i="40"/>
  <c r="AM173" i="40"/>
  <c r="G14" i="30" s="1"/>
  <c r="C28" i="41"/>
  <c r="BF175" i="40"/>
  <c r="F48" i="41"/>
  <c r="L41" i="41"/>
  <c r="I55" i="41"/>
  <c r="I63" i="41"/>
  <c r="G56" i="41"/>
  <c r="L70" i="41"/>
  <c r="C73" i="41"/>
  <c r="K73" i="41"/>
  <c r="J76" i="41"/>
  <c r="D78" i="41"/>
  <c r="E70" i="41"/>
  <c r="T97" i="40"/>
  <c r="G93" i="41"/>
  <c r="K92" i="41"/>
  <c r="J95" i="41"/>
  <c r="K25" i="43"/>
  <c r="L30" i="43"/>
  <c r="K46" i="43"/>
  <c r="D51" i="43"/>
  <c r="D110" i="41"/>
  <c r="E61" i="43"/>
  <c r="L105" i="41"/>
  <c r="L64" i="43"/>
  <c r="J70" i="43"/>
  <c r="J111" i="41"/>
  <c r="J116" i="41"/>
  <c r="F128" i="41"/>
  <c r="E118" i="41"/>
  <c r="D121" i="41"/>
  <c r="H125" i="41"/>
  <c r="AA145" i="40"/>
  <c r="Z145" i="40"/>
  <c r="AQ145" i="40"/>
  <c r="G141" i="41"/>
  <c r="H133" i="41"/>
  <c r="I138" i="41"/>
  <c r="V161" i="40"/>
  <c r="W161" i="40"/>
  <c r="G154" i="41"/>
  <c r="AO161" i="40"/>
  <c r="I151" i="41"/>
  <c r="M155" i="41"/>
  <c r="F160" i="41"/>
  <c r="BC161" i="40"/>
  <c r="G152" i="41"/>
  <c r="K156" i="41"/>
  <c r="G99" i="39"/>
  <c r="K6" i="2"/>
  <c r="O93" i="39"/>
  <c r="O135" i="39"/>
  <c r="C28" i="10"/>
  <c r="C64" i="10"/>
  <c r="C25" i="36"/>
  <c r="C164" i="36" s="1"/>
  <c r="C61" i="36"/>
  <c r="AP180" i="40"/>
  <c r="J129" i="40"/>
  <c r="J81" i="40"/>
  <c r="J166" i="40"/>
  <c r="J7" i="10" s="1"/>
  <c r="D184" i="40"/>
  <c r="D9" i="33" s="1"/>
  <c r="J190" i="40"/>
  <c r="J15" i="33" s="1"/>
  <c r="C34" i="33"/>
  <c r="C70" i="33"/>
  <c r="D168" i="40"/>
  <c r="D9" i="10" s="1"/>
  <c r="C65" i="40"/>
  <c r="M129" i="40"/>
  <c r="I10" i="43"/>
  <c r="I19" i="43" s="1"/>
  <c r="I77" i="43" s="1"/>
  <c r="I113" i="40"/>
  <c r="I214" i="40" s="1"/>
  <c r="E81" i="40"/>
  <c r="L65" i="40"/>
  <c r="C25" i="10"/>
  <c r="D61" i="10" s="1"/>
  <c r="C61" i="10"/>
  <c r="AB113" i="40"/>
  <c r="AB214" i="40" s="1"/>
  <c r="L129" i="40"/>
  <c r="H13" i="43"/>
  <c r="D81" i="40"/>
  <c r="C31" i="10"/>
  <c r="D67" i="10" s="1"/>
  <c r="C67" i="10"/>
  <c r="AY97" i="40"/>
  <c r="C29" i="36"/>
  <c r="D65" i="36" s="1"/>
  <c r="C65" i="36"/>
  <c r="C34" i="35"/>
  <c r="C154" i="35" s="1"/>
  <c r="C70" i="35"/>
  <c r="C35" i="29"/>
  <c r="C174" i="29" s="1"/>
  <c r="C71" i="29"/>
  <c r="C26" i="29"/>
  <c r="C62" i="29"/>
  <c r="C29" i="34"/>
  <c r="C65" i="34"/>
  <c r="K161" i="40"/>
  <c r="K12" i="43"/>
  <c r="K19" i="43" s="1"/>
  <c r="K77" i="43" s="1"/>
  <c r="C132" i="41"/>
  <c r="C76" i="41"/>
  <c r="C92" i="41"/>
  <c r="T81" i="40"/>
  <c r="K99" i="39"/>
  <c r="K137" i="41"/>
  <c r="G85" i="41"/>
  <c r="C32" i="10"/>
  <c r="D68" i="10" s="1"/>
  <c r="C68" i="10"/>
  <c r="C29" i="31"/>
  <c r="C168" i="31" s="1"/>
  <c r="C65" i="31"/>
  <c r="V181" i="40"/>
  <c r="F6" i="34" s="1"/>
  <c r="Z185" i="40"/>
  <c r="J10" i="34" s="1"/>
  <c r="V189" i="40"/>
  <c r="F14" i="34" s="1"/>
  <c r="AM181" i="40"/>
  <c r="G6" i="35" s="1"/>
  <c r="AQ185" i="40"/>
  <c r="K10" i="35" s="1"/>
  <c r="V165" i="40"/>
  <c r="F6" i="29" s="1"/>
  <c r="AC168" i="40"/>
  <c r="M9" i="29" s="1"/>
  <c r="C30" i="41"/>
  <c r="J20" i="41"/>
  <c r="AL168" i="40"/>
  <c r="F9" i="30" s="1"/>
  <c r="AP172" i="40"/>
  <c r="J13" i="30" s="1"/>
  <c r="AO175" i="40"/>
  <c r="AO208" i="40" s="1"/>
  <c r="BF167" i="40"/>
  <c r="J8" i="31" s="1"/>
  <c r="BC176" i="40"/>
  <c r="H45" i="41"/>
  <c r="C62" i="41"/>
  <c r="H53" i="41"/>
  <c r="I58" i="41"/>
  <c r="L78" i="41"/>
  <c r="M70" i="41"/>
  <c r="Z97" i="40"/>
  <c r="AK97" i="40"/>
  <c r="G29" i="43"/>
  <c r="H34" i="43"/>
  <c r="L102" i="41"/>
  <c r="L43" i="43"/>
  <c r="E107" i="41"/>
  <c r="E48" i="43"/>
  <c r="F53" i="43"/>
  <c r="M69" i="43"/>
  <c r="E123" i="41"/>
  <c r="AK129" i="40"/>
  <c r="C116" i="41"/>
  <c r="I122" i="41"/>
  <c r="G128" i="41"/>
  <c r="C139" i="41"/>
  <c r="V145" i="40"/>
  <c r="AC145" i="40"/>
  <c r="D134" i="41"/>
  <c r="AJ145" i="40"/>
  <c r="E134" i="41"/>
  <c r="F139" i="41"/>
  <c r="Y161" i="40"/>
  <c r="Z161" i="40"/>
  <c r="F152" i="41"/>
  <c r="G157" i="41"/>
  <c r="H149" i="41"/>
  <c r="D153" i="41"/>
  <c r="E99" i="39"/>
  <c r="M71" i="39"/>
  <c r="K29" i="39"/>
  <c r="O63" i="39"/>
  <c r="O83" i="39"/>
  <c r="O96" i="39"/>
  <c r="O92" i="39"/>
  <c r="O81" i="39"/>
  <c r="O102" i="39"/>
  <c r="O98" i="39"/>
  <c r="C33" i="36"/>
  <c r="D69" i="36" s="1"/>
  <c r="C69" i="36"/>
  <c r="V33" i="40"/>
  <c r="F129" i="40"/>
  <c r="F81" i="40"/>
  <c r="J174" i="40"/>
  <c r="J15" i="10" s="1"/>
  <c r="F170" i="40"/>
  <c r="F11" i="10" s="1"/>
  <c r="K187" i="40"/>
  <c r="K12" i="33" s="1"/>
  <c r="G191" i="40"/>
  <c r="G16" i="33" s="1"/>
  <c r="BI113" i="40"/>
  <c r="BI214" i="40" s="1"/>
  <c r="I23" i="43"/>
  <c r="Y180" i="40"/>
  <c r="I5" i="34" s="1"/>
  <c r="E129" i="40"/>
  <c r="E215" i="40" s="1"/>
  <c r="M65" i="40"/>
  <c r="I169" i="40"/>
  <c r="I10" i="10" s="1"/>
  <c r="D65" i="40"/>
  <c r="L168" i="40"/>
  <c r="L9" i="10" s="1"/>
  <c r="G175" i="40"/>
  <c r="G16" i="10" s="1"/>
  <c r="C24" i="10"/>
  <c r="D60" i="10" s="1"/>
  <c r="C60" i="10"/>
  <c r="H129" i="40"/>
  <c r="H113" i="40"/>
  <c r="H214" i="40" s="1"/>
  <c r="AI129" i="40"/>
  <c r="C46" i="43"/>
  <c r="C55" i="43" s="1"/>
  <c r="C33" i="31"/>
  <c r="C153" i="31" s="1"/>
  <c r="C69" i="31"/>
  <c r="C34" i="30"/>
  <c r="C154" i="30" s="1"/>
  <c r="C70" i="30"/>
  <c r="AI169" i="40"/>
  <c r="C10" i="30" s="1"/>
  <c r="AA113" i="40"/>
  <c r="AA214" i="40" s="1"/>
  <c r="C34" i="29"/>
  <c r="D70" i="29" s="1"/>
  <c r="C70" i="29"/>
  <c r="C28" i="34"/>
  <c r="C167" i="34" s="1"/>
  <c r="C64" i="34"/>
  <c r="G161" i="40"/>
  <c r="C113" i="40"/>
  <c r="C214" i="40" s="1"/>
  <c r="C86" i="41"/>
  <c r="V129" i="40"/>
  <c r="AM189" i="40"/>
  <c r="G14" i="35" s="1"/>
  <c r="BA174" i="40"/>
  <c r="E15" i="31" s="1"/>
  <c r="L142" i="41"/>
  <c r="M150" i="41"/>
  <c r="E59" i="41"/>
  <c r="X191" i="40"/>
  <c r="H16" i="34" s="1"/>
  <c r="BD181" i="40"/>
  <c r="H6" i="36" s="1"/>
  <c r="BH185" i="40"/>
  <c r="L10" i="36" s="1"/>
  <c r="BI190" i="40"/>
  <c r="M15" i="36" s="1"/>
  <c r="M14" i="41"/>
  <c r="AA166" i="40"/>
  <c r="K7" i="29" s="1"/>
  <c r="V173" i="40"/>
  <c r="F14" i="29" s="1"/>
  <c r="AM165" i="40"/>
  <c r="G6" i="30" s="1"/>
  <c r="AS171" i="40"/>
  <c r="M12" i="30" s="1"/>
  <c r="BH169" i="40"/>
  <c r="L10" i="31" s="1"/>
  <c r="BI174" i="40"/>
  <c r="F40" i="41"/>
  <c r="K44" i="41"/>
  <c r="G53" i="41"/>
  <c r="C60" i="41"/>
  <c r="Y81" i="40"/>
  <c r="W81" i="40"/>
  <c r="I74" i="41"/>
  <c r="J79" i="41"/>
  <c r="Y97" i="40"/>
  <c r="C89" i="41"/>
  <c r="L94" i="41"/>
  <c r="J87" i="41"/>
  <c r="BF97" i="40"/>
  <c r="H26" i="43"/>
  <c r="F32" i="43"/>
  <c r="G42" i="43"/>
  <c r="G55" i="43" s="1"/>
  <c r="G79" i="43" s="1"/>
  <c r="M48" i="43"/>
  <c r="K100" i="41"/>
  <c r="C108" i="41"/>
  <c r="X129" i="40"/>
  <c r="D118" i="41"/>
  <c r="M118" i="41"/>
  <c r="K124" i="41"/>
  <c r="L134" i="41"/>
  <c r="E139" i="41"/>
  <c r="K132" i="41"/>
  <c r="K150" i="41"/>
  <c r="AA161" i="40"/>
  <c r="T161" i="40"/>
  <c r="M160" i="41"/>
  <c r="J156" i="41"/>
  <c r="O60" i="39"/>
  <c r="O139" i="39"/>
  <c r="E6" i="2"/>
  <c r="C26" i="10"/>
  <c r="D62" i="10" s="1"/>
  <c r="C62" i="10"/>
  <c r="C35" i="36"/>
  <c r="C155" i="36" s="1"/>
  <c r="C71" i="36"/>
  <c r="C35" i="34"/>
  <c r="C155" i="34" s="1"/>
  <c r="C71" i="34"/>
  <c r="BF33" i="40"/>
  <c r="AP33" i="40"/>
  <c r="J113" i="40"/>
  <c r="J214" i="40" s="1"/>
  <c r="J65" i="40"/>
  <c r="L184" i="40"/>
  <c r="U197" i="40"/>
  <c r="E113" i="40"/>
  <c r="E214" i="40" s="1"/>
  <c r="I65" i="40"/>
  <c r="M165" i="40"/>
  <c r="M6" i="10" s="1"/>
  <c r="L176" i="40"/>
  <c r="L17" i="10" s="1"/>
  <c r="X113" i="40"/>
  <c r="X214" i="40" s="1"/>
  <c r="L161" i="40"/>
  <c r="D129" i="40"/>
  <c r="D215" i="40" s="1"/>
  <c r="H5" i="43"/>
  <c r="S161" i="40"/>
  <c r="S174" i="40"/>
  <c r="C15" i="29" s="1"/>
  <c r="C161" i="40"/>
  <c r="C12" i="43"/>
  <c r="C19" i="43" s="1"/>
  <c r="C77" i="43" s="1"/>
  <c r="C82" i="43" s="1"/>
  <c r="G97" i="40"/>
  <c r="C121" i="41"/>
  <c r="C59" i="41"/>
  <c r="C12" i="41"/>
  <c r="AB171" i="40"/>
  <c r="L12" i="29" s="1"/>
  <c r="V97" i="40"/>
  <c r="L121" i="41"/>
  <c r="F136" i="41"/>
  <c r="D38" i="41"/>
  <c r="C35" i="31"/>
  <c r="C174" i="31" s="1"/>
  <c r="C71" i="31"/>
  <c r="X183" i="40"/>
  <c r="H8" i="34" s="1"/>
  <c r="AB187" i="40"/>
  <c r="L12" i="34" s="1"/>
  <c r="AL184" i="40"/>
  <c r="F9" i="35" s="1"/>
  <c r="AP188" i="40"/>
  <c r="J13" i="35" s="1"/>
  <c r="AZ185" i="40"/>
  <c r="AZ202" i="40" s="1"/>
  <c r="BF191" i="40"/>
  <c r="J16" i="36" s="1"/>
  <c r="Z169" i="40"/>
  <c r="J10" i="29" s="1"/>
  <c r="J36" i="41"/>
  <c r="I39" i="41"/>
  <c r="C41" i="41"/>
  <c r="M43" i="41"/>
  <c r="L46" i="41"/>
  <c r="C36" i="41"/>
  <c r="J39" i="41"/>
  <c r="F43" i="41"/>
  <c r="G48" i="41"/>
  <c r="K57" i="41"/>
  <c r="C52" i="41"/>
  <c r="D57" i="41"/>
  <c r="D73" i="41"/>
  <c r="E78" i="41"/>
  <c r="AB97" i="40"/>
  <c r="AZ97" i="40"/>
  <c r="G96" i="41"/>
  <c r="M27" i="43"/>
  <c r="C110" i="41"/>
  <c r="D102" i="41"/>
  <c r="D43" i="43"/>
  <c r="H106" i="41"/>
  <c r="H47" i="43"/>
  <c r="L51" i="43"/>
  <c r="L110" i="41"/>
  <c r="F107" i="41"/>
  <c r="F66" i="43"/>
  <c r="G112" i="41"/>
  <c r="G71" i="43"/>
  <c r="U129" i="40"/>
  <c r="W129" i="40"/>
  <c r="AB129" i="40"/>
  <c r="C126" i="41"/>
  <c r="G117" i="41"/>
  <c r="F120" i="41"/>
  <c r="M123" i="41"/>
  <c r="H117" i="41"/>
  <c r="X145" i="40"/>
  <c r="AB145" i="40"/>
  <c r="J132" i="41"/>
  <c r="C137" i="41"/>
  <c r="M139" i="41"/>
  <c r="D137" i="41"/>
  <c r="J143" i="41"/>
  <c r="AC161" i="40"/>
  <c r="C158" i="41"/>
  <c r="D150" i="41"/>
  <c r="H154" i="41"/>
  <c r="I159" i="41"/>
  <c r="J159" i="41"/>
  <c r="H99" i="39"/>
  <c r="C159" i="39"/>
  <c r="O78" i="39"/>
  <c r="O47" i="2" s="1"/>
  <c r="O39" i="2" s="1"/>
  <c r="I7" i="2"/>
  <c r="O131" i="39"/>
  <c r="C28" i="33"/>
  <c r="D64" i="33" s="1"/>
  <c r="C64" i="33"/>
  <c r="C28" i="29"/>
  <c r="C64" i="29"/>
  <c r="AP113" i="40"/>
  <c r="AP214" i="40" s="1"/>
  <c r="AP164" i="40"/>
  <c r="J5" i="30" s="1"/>
  <c r="F65" i="40"/>
  <c r="J33" i="40"/>
  <c r="D192" i="40"/>
  <c r="D17" i="33" s="1"/>
  <c r="H65" i="40"/>
  <c r="L33" i="40"/>
  <c r="BE113" i="40"/>
  <c r="BE214" i="40" s="1"/>
  <c r="AK113" i="40"/>
  <c r="AK214" i="40" s="1"/>
  <c r="M161" i="40"/>
  <c r="M14" i="43"/>
  <c r="M6" i="43"/>
  <c r="E65" i="40"/>
  <c r="E165" i="40"/>
  <c r="E6" i="10" s="1"/>
  <c r="D176" i="40"/>
  <c r="D17" i="10" s="1"/>
  <c r="M15" i="39"/>
  <c r="AR113" i="40"/>
  <c r="AR214" i="40" s="1"/>
  <c r="H161" i="40"/>
  <c r="L17" i="43"/>
  <c r="L9" i="43"/>
  <c r="D113" i="40"/>
  <c r="D214" i="40" s="1"/>
  <c r="C67" i="43"/>
  <c r="C73" i="43" s="1"/>
  <c r="C80" i="43" s="1"/>
  <c r="C85" i="43" s="1"/>
  <c r="BG113" i="40"/>
  <c r="BG214" i="40" s="1"/>
  <c r="C26" i="31"/>
  <c r="D62" i="31" s="1"/>
  <c r="C62" i="31"/>
  <c r="C34" i="36"/>
  <c r="C173" i="36" s="1"/>
  <c r="C70" i="36"/>
  <c r="C30" i="35"/>
  <c r="C150" i="35" s="1"/>
  <c r="C66" i="35"/>
  <c r="S145" i="40"/>
  <c r="W113" i="40"/>
  <c r="C23" i="29"/>
  <c r="C162" i="29" s="1"/>
  <c r="C59" i="29"/>
  <c r="K145" i="40"/>
  <c r="C97" i="40"/>
  <c r="C78" i="41"/>
  <c r="C107" i="41"/>
  <c r="C156" i="41"/>
  <c r="C20" i="41"/>
  <c r="AC184" i="40"/>
  <c r="M9" i="34" s="1"/>
  <c r="X161" i="40"/>
  <c r="BB171" i="40"/>
  <c r="M107" i="41"/>
  <c r="M126" i="41"/>
  <c r="K116" i="41"/>
  <c r="K36" i="41"/>
  <c r="C35" i="10"/>
  <c r="C71" i="10"/>
  <c r="C27" i="34"/>
  <c r="C147" i="34" s="1"/>
  <c r="C63" i="34"/>
  <c r="C23" i="31"/>
  <c r="C162" i="31" s="1"/>
  <c r="C59" i="31"/>
  <c r="T187" i="40"/>
  <c r="D12" i="34" s="1"/>
  <c r="U192" i="40"/>
  <c r="E17" i="34" s="1"/>
  <c r="AK187" i="40"/>
  <c r="E12" i="35" s="1"/>
  <c r="AR190" i="40"/>
  <c r="L15" i="35" s="1"/>
  <c r="BB187" i="40"/>
  <c r="F12" i="36" s="1"/>
  <c r="BA190" i="40"/>
  <c r="E15" i="36" s="1"/>
  <c r="C22" i="41"/>
  <c r="W170" i="40"/>
  <c r="G11" i="29" s="1"/>
  <c r="AA174" i="40"/>
  <c r="K15" i="29" s="1"/>
  <c r="AJ166" i="40"/>
  <c r="D7" i="30" s="1"/>
  <c r="AN170" i="40"/>
  <c r="H11" i="30" s="1"/>
  <c r="AR174" i="40"/>
  <c r="L15" i="30" s="1"/>
  <c r="BA166" i="40"/>
  <c r="BC168" i="40"/>
  <c r="BC201" i="40" s="1"/>
  <c r="BG172" i="40"/>
  <c r="C38" i="41"/>
  <c r="I47" i="41"/>
  <c r="AA65" i="40"/>
  <c r="C57" i="41"/>
  <c r="C70" i="41"/>
  <c r="F72" i="41"/>
  <c r="J71" i="41"/>
  <c r="F75" i="41"/>
  <c r="M78" i="41"/>
  <c r="C94" i="41"/>
  <c r="H90" i="41"/>
  <c r="D94" i="41"/>
  <c r="G88" i="41"/>
  <c r="F24" i="43"/>
  <c r="J28" i="43"/>
  <c r="K33" i="43"/>
  <c r="I103" i="41"/>
  <c r="H101" i="41"/>
  <c r="H60" i="43"/>
  <c r="G63" i="43"/>
  <c r="G104" i="41"/>
  <c r="K108" i="41"/>
  <c r="K67" i="43"/>
  <c r="Y129" i="40"/>
  <c r="AC129" i="40"/>
  <c r="AQ129" i="40"/>
  <c r="K121" i="41"/>
  <c r="G120" i="41"/>
  <c r="F123" i="41"/>
  <c r="Y145" i="40"/>
  <c r="M134" i="41"/>
  <c r="H141" i="41"/>
  <c r="C153" i="41"/>
  <c r="D158" i="41"/>
  <c r="K148" i="41"/>
  <c r="E150" i="41"/>
  <c r="F155" i="41"/>
  <c r="G160" i="41"/>
  <c r="J99" i="39"/>
  <c r="F99" i="39"/>
  <c r="D99" i="39"/>
  <c r="G113" i="39"/>
  <c r="O28" i="39"/>
  <c r="O62" i="39"/>
  <c r="O70" i="39"/>
  <c r="C30" i="29"/>
  <c r="C169" i="29" s="1"/>
  <c r="C66" i="29"/>
  <c r="J41" i="43"/>
  <c r="BB33" i="40"/>
  <c r="AL33" i="40"/>
  <c r="V113" i="40"/>
  <c r="V214" i="40" s="1"/>
  <c r="J161" i="40"/>
  <c r="F113" i="40"/>
  <c r="F214" i="40" s="1"/>
  <c r="F49" i="40"/>
  <c r="I185" i="40"/>
  <c r="C171" i="40"/>
  <c r="C12" i="10" s="1"/>
  <c r="BI17" i="40"/>
  <c r="AC113" i="40"/>
  <c r="AC214" i="40" s="1"/>
  <c r="I161" i="40"/>
  <c r="M97" i="40"/>
  <c r="I49" i="40"/>
  <c r="M33" i="40"/>
  <c r="K171" i="40"/>
  <c r="D161" i="40"/>
  <c r="C33" i="33"/>
  <c r="C69" i="33"/>
  <c r="AI161" i="40"/>
  <c r="K59" i="43"/>
  <c r="AI97" i="40"/>
  <c r="C32" i="31"/>
  <c r="C171" i="31" s="1"/>
  <c r="C68" i="31"/>
  <c r="C25" i="31"/>
  <c r="C61" i="31"/>
  <c r="C24" i="36"/>
  <c r="C144" i="36" s="1"/>
  <c r="C60" i="36"/>
  <c r="S182" i="40"/>
  <c r="C7" i="34" s="1"/>
  <c r="G145" i="40"/>
  <c r="G215" i="40" s="1"/>
  <c r="K81" i="40"/>
  <c r="BB145" i="40"/>
  <c r="C100" i="41"/>
  <c r="C84" i="41"/>
  <c r="Y49" i="40"/>
  <c r="BI182" i="40"/>
  <c r="M7" i="36" s="1"/>
  <c r="F112" i="41"/>
  <c r="K84" i="41"/>
  <c r="J148" i="41"/>
  <c r="C24" i="35"/>
  <c r="C60" i="35"/>
  <c r="C23" i="34"/>
  <c r="C162" i="34" s="1"/>
  <c r="C59" i="34"/>
  <c r="U184" i="40"/>
  <c r="E9" i="34" s="1"/>
  <c r="Y188" i="40"/>
  <c r="I13" i="34" s="1"/>
  <c r="AJ182" i="40"/>
  <c r="D7" i="35" s="1"/>
  <c r="K12" i="41"/>
  <c r="BG188" i="40"/>
  <c r="K13" i="36" s="1"/>
  <c r="BC192" i="40"/>
  <c r="G17" i="36" s="1"/>
  <c r="T171" i="40"/>
  <c r="D12" i="29" s="1"/>
  <c r="AK171" i="40"/>
  <c r="E12" i="30" s="1"/>
  <c r="AJ174" i="40"/>
  <c r="D30" i="41"/>
  <c r="BI166" i="40"/>
  <c r="M7" i="31" s="1"/>
  <c r="L38" i="41"/>
  <c r="M59" i="41"/>
  <c r="AS65" i="40"/>
  <c r="L57" i="41"/>
  <c r="K60" i="41"/>
  <c r="G69" i="41"/>
  <c r="L73" i="41"/>
  <c r="AC97" i="40"/>
  <c r="M94" i="41"/>
  <c r="C102" i="41"/>
  <c r="D30" i="43"/>
  <c r="E35" i="43"/>
  <c r="F45" i="43"/>
  <c r="F104" i="41"/>
  <c r="J108" i="41"/>
  <c r="J49" i="43"/>
  <c r="I111" i="41"/>
  <c r="I52" i="43"/>
  <c r="J62" i="43"/>
  <c r="H109" i="41"/>
  <c r="C123" i="41"/>
  <c r="AA129" i="40"/>
  <c r="T129" i="40"/>
  <c r="L126" i="41"/>
  <c r="J127" i="41"/>
  <c r="U145" i="40"/>
  <c r="G133" i="41"/>
  <c r="H138" i="41"/>
  <c r="D142" i="41"/>
  <c r="J135" i="41"/>
  <c r="E142" i="41"/>
  <c r="U161" i="40"/>
  <c r="G149" i="41"/>
  <c r="K153" i="41"/>
  <c r="L158" i="41"/>
  <c r="I154" i="41"/>
  <c r="M158" i="41"/>
  <c r="M99" i="39"/>
  <c r="I99" i="39"/>
  <c r="E71" i="39"/>
  <c r="O64" i="39"/>
  <c r="O48" i="2" s="1"/>
  <c r="S197" i="40"/>
  <c r="O88" i="39"/>
  <c r="O89" i="39"/>
  <c r="C28" i="32"/>
  <c r="C58" i="32"/>
  <c r="C23" i="35"/>
  <c r="D59" i="35" s="1"/>
  <c r="C59" i="35"/>
  <c r="AL113" i="40"/>
  <c r="AL214" i="40" s="1"/>
  <c r="F161" i="40"/>
  <c r="F33" i="40"/>
  <c r="J182" i="40"/>
  <c r="J7" i="33" s="1"/>
  <c r="L192" i="40"/>
  <c r="L17" i="33" s="1"/>
  <c r="BA113" i="40"/>
  <c r="BA214" i="40" s="1"/>
  <c r="Y33" i="40"/>
  <c r="E161" i="40"/>
  <c r="E14" i="43"/>
  <c r="E6" i="43"/>
  <c r="I97" i="40"/>
  <c r="E49" i="40"/>
  <c r="M173" i="40"/>
  <c r="M206" i="40" s="1"/>
  <c r="BH113" i="40"/>
  <c r="BH214" i="40" s="1"/>
  <c r="AN113" i="40"/>
  <c r="AN214" i="40" s="1"/>
  <c r="L145" i="40"/>
  <c r="D17" i="43"/>
  <c r="D9" i="43"/>
  <c r="L97" i="40"/>
  <c r="AI145" i="40"/>
  <c r="BC113" i="40"/>
  <c r="BC214" i="40" s="1"/>
  <c r="AY81" i="40"/>
  <c r="AY172" i="40"/>
  <c r="C13" i="31" s="1"/>
  <c r="C24" i="31"/>
  <c r="D60" i="31" s="1"/>
  <c r="C60" i="31"/>
  <c r="C32" i="30"/>
  <c r="C152" i="30" s="1"/>
  <c r="C68" i="30"/>
  <c r="C25" i="30"/>
  <c r="C145" i="30" s="1"/>
  <c r="C61" i="30"/>
  <c r="C32" i="36"/>
  <c r="C68" i="36"/>
  <c r="BG180" i="40"/>
  <c r="K5" i="36" s="1"/>
  <c r="AI185" i="40"/>
  <c r="C10" i="35" s="1"/>
  <c r="S113" i="40"/>
  <c r="S214" i="40" s="1"/>
  <c r="C145" i="40"/>
  <c r="G16" i="43"/>
  <c r="G8" i="43"/>
  <c r="K113" i="40"/>
  <c r="K214" i="40" s="1"/>
  <c r="G81" i="40"/>
  <c r="C150" i="41"/>
  <c r="C25" i="41"/>
  <c r="C124" i="41"/>
  <c r="W145" i="40"/>
  <c r="D86" i="41"/>
  <c r="G61" i="41"/>
  <c r="C30" i="33"/>
  <c r="D66" i="33" s="1"/>
  <c r="C66" i="33"/>
  <c r="W186" i="40"/>
  <c r="G11" i="34" s="1"/>
  <c r="AR182" i="40"/>
  <c r="L7" i="35" s="1"/>
  <c r="BF183" i="40"/>
  <c r="J8" i="36" s="1"/>
  <c r="J7" i="41"/>
  <c r="BD189" i="40"/>
  <c r="H14" i="36" s="1"/>
  <c r="AC176" i="40"/>
  <c r="M17" i="29" s="1"/>
  <c r="AQ169" i="40"/>
  <c r="K10" i="30" s="1"/>
  <c r="AL176" i="40"/>
  <c r="F17" i="30" s="1"/>
  <c r="C43" i="41"/>
  <c r="D46" i="41"/>
  <c r="D41" i="41"/>
  <c r="AZ49" i="40"/>
  <c r="C44" i="41"/>
  <c r="C54" i="41"/>
  <c r="E62" i="41"/>
  <c r="AC81" i="40"/>
  <c r="H77" i="41"/>
  <c r="K94" i="41"/>
  <c r="J84" i="41"/>
  <c r="K89" i="41"/>
  <c r="M91" i="41"/>
  <c r="AS97" i="40"/>
  <c r="I95" i="41"/>
  <c r="M86" i="41"/>
  <c r="F91" i="41"/>
  <c r="E27" i="43"/>
  <c r="I31" i="43"/>
  <c r="M35" i="43"/>
  <c r="C105" i="41"/>
  <c r="D105" i="41"/>
  <c r="D64" i="43"/>
  <c r="E69" i="43"/>
  <c r="C118" i="41"/>
  <c r="C182" i="41" s="1"/>
  <c r="Z129" i="40"/>
  <c r="J124" i="41"/>
  <c r="E126" i="41"/>
  <c r="J140" i="41"/>
  <c r="F144" i="41"/>
  <c r="L137" i="41"/>
  <c r="BH145" i="40"/>
  <c r="M142" i="41"/>
  <c r="L150" i="41"/>
  <c r="AK161" i="40"/>
  <c r="C148" i="41"/>
  <c r="J151" i="41"/>
  <c r="E158" i="41"/>
  <c r="L99" i="39"/>
  <c r="O4" i="39"/>
  <c r="O106" i="39"/>
  <c r="Q47" i="2" s="1"/>
  <c r="C31" i="30"/>
  <c r="C151" i="30" s="1"/>
  <c r="C67" i="30"/>
  <c r="H159" i="39"/>
  <c r="J145" i="40"/>
  <c r="J15" i="43"/>
  <c r="J7" i="43"/>
  <c r="J97" i="40"/>
  <c r="G183" i="40"/>
  <c r="F186" i="40"/>
  <c r="F11" i="33" s="1"/>
  <c r="Y113" i="40"/>
  <c r="Y214" i="40" s="1"/>
  <c r="Y164" i="40"/>
  <c r="M145" i="40"/>
  <c r="M113" i="40"/>
  <c r="M214" i="40" s="1"/>
  <c r="M81" i="40"/>
  <c r="C4" i="41"/>
  <c r="H145" i="40"/>
  <c r="D97" i="40"/>
  <c r="AY129" i="40"/>
  <c r="AQ113" i="40"/>
  <c r="AQ214" i="40" s="1"/>
  <c r="AI81" i="40"/>
  <c r="BG164" i="40"/>
  <c r="K5" i="31" s="1"/>
  <c r="AY188" i="40"/>
  <c r="C13" i="36" s="1"/>
  <c r="C26" i="35"/>
  <c r="D62" i="35" s="1"/>
  <c r="C62" i="35"/>
  <c r="S97" i="40"/>
  <c r="S190" i="40"/>
  <c r="C15" i="34" s="1"/>
  <c r="K129" i="40"/>
  <c r="C81" i="40"/>
  <c r="C140" i="41"/>
  <c r="U168" i="40"/>
  <c r="AL192" i="40"/>
  <c r="F17" i="35" s="1"/>
  <c r="I44" i="43"/>
  <c r="I65" i="43"/>
  <c r="BC129" i="40"/>
  <c r="F56" i="41"/>
  <c r="J103" i="41"/>
  <c r="J44" i="41"/>
  <c r="C35" i="33"/>
  <c r="C71" i="33"/>
  <c r="O78" i="30"/>
  <c r="AY207" i="40"/>
  <c r="AI208" i="40"/>
  <c r="AJ197" i="40"/>
  <c r="D8" i="2"/>
  <c r="M8" i="36"/>
  <c r="BB200" i="40"/>
  <c r="BC206" i="40"/>
  <c r="F198" i="40"/>
  <c r="C5" i="30"/>
  <c r="L49" i="28"/>
  <c r="L45" i="28"/>
  <c r="D202" i="40"/>
  <c r="AM199" i="40"/>
  <c r="E8" i="35"/>
  <c r="M207" i="40"/>
  <c r="S209" i="40"/>
  <c r="I41" i="33"/>
  <c r="H55" i="33"/>
  <c r="AB197" i="40"/>
  <c r="F205" i="40"/>
  <c r="AS205" i="40"/>
  <c r="G55" i="33"/>
  <c r="AQ198" i="40"/>
  <c r="Y200" i="40"/>
  <c r="AB206" i="40"/>
  <c r="I71" i="41"/>
  <c r="F96" i="41"/>
  <c r="M102" i="41"/>
  <c r="L118" i="41"/>
  <c r="H122" i="41"/>
  <c r="D126" i="41"/>
  <c r="J119" i="41"/>
  <c r="G136" i="41"/>
  <c r="K140" i="41"/>
  <c r="G144" i="41"/>
  <c r="L155" i="41"/>
  <c r="L153" i="41"/>
  <c r="H157" i="41"/>
  <c r="V199" i="40"/>
  <c r="K52" i="41"/>
  <c r="M30" i="41"/>
  <c r="E43" i="41"/>
  <c r="H74" i="41"/>
  <c r="M54" i="41"/>
  <c r="H37" i="41"/>
  <c r="G64" i="41"/>
  <c r="D62" i="41"/>
  <c r="J47" i="41"/>
  <c r="M22" i="41"/>
  <c r="G40" i="41"/>
  <c r="E54" i="41"/>
  <c r="M27" i="41"/>
  <c r="H42" i="41"/>
  <c r="AQ49" i="40"/>
  <c r="BH49" i="40"/>
  <c r="AK65" i="40"/>
  <c r="BB65" i="40"/>
  <c r="AN81" i="40"/>
  <c r="BE81" i="40"/>
  <c r="AP97" i="40"/>
  <c r="AJ97" i="40"/>
  <c r="AR97" i="40"/>
  <c r="AL97" i="40"/>
  <c r="AQ97" i="40"/>
  <c r="BE97" i="40"/>
  <c r="BB97" i="40"/>
  <c r="BI97" i="40"/>
  <c r="BH97" i="40"/>
  <c r="AN129" i="40"/>
  <c r="AS129" i="40"/>
  <c r="AM129" i="40"/>
  <c r="AJ129" i="40"/>
  <c r="AR129" i="40"/>
  <c r="AO129" i="40"/>
  <c r="AL129" i="40"/>
  <c r="BB129" i="40"/>
  <c r="BG129" i="40"/>
  <c r="BD129" i="40"/>
  <c r="BA129" i="40"/>
  <c r="BI129" i="40"/>
  <c r="AN145" i="40"/>
  <c r="AM145" i="40"/>
  <c r="AR145" i="40"/>
  <c r="AO145" i="40"/>
  <c r="AL145" i="40"/>
  <c r="BG145" i="40"/>
  <c r="BF145" i="40"/>
  <c r="BC145" i="40"/>
  <c r="AS161" i="40"/>
  <c r="AP161" i="40"/>
  <c r="AM161" i="40"/>
  <c r="AJ161" i="40"/>
  <c r="AR161" i="40"/>
  <c r="I156" i="41"/>
  <c r="K158" i="41"/>
  <c r="G10" i="36"/>
  <c r="M41" i="30"/>
  <c r="L55" i="30"/>
  <c r="E136" i="41"/>
  <c r="BA145" i="40"/>
  <c r="H148" i="41"/>
  <c r="AN161" i="40"/>
  <c r="BG161" i="40"/>
  <c r="H151" i="41"/>
  <c r="BD161" i="40"/>
  <c r="BA161" i="40"/>
  <c r="E152" i="41"/>
  <c r="BI161" i="40"/>
  <c r="M152" i="41"/>
  <c r="J153" i="41"/>
  <c r="AZ161" i="40"/>
  <c r="D155" i="41"/>
  <c r="F157" i="41"/>
  <c r="H159" i="41"/>
  <c r="E160" i="41"/>
  <c r="M43" i="39"/>
  <c r="L43" i="39"/>
  <c r="J43" i="39"/>
  <c r="I43" i="39"/>
  <c r="H43" i="39"/>
  <c r="F43" i="39"/>
  <c r="K113" i="39"/>
  <c r="M113" i="39"/>
  <c r="E113" i="39"/>
  <c r="G85" i="39"/>
  <c r="I85" i="39"/>
  <c r="K85" i="39"/>
  <c r="M85" i="39"/>
  <c r="E85" i="39"/>
  <c r="I71" i="39"/>
  <c r="K71" i="39"/>
  <c r="I29" i="39"/>
  <c r="F9" i="31"/>
  <c r="AM209" i="40"/>
  <c r="AP200" i="40"/>
  <c r="BA209" i="40"/>
  <c r="M15" i="10"/>
  <c r="AL204" i="40"/>
  <c r="E206" i="40"/>
  <c r="L14" i="29"/>
  <c r="U205" i="40"/>
  <c r="Y207" i="40"/>
  <c r="AY206" i="40"/>
  <c r="L202" i="40"/>
  <c r="U203" i="40"/>
  <c r="K6" i="30"/>
  <c r="J12" i="36"/>
  <c r="AY203" i="40"/>
  <c r="BI200" i="40"/>
  <c r="Y198" i="40"/>
  <c r="C183" i="41"/>
  <c r="Y208" i="40"/>
  <c r="F94" i="41"/>
  <c r="E105" i="41"/>
  <c r="J106" i="41"/>
  <c r="I109" i="41"/>
  <c r="H136" i="41"/>
  <c r="AY49" i="40"/>
  <c r="C53" i="41"/>
  <c r="C61" i="41"/>
  <c r="K97" i="40"/>
  <c r="AO17" i="40"/>
  <c r="BG97" i="40"/>
  <c r="K54" i="28"/>
  <c r="K57" i="28" s="1"/>
  <c r="AA5" i="47"/>
  <c r="K38" i="28"/>
  <c r="AA173" i="40"/>
  <c r="K14" i="29" s="1"/>
  <c r="AA97" i="40"/>
  <c r="AA171" i="40"/>
  <c r="AA204" i="40" s="1"/>
  <c r="AA200" i="40"/>
  <c r="L5" i="30"/>
  <c r="AR197" i="40"/>
  <c r="T199" i="40"/>
  <c r="K197" i="40"/>
  <c r="K5" i="33"/>
  <c r="AM201" i="40"/>
  <c r="G9" i="35"/>
  <c r="G180" i="40"/>
  <c r="G197" i="40" s="1"/>
  <c r="G17" i="40"/>
  <c r="D181" i="40"/>
  <c r="D6" i="33" s="1"/>
  <c r="L181" i="40"/>
  <c r="L6" i="33" s="1"/>
  <c r="I182" i="40"/>
  <c r="I199" i="40" s="1"/>
  <c r="F183" i="40"/>
  <c r="F8" i="33" s="1"/>
  <c r="C17" i="40"/>
  <c r="C184" i="40"/>
  <c r="C9" i="33" s="1"/>
  <c r="K184" i="40"/>
  <c r="K201" i="40" s="1"/>
  <c r="E186" i="40"/>
  <c r="M17" i="40"/>
  <c r="J187" i="40"/>
  <c r="J17" i="40"/>
  <c r="G188" i="40"/>
  <c r="D189" i="40"/>
  <c r="D14" i="33" s="1"/>
  <c r="L189" i="40"/>
  <c r="L14" i="33" s="1"/>
  <c r="I190" i="40"/>
  <c r="I15" i="33" s="1"/>
  <c r="K192" i="40"/>
  <c r="U17" i="40"/>
  <c r="U181" i="40"/>
  <c r="E6" i="34" s="1"/>
  <c r="AC181" i="40"/>
  <c r="AC17" i="40"/>
  <c r="Z182" i="40"/>
  <c r="J7" i="34" s="1"/>
  <c r="W183" i="40"/>
  <c r="G8" i="34" s="1"/>
  <c r="T184" i="40"/>
  <c r="AB184" i="40"/>
  <c r="V17" i="40"/>
  <c r="V186" i="40"/>
  <c r="F11" i="34" s="1"/>
  <c r="C11" i="41"/>
  <c r="S187" i="40"/>
  <c r="U189" i="40"/>
  <c r="E14" i="34" s="1"/>
  <c r="Z190" i="40"/>
  <c r="W191" i="40"/>
  <c r="G16" i="34" s="1"/>
  <c r="T192" i="40"/>
  <c r="T209" i="40" s="1"/>
  <c r="AB192" i="40"/>
  <c r="L17" i="34" s="1"/>
  <c r="AL181" i="40"/>
  <c r="AL17" i="40"/>
  <c r="AI182" i="40"/>
  <c r="C7" i="35" s="1"/>
  <c r="AN183" i="40"/>
  <c r="H8" i="35" s="1"/>
  <c r="AK184" i="40"/>
  <c r="E9" i="35" s="1"/>
  <c r="AS184" i="40"/>
  <c r="M9" i="35" s="1"/>
  <c r="AS17" i="40"/>
  <c r="AP185" i="40"/>
  <c r="AM186" i="40"/>
  <c r="G11" i="35" s="1"/>
  <c r="AJ187" i="40"/>
  <c r="D12" i="35" s="1"/>
  <c r="AR187" i="40"/>
  <c r="AL189" i="40"/>
  <c r="AL206" i="40" s="1"/>
  <c r="AI190" i="40"/>
  <c r="C15" i="35" s="1"/>
  <c r="C14" i="41"/>
  <c r="AQ190" i="40"/>
  <c r="AQ207" i="40" s="1"/>
  <c r="AN191" i="40"/>
  <c r="H16" i="35" s="1"/>
  <c r="AK192" i="40"/>
  <c r="E17" i="35" s="1"/>
  <c r="BF17" i="40"/>
  <c r="BF180" i="40"/>
  <c r="BF197" i="40" s="1"/>
  <c r="BC181" i="40"/>
  <c r="G6" i="36" s="1"/>
  <c r="D7" i="36"/>
  <c r="BH182" i="40"/>
  <c r="BH199" i="40" s="1"/>
  <c r="BE183" i="40"/>
  <c r="I8" i="36" s="1"/>
  <c r="BB184" i="40"/>
  <c r="F9" i="36" s="1"/>
  <c r="C9" i="41"/>
  <c r="AY185" i="40"/>
  <c r="C10" i="36" s="1"/>
  <c r="K9" i="41"/>
  <c r="BG185" i="40"/>
  <c r="C167" i="41"/>
  <c r="AA197" i="40"/>
  <c r="K5" i="29"/>
  <c r="M14" i="29"/>
  <c r="AC206" i="40"/>
  <c r="W198" i="40"/>
  <c r="BG199" i="40"/>
  <c r="K7" i="31"/>
  <c r="D11" i="31"/>
  <c r="AZ203" i="40"/>
  <c r="L14" i="31"/>
  <c r="BH206" i="40"/>
  <c r="I15" i="31"/>
  <c r="BB208" i="40"/>
  <c r="F16" i="31"/>
  <c r="G203" i="40"/>
  <c r="C9" i="10"/>
  <c r="E10" i="35"/>
  <c r="AY17" i="40"/>
  <c r="C206" i="40"/>
  <c r="K4" i="41"/>
  <c r="K25" i="41"/>
  <c r="G24" i="41"/>
  <c r="G45" i="41"/>
  <c r="M46" i="41"/>
  <c r="D54" i="41"/>
  <c r="L54" i="41"/>
  <c r="F202" i="40"/>
  <c r="S202" i="40"/>
  <c r="E75" i="41"/>
  <c r="M75" i="41"/>
  <c r="F88" i="41"/>
  <c r="G101" i="41"/>
  <c r="K105" i="41"/>
  <c r="G109" i="41"/>
  <c r="M110" i="41"/>
  <c r="I135" i="41"/>
  <c r="BF190" i="40"/>
  <c r="J15" i="36" s="1"/>
  <c r="O128" i="40"/>
  <c r="BF129" i="40"/>
  <c r="AP129" i="40"/>
  <c r="J57" i="39"/>
  <c r="J164" i="39"/>
  <c r="J179" i="39" s="1"/>
  <c r="J162" i="39"/>
  <c r="J160" i="39"/>
  <c r="O50" i="39"/>
  <c r="J158" i="39"/>
  <c r="O46" i="39"/>
  <c r="O54" i="39"/>
  <c r="E180" i="40"/>
  <c r="D183" i="40"/>
  <c r="D8" i="33" s="1"/>
  <c r="L17" i="40"/>
  <c r="I17" i="40"/>
  <c r="I184" i="40"/>
  <c r="I201" i="40" s="1"/>
  <c r="F17" i="40"/>
  <c r="C10" i="41"/>
  <c r="C186" i="41" s="1"/>
  <c r="C186" i="40"/>
  <c r="C11" i="33" s="1"/>
  <c r="K186" i="40"/>
  <c r="K11" i="33" s="1"/>
  <c r="K17" i="40"/>
  <c r="M188" i="40"/>
  <c r="M193" i="40" s="1"/>
  <c r="J189" i="40"/>
  <c r="D191" i="40"/>
  <c r="I192" i="40"/>
  <c r="I17" i="33" s="1"/>
  <c r="V180" i="40"/>
  <c r="S17" i="40"/>
  <c r="C5" i="41"/>
  <c r="S181" i="40"/>
  <c r="AA181" i="40"/>
  <c r="K6" i="34" s="1"/>
  <c r="AA17" i="40"/>
  <c r="X182" i="40"/>
  <c r="H7" i="34" s="1"/>
  <c r="U183" i="40"/>
  <c r="AC183" i="40"/>
  <c r="M8" i="34" s="1"/>
  <c r="Z17" i="40"/>
  <c r="Z184" i="40"/>
  <c r="J9" i="34" s="1"/>
  <c r="W17" i="40"/>
  <c r="W185" i="40"/>
  <c r="G10" i="34" s="1"/>
  <c r="T17" i="40"/>
  <c r="T186" i="40"/>
  <c r="D11" i="34" s="1"/>
  <c r="AB186" i="40"/>
  <c r="L11" i="34" s="1"/>
  <c r="AB17" i="40"/>
  <c r="Y187" i="40"/>
  <c r="I12" i="34" s="1"/>
  <c r="Y17" i="40"/>
  <c r="V188" i="40"/>
  <c r="F13" i="34" s="1"/>
  <c r="C13" i="41"/>
  <c r="C189" i="41" s="1"/>
  <c r="S189" i="40"/>
  <c r="C14" i="34" s="1"/>
  <c r="AA189" i="40"/>
  <c r="K14" i="34" s="1"/>
  <c r="X190" i="40"/>
  <c r="H15" i="34" s="1"/>
  <c r="U191" i="40"/>
  <c r="E16" i="34" s="1"/>
  <c r="AC191" i="40"/>
  <c r="M16" i="34" s="1"/>
  <c r="Z192" i="40"/>
  <c r="J17" i="34" s="1"/>
  <c r="AM180" i="40"/>
  <c r="AM17" i="40"/>
  <c r="AJ181" i="40"/>
  <c r="AJ17" i="40"/>
  <c r="AR17" i="40"/>
  <c r="AR181" i="40"/>
  <c r="L6" i="35" s="1"/>
  <c r="AO182" i="40"/>
  <c r="I7" i="35" s="1"/>
  <c r="AL183" i="40"/>
  <c r="AI17" i="40"/>
  <c r="AI184" i="40"/>
  <c r="C8" i="41"/>
  <c r="C184" i="41" s="1"/>
  <c r="AQ184" i="40"/>
  <c r="K9" i="35" s="1"/>
  <c r="AQ17" i="40"/>
  <c r="AN185" i="40"/>
  <c r="H10" i="35" s="1"/>
  <c r="AN17" i="40"/>
  <c r="AK186" i="40"/>
  <c r="E11" i="35" s="1"/>
  <c r="AK17" i="40"/>
  <c r="AS186" i="40"/>
  <c r="M11" i="35" s="1"/>
  <c r="AP187" i="40"/>
  <c r="J12" i="35" s="1"/>
  <c r="AM188" i="40"/>
  <c r="G13" i="35" s="1"/>
  <c r="AJ189" i="40"/>
  <c r="D14" i="35" s="1"/>
  <c r="AR189" i="40"/>
  <c r="L14" i="35" s="1"/>
  <c r="AO190" i="40"/>
  <c r="I15" i="35" s="1"/>
  <c r="AL191" i="40"/>
  <c r="F16" i="35" s="1"/>
  <c r="C16" i="41"/>
  <c r="C192" i="41" s="1"/>
  <c r="AI192" i="40"/>
  <c r="C17" i="35" s="1"/>
  <c r="AQ192" i="40"/>
  <c r="K17" i="35" s="1"/>
  <c r="BD180" i="40"/>
  <c r="BD17" i="40"/>
  <c r="BC17" i="40"/>
  <c r="AZ17" i="40"/>
  <c r="BH17" i="40"/>
  <c r="BE17" i="40"/>
  <c r="BB17" i="40"/>
  <c r="BG17" i="40"/>
  <c r="J165" i="40"/>
  <c r="J6" i="10" s="1"/>
  <c r="G33" i="40"/>
  <c r="G166" i="40"/>
  <c r="D33" i="40"/>
  <c r="L167" i="40"/>
  <c r="I33" i="40"/>
  <c r="C33" i="40"/>
  <c r="C170" i="40"/>
  <c r="C11" i="10" s="1"/>
  <c r="C26" i="41"/>
  <c r="K170" i="40"/>
  <c r="K33" i="40"/>
  <c r="H171" i="40"/>
  <c r="H12" i="10" s="1"/>
  <c r="J173" i="40"/>
  <c r="G174" i="40"/>
  <c r="G15" i="10" s="1"/>
  <c r="D175" i="40"/>
  <c r="D16" i="10" s="1"/>
  <c r="L175" i="40"/>
  <c r="L16" i="10" s="1"/>
  <c r="S33" i="40"/>
  <c r="C21" i="41"/>
  <c r="S165" i="40"/>
  <c r="AA165" i="40"/>
  <c r="K6" i="29" s="1"/>
  <c r="AA33" i="40"/>
  <c r="X166" i="40"/>
  <c r="H7" i="29" s="1"/>
  <c r="U33" i="40"/>
  <c r="U167" i="40"/>
  <c r="E8" i="29" s="1"/>
  <c r="AC167" i="40"/>
  <c r="M8" i="29" s="1"/>
  <c r="AC33" i="40"/>
  <c r="Z168" i="40"/>
  <c r="J9" i="29" s="1"/>
  <c r="W169" i="40"/>
  <c r="G10" i="29" s="1"/>
  <c r="T33" i="40"/>
  <c r="T170" i="40"/>
  <c r="D11" i="29" s="1"/>
  <c r="AB33" i="40"/>
  <c r="AB170" i="40"/>
  <c r="Y171" i="40"/>
  <c r="I12" i="29" s="1"/>
  <c r="V172" i="40"/>
  <c r="C29" i="41"/>
  <c r="S173" i="40"/>
  <c r="C14" i="29" s="1"/>
  <c r="X174" i="40"/>
  <c r="H15" i="29" s="1"/>
  <c r="U175" i="40"/>
  <c r="E16" i="29" s="1"/>
  <c r="AC175" i="40"/>
  <c r="Z176" i="40"/>
  <c r="J17" i="29" s="1"/>
  <c r="AM33" i="40"/>
  <c r="AJ33" i="40"/>
  <c r="AJ165" i="40"/>
  <c r="D6" i="30" s="1"/>
  <c r="AR33" i="40"/>
  <c r="AR165" i="40"/>
  <c r="AO166" i="40"/>
  <c r="AI33" i="40"/>
  <c r="AI168" i="40"/>
  <c r="AQ168" i="40"/>
  <c r="K9" i="30" s="1"/>
  <c r="AQ33" i="40"/>
  <c r="AN169" i="40"/>
  <c r="H10" i="30" s="1"/>
  <c r="AK170" i="40"/>
  <c r="E11" i="30" s="1"/>
  <c r="AS170" i="40"/>
  <c r="M11" i="30" s="1"/>
  <c r="AP171" i="40"/>
  <c r="J12" i="30" s="1"/>
  <c r="AM172" i="40"/>
  <c r="G13" i="30" s="1"/>
  <c r="AJ173" i="40"/>
  <c r="D14" i="30" s="1"/>
  <c r="AR173" i="40"/>
  <c r="L14" i="30" s="1"/>
  <c r="AO174" i="40"/>
  <c r="I15" i="30" s="1"/>
  <c r="AL175" i="40"/>
  <c r="F16" i="30" s="1"/>
  <c r="AI176" i="40"/>
  <c r="C32" i="41"/>
  <c r="AQ176" i="40"/>
  <c r="K17" i="30" s="1"/>
  <c r="BD164" i="40"/>
  <c r="H5" i="31" s="1"/>
  <c r="BD33" i="40"/>
  <c r="BA165" i="40"/>
  <c r="E6" i="31" s="1"/>
  <c r="BA33" i="40"/>
  <c r="BI165" i="40"/>
  <c r="BF166" i="40"/>
  <c r="BC33" i="40"/>
  <c r="AZ168" i="40"/>
  <c r="AZ201" i="40" s="1"/>
  <c r="AZ33" i="40"/>
  <c r="BH33" i="40"/>
  <c r="BH168" i="40"/>
  <c r="L9" i="31" s="1"/>
  <c r="BE169" i="40"/>
  <c r="BB170" i="40"/>
  <c r="AY171" i="40"/>
  <c r="AY33" i="40"/>
  <c r="C27" i="41"/>
  <c r="BG33" i="40"/>
  <c r="BG171" i="40"/>
  <c r="BG204" i="40" s="1"/>
  <c r="BD172" i="40"/>
  <c r="H13" i="31" s="1"/>
  <c r="BA173" i="40"/>
  <c r="AZ176" i="40"/>
  <c r="BH176" i="40"/>
  <c r="M49" i="40"/>
  <c r="J49" i="40"/>
  <c r="G49" i="40"/>
  <c r="D49" i="40"/>
  <c r="L49" i="40"/>
  <c r="C49" i="40"/>
  <c r="C42" i="41"/>
  <c r="K49" i="40"/>
  <c r="H49" i="40"/>
  <c r="G46" i="41"/>
  <c r="V49" i="40"/>
  <c r="C37" i="41"/>
  <c r="S49" i="40"/>
  <c r="AA49" i="40"/>
  <c r="X49" i="40"/>
  <c r="U49" i="40"/>
  <c r="AC49" i="40"/>
  <c r="Z49" i="40"/>
  <c r="W49" i="40"/>
  <c r="T49" i="40"/>
  <c r="AB49" i="40"/>
  <c r="C45" i="41"/>
  <c r="AM49" i="40"/>
  <c r="AJ49" i="40"/>
  <c r="AR49" i="40"/>
  <c r="AO49" i="40"/>
  <c r="AL49" i="40"/>
  <c r="C40" i="41"/>
  <c r="AI49" i="40"/>
  <c r="AN49" i="40"/>
  <c r="AK49" i="40"/>
  <c r="AS49" i="40"/>
  <c r="AP49" i="40"/>
  <c r="C48" i="41"/>
  <c r="BD49" i="40"/>
  <c r="BA49" i="40"/>
  <c r="BI49" i="40"/>
  <c r="BF49" i="40"/>
  <c r="BC49" i="40"/>
  <c r="BE49" i="40"/>
  <c r="BB49" i="40"/>
  <c r="BG49" i="40"/>
  <c r="BH197" i="40"/>
  <c r="L17" i="29"/>
  <c r="L7" i="31"/>
  <c r="C14" i="33"/>
  <c r="AC205" i="40"/>
  <c r="D7" i="31"/>
  <c r="AZ199" i="40"/>
  <c r="D14" i="31"/>
  <c r="AZ206" i="40"/>
  <c r="T208" i="40"/>
  <c r="D16" i="34"/>
  <c r="F9" i="29"/>
  <c r="V201" i="40"/>
  <c r="I6" i="35"/>
  <c r="M84" i="41"/>
  <c r="K90" i="41"/>
  <c r="M85" i="41"/>
  <c r="G62" i="43"/>
  <c r="D63" i="43"/>
  <c r="L63" i="43"/>
  <c r="I64" i="43"/>
  <c r="F65" i="43"/>
  <c r="K66" i="43"/>
  <c r="H67" i="43"/>
  <c r="E68" i="43"/>
  <c r="M68" i="43"/>
  <c r="J69" i="43"/>
  <c r="G70" i="43"/>
  <c r="D71" i="43"/>
  <c r="L71" i="43"/>
  <c r="K122" i="41"/>
  <c r="E124" i="41"/>
  <c r="AZ129" i="40"/>
  <c r="BH129" i="40"/>
  <c r="BE129" i="40"/>
  <c r="J126" i="41"/>
  <c r="M132" i="41"/>
  <c r="I136" i="41"/>
  <c r="K138" i="41"/>
  <c r="H139" i="41"/>
  <c r="J141" i="41"/>
  <c r="L143" i="41"/>
  <c r="AK145" i="40"/>
  <c r="AS145" i="40"/>
  <c r="AP145" i="40"/>
  <c r="I142" i="41"/>
  <c r="BD145" i="40"/>
  <c r="BI145" i="40"/>
  <c r="AZ145" i="40"/>
  <c r="BE145" i="40"/>
  <c r="BE215" i="40" s="1"/>
  <c r="E148" i="41"/>
  <c r="AL161" i="40"/>
  <c r="AQ161" i="40"/>
  <c r="BF161" i="40"/>
  <c r="BE161" i="40"/>
  <c r="BB161" i="40"/>
  <c r="E157" i="41"/>
  <c r="J113" i="39"/>
  <c r="D113" i="39"/>
  <c r="J85" i="39"/>
  <c r="J71" i="39"/>
  <c r="L29" i="39"/>
  <c r="D29" i="39"/>
  <c r="K65" i="40"/>
  <c r="AB65" i="40"/>
  <c r="U81" i="40"/>
  <c r="AR208" i="40"/>
  <c r="BH204" i="40"/>
  <c r="AL65" i="40"/>
  <c r="BC65" i="40"/>
  <c r="AO81" i="40"/>
  <c r="BF81" i="40"/>
  <c r="I203" i="40"/>
  <c r="C56" i="41"/>
  <c r="T65" i="40"/>
  <c r="AC65" i="40"/>
  <c r="V81" i="40"/>
  <c r="AM65" i="40"/>
  <c r="BE65" i="40"/>
  <c r="AP81" i="40"/>
  <c r="BG81" i="40"/>
  <c r="U65" i="40"/>
  <c r="AN65" i="40"/>
  <c r="BF65" i="40"/>
  <c r="AQ81" i="40"/>
  <c r="AZ81" i="40"/>
  <c r="BH81" i="40"/>
  <c r="V65" i="40"/>
  <c r="AO65" i="40"/>
  <c r="BG65" i="40"/>
  <c r="AJ81" i="40"/>
  <c r="AR81" i="40"/>
  <c r="BA81" i="40"/>
  <c r="BI81" i="40"/>
  <c r="S65" i="40"/>
  <c r="W65" i="40"/>
  <c r="Z81" i="40"/>
  <c r="AP65" i="40"/>
  <c r="BH65" i="40"/>
  <c r="AK81" i="40"/>
  <c r="AS81" i="40"/>
  <c r="BB81" i="40"/>
  <c r="G65" i="40"/>
  <c r="Y65" i="40"/>
  <c r="AA81" i="40"/>
  <c r="AQ65" i="40"/>
  <c r="AZ65" i="40"/>
  <c r="BI65" i="40"/>
  <c r="AL81" i="40"/>
  <c r="BC81" i="40"/>
  <c r="Z65" i="40"/>
  <c r="AB81" i="40"/>
  <c r="AJ65" i="40"/>
  <c r="AR65" i="40"/>
  <c r="BA65" i="40"/>
  <c r="AM81" i="40"/>
  <c r="BD81" i="40"/>
  <c r="D44" i="41"/>
  <c r="I40" i="41"/>
  <c r="O40" i="40"/>
  <c r="O46" i="40"/>
  <c r="G75" i="41"/>
  <c r="K79" i="41"/>
  <c r="M76" i="41"/>
  <c r="J101" i="41"/>
  <c r="D111" i="41"/>
  <c r="E116" i="41"/>
  <c r="E132" i="41"/>
  <c r="J53" i="28"/>
  <c r="AV57" i="28"/>
  <c r="Z5" i="47" s="1"/>
  <c r="C8" i="34"/>
  <c r="S200" i="40"/>
  <c r="J209" i="40"/>
  <c r="J17" i="10"/>
  <c r="C13" i="33"/>
  <c r="C205" i="40"/>
  <c r="F201" i="40"/>
  <c r="F9" i="33"/>
  <c r="K10" i="10"/>
  <c r="BE206" i="40"/>
  <c r="E9" i="10"/>
  <c r="E201" i="40"/>
  <c r="D6" i="34"/>
  <c r="T198" i="40"/>
  <c r="J6" i="29"/>
  <c r="Z198" i="40"/>
  <c r="I10" i="29"/>
  <c r="Y202" i="40"/>
  <c r="F11" i="29"/>
  <c r="M6" i="35"/>
  <c r="AS198" i="40"/>
  <c r="G8" i="35"/>
  <c r="AM200" i="40"/>
  <c r="D9" i="35"/>
  <c r="AJ201" i="40"/>
  <c r="F11" i="35"/>
  <c r="AL203" i="40"/>
  <c r="K8" i="36"/>
  <c r="BD201" i="40"/>
  <c r="H9" i="36"/>
  <c r="E10" i="36"/>
  <c r="BA202" i="40"/>
  <c r="BI202" i="40"/>
  <c r="M10" i="36"/>
  <c r="AZ205" i="40"/>
  <c r="D13" i="36"/>
  <c r="L13" i="36"/>
  <c r="AK206" i="40"/>
  <c r="E14" i="30"/>
  <c r="E8" i="31"/>
  <c r="BB207" i="40"/>
  <c r="J17" i="31"/>
  <c r="BF209" i="40"/>
  <c r="AS206" i="40"/>
  <c r="L9" i="35"/>
  <c r="J11" i="36"/>
  <c r="I175" i="40"/>
  <c r="I16" i="10" s="1"/>
  <c r="I45" i="41"/>
  <c r="I165" i="40"/>
  <c r="I6" i="10" s="1"/>
  <c r="K42" i="41"/>
  <c r="BI197" i="40"/>
  <c r="D203" i="40"/>
  <c r="I143" i="41"/>
  <c r="I167" i="40"/>
  <c r="I8" i="10" s="1"/>
  <c r="O78" i="31"/>
  <c r="O78" i="33"/>
  <c r="I145" i="40"/>
  <c r="O78" i="29"/>
  <c r="I129" i="40"/>
  <c r="I191" i="40"/>
  <c r="I16" i="33" s="1"/>
  <c r="I183" i="40"/>
  <c r="I8" i="33" s="1"/>
  <c r="I119" i="41"/>
  <c r="I117" i="41"/>
  <c r="I181" i="40"/>
  <c r="I6" i="33" s="1"/>
  <c r="I127" i="41"/>
  <c r="M5" i="36"/>
  <c r="C10" i="31"/>
  <c r="C8" i="36"/>
  <c r="AY200" i="40"/>
  <c r="K41" i="10"/>
  <c r="J55" i="10"/>
  <c r="M8" i="30"/>
  <c r="AS200" i="40"/>
  <c r="J9" i="30"/>
  <c r="AP201" i="40"/>
  <c r="BE199" i="40"/>
  <c r="F8" i="31"/>
  <c r="BA201" i="40"/>
  <c r="E9" i="31"/>
  <c r="G11" i="31"/>
  <c r="BC203" i="40"/>
  <c r="L13" i="31"/>
  <c r="BH205" i="40"/>
  <c r="K17" i="31"/>
  <c r="I7" i="31"/>
  <c r="H8" i="10"/>
  <c r="C200" i="40"/>
  <c r="C8" i="33"/>
  <c r="F199" i="40"/>
  <c r="K71" i="41"/>
  <c r="L71" i="41"/>
  <c r="I104" i="41"/>
  <c r="I21" i="41"/>
  <c r="K23" i="41"/>
  <c r="K31" i="41"/>
  <c r="J21" i="41"/>
  <c r="I24" i="41"/>
  <c r="J29" i="41"/>
  <c r="I32" i="41"/>
  <c r="L36" i="41"/>
  <c r="I37" i="41"/>
  <c r="F38" i="41"/>
  <c r="H40" i="41"/>
  <c r="E41" i="41"/>
  <c r="M41" i="41"/>
  <c r="F46" i="41"/>
  <c r="H48" i="41"/>
  <c r="G38" i="41"/>
  <c r="D39" i="41"/>
  <c r="L39" i="41"/>
  <c r="F41" i="41"/>
  <c r="H43" i="41"/>
  <c r="J45" i="41"/>
  <c r="D47" i="41"/>
  <c r="L47" i="41"/>
  <c r="E47" i="41"/>
  <c r="L52" i="41"/>
  <c r="I53" i="41"/>
  <c r="F54" i="41"/>
  <c r="E57" i="41"/>
  <c r="M57" i="41"/>
  <c r="J58" i="41"/>
  <c r="G59" i="41"/>
  <c r="D60" i="41"/>
  <c r="F62" i="41"/>
  <c r="H64" i="41"/>
  <c r="E52" i="41"/>
  <c r="M52" i="41"/>
  <c r="G54" i="41"/>
  <c r="D55" i="41"/>
  <c r="L55" i="41"/>
  <c r="I56" i="41"/>
  <c r="F57" i="41"/>
  <c r="K58" i="41"/>
  <c r="E60" i="41"/>
  <c r="M60" i="41"/>
  <c r="J61" i="41"/>
  <c r="D63" i="41"/>
  <c r="L63" i="41"/>
  <c r="I64" i="41"/>
  <c r="D68" i="41"/>
  <c r="L68" i="41"/>
  <c r="F70" i="41"/>
  <c r="M73" i="41"/>
  <c r="J74" i="41"/>
  <c r="D76" i="41"/>
  <c r="L76" i="41"/>
  <c r="F78" i="41"/>
  <c r="H80" i="41"/>
  <c r="E68" i="41"/>
  <c r="M68" i="41"/>
  <c r="J69" i="41"/>
  <c r="D71" i="41"/>
  <c r="I72" i="41"/>
  <c r="F73" i="41"/>
  <c r="H75" i="41"/>
  <c r="E76" i="41"/>
  <c r="J77" i="41"/>
  <c r="D79" i="41"/>
  <c r="D84" i="41"/>
  <c r="L84" i="41"/>
  <c r="I85" i="41"/>
  <c r="K87" i="41"/>
  <c r="H88" i="41"/>
  <c r="M89" i="41"/>
  <c r="D92" i="41"/>
  <c r="L92" i="41"/>
  <c r="I93" i="41"/>
  <c r="K95" i="41"/>
  <c r="H96" i="41"/>
  <c r="E84" i="41"/>
  <c r="J85" i="41"/>
  <c r="D87" i="41"/>
  <c r="I88" i="41"/>
  <c r="F89" i="41"/>
  <c r="H91" i="41"/>
  <c r="E92" i="41"/>
  <c r="L95" i="41"/>
  <c r="I96" i="41"/>
  <c r="D100" i="41"/>
  <c r="I101" i="41"/>
  <c r="H104" i="41"/>
  <c r="L108" i="41"/>
  <c r="E100" i="41"/>
  <c r="G102" i="41"/>
  <c r="D103" i="41"/>
  <c r="L103" i="41"/>
  <c r="F105" i="41"/>
  <c r="K106" i="41"/>
  <c r="H107" i="41"/>
  <c r="M108" i="41"/>
  <c r="J109" i="41"/>
  <c r="G110" i="41"/>
  <c r="L111" i="41"/>
  <c r="F103" i="41"/>
  <c r="D116" i="41"/>
  <c r="L116" i="41"/>
  <c r="F118" i="41"/>
  <c r="K119" i="41"/>
  <c r="H120" i="41"/>
  <c r="E121" i="41"/>
  <c r="M121" i="41"/>
  <c r="G123" i="41"/>
  <c r="D124" i="41"/>
  <c r="I125" i="41"/>
  <c r="F126" i="41"/>
  <c r="K127" i="41"/>
  <c r="H128" i="41"/>
  <c r="M116" i="41"/>
  <c r="J117" i="41"/>
  <c r="G118" i="41"/>
  <c r="D119" i="41"/>
  <c r="L119" i="41"/>
  <c r="I120" i="41"/>
  <c r="F121" i="41"/>
  <c r="H123" i="41"/>
  <c r="M124" i="41"/>
  <c r="J125" i="41"/>
  <c r="G126" i="41"/>
  <c r="D127" i="41"/>
  <c r="L127" i="41"/>
  <c r="I128" i="41"/>
  <c r="D132" i="41"/>
  <c r="I133" i="41"/>
  <c r="F134" i="41"/>
  <c r="K135" i="41"/>
  <c r="E137" i="41"/>
  <c r="M137" i="41"/>
  <c r="J138" i="41"/>
  <c r="G139" i="41"/>
  <c r="D140" i="41"/>
  <c r="L140" i="41"/>
  <c r="I141" i="41"/>
  <c r="F142" i="41"/>
  <c r="H144" i="41"/>
  <c r="J133" i="41"/>
  <c r="G134" i="41"/>
  <c r="D135" i="41"/>
  <c r="L135" i="41"/>
  <c r="F137" i="41"/>
  <c r="E140" i="41"/>
  <c r="M140" i="41"/>
  <c r="G142" i="41"/>
  <c r="D143" i="41"/>
  <c r="I144" i="41"/>
  <c r="L141" i="41"/>
  <c r="D148" i="41"/>
  <c r="L148" i="41"/>
  <c r="F150" i="41"/>
  <c r="K151" i="41"/>
  <c r="E153" i="41"/>
  <c r="M153" i="41"/>
  <c r="G155" i="41"/>
  <c r="D156" i="41"/>
  <c r="I157" i="41"/>
  <c r="F158" i="41"/>
  <c r="H160" i="41"/>
  <c r="M148" i="41"/>
  <c r="J149" i="41"/>
  <c r="E156" i="41"/>
  <c r="I160" i="41"/>
  <c r="K152" i="41"/>
  <c r="J155" i="41"/>
  <c r="I80" i="41"/>
  <c r="L79" i="41"/>
  <c r="J37" i="41"/>
  <c r="J42" i="41"/>
  <c r="BA197" i="40"/>
  <c r="BH198" i="40"/>
  <c r="I61" i="41"/>
  <c r="D36" i="41"/>
  <c r="K55" i="41"/>
  <c r="F95" i="41"/>
  <c r="H59" i="41"/>
  <c r="M92" i="41"/>
  <c r="G91" i="41"/>
  <c r="L44" i="41"/>
  <c r="K63" i="41"/>
  <c r="L15" i="41"/>
  <c r="BD209" i="40"/>
  <c r="J93" i="41"/>
  <c r="G78" i="41"/>
  <c r="D7" i="41"/>
  <c r="F9" i="41"/>
  <c r="L31" i="41"/>
  <c r="K47" i="41"/>
  <c r="G107" i="41"/>
  <c r="AE156" i="40"/>
  <c r="I53" i="28"/>
  <c r="I49" i="28"/>
  <c r="I43" i="28"/>
  <c r="I45" i="28" s="1"/>
  <c r="BE33" i="40"/>
  <c r="BE170" i="40"/>
  <c r="I8" i="31"/>
  <c r="AO97" i="40"/>
  <c r="AO170" i="40"/>
  <c r="I90" i="41"/>
  <c r="I87" i="41"/>
  <c r="AO167" i="40"/>
  <c r="AO33" i="40"/>
  <c r="L16" i="29"/>
  <c r="AB208" i="40"/>
  <c r="AO205" i="40"/>
  <c r="AS209" i="40"/>
  <c r="M17" i="35"/>
  <c r="H12" i="36"/>
  <c r="BD204" i="40"/>
  <c r="BC207" i="40"/>
  <c r="G15" i="36"/>
  <c r="M7" i="30"/>
  <c r="AS199" i="40"/>
  <c r="L8" i="30"/>
  <c r="AJ203" i="40"/>
  <c r="D11" i="30"/>
  <c r="AR203" i="40"/>
  <c r="L11" i="30"/>
  <c r="I12" i="30"/>
  <c r="AO204" i="40"/>
  <c r="BG201" i="40"/>
  <c r="BA203" i="40"/>
  <c r="E11" i="31"/>
  <c r="BI203" i="40"/>
  <c r="M11" i="31"/>
  <c r="K16" i="31"/>
  <c r="BG208" i="40"/>
  <c r="AL205" i="40"/>
  <c r="F13" i="30"/>
  <c r="E10" i="33"/>
  <c r="K9" i="31"/>
  <c r="E202" i="40"/>
  <c r="H17" i="31"/>
  <c r="J31" i="41"/>
  <c r="L22" i="41"/>
  <c r="E12" i="41"/>
  <c r="E4" i="41"/>
  <c r="I29" i="41"/>
  <c r="I23" i="41"/>
  <c r="K15" i="41"/>
  <c r="F11" i="41"/>
  <c r="F24" i="41"/>
  <c r="I13" i="41"/>
  <c r="G55" i="35"/>
  <c r="L30" i="41"/>
  <c r="D22" i="41"/>
  <c r="I10" i="41"/>
  <c r="K28" i="41"/>
  <c r="G22" i="41"/>
  <c r="H10" i="41"/>
  <c r="F16" i="41"/>
  <c r="J4" i="41"/>
  <c r="D6" i="41"/>
  <c r="F8" i="41"/>
  <c r="E11" i="41"/>
  <c r="J12" i="41"/>
  <c r="H5" i="41"/>
  <c r="J15" i="41"/>
  <c r="D4" i="41"/>
  <c r="I5" i="41"/>
  <c r="F6" i="41"/>
  <c r="H8" i="41"/>
  <c r="E9" i="41"/>
  <c r="M9" i="41"/>
  <c r="J10" i="41"/>
  <c r="G11" i="41"/>
  <c r="L12" i="41"/>
  <c r="G6" i="41"/>
  <c r="H11" i="41"/>
  <c r="G14" i="41"/>
  <c r="D15" i="41"/>
  <c r="G21" i="41"/>
  <c r="H26" i="41"/>
  <c r="J28" i="41"/>
  <c r="H21" i="41"/>
  <c r="L25" i="41"/>
  <c r="H29" i="41"/>
  <c r="J26" i="41"/>
  <c r="G27" i="41"/>
  <c r="L28" i="41"/>
  <c r="M20" i="41"/>
  <c r="D23" i="41"/>
  <c r="L23" i="41"/>
  <c r="F25" i="41"/>
  <c r="H27" i="41"/>
  <c r="D31" i="41"/>
  <c r="G37" i="41"/>
  <c r="K41" i="41"/>
  <c r="E38" i="41"/>
  <c r="I42" i="41"/>
  <c r="E46" i="41"/>
  <c r="K39" i="41"/>
  <c r="G43" i="41"/>
  <c r="M36" i="41"/>
  <c r="E44" i="41"/>
  <c r="M44" i="41"/>
  <c r="I48" i="41"/>
  <c r="J52" i="41"/>
  <c r="H58" i="41"/>
  <c r="L62" i="41"/>
  <c r="J55" i="41"/>
  <c r="F59" i="41"/>
  <c r="H61" i="41"/>
  <c r="J63" i="41"/>
  <c r="D52" i="41"/>
  <c r="H56" i="41"/>
  <c r="L60" i="41"/>
  <c r="J53" i="41"/>
  <c r="G62" i="41"/>
  <c r="D70" i="41"/>
  <c r="G77" i="41"/>
  <c r="I79" i="41"/>
  <c r="F80" i="41"/>
  <c r="K68" i="41"/>
  <c r="G72" i="41"/>
  <c r="K76" i="41"/>
  <c r="G80" i="41"/>
  <c r="I69" i="41"/>
  <c r="H72" i="41"/>
  <c r="E73" i="41"/>
  <c r="I77" i="41"/>
  <c r="G70" i="41"/>
  <c r="K74" i="41"/>
  <c r="L86" i="41"/>
  <c r="J92" i="41"/>
  <c r="D89" i="41"/>
  <c r="L89" i="41"/>
  <c r="AY201" i="40"/>
  <c r="E30" i="41"/>
  <c r="E22" i="41"/>
  <c r="D20" i="41"/>
  <c r="I8" i="41"/>
  <c r="E27" i="41"/>
  <c r="K20" i="41"/>
  <c r="H16" i="41"/>
  <c r="L6" i="41"/>
  <c r="F14" i="41"/>
  <c r="G5" i="41"/>
  <c r="G29" i="41"/>
  <c r="D28" i="41"/>
  <c r="I16" i="41"/>
  <c r="K7" i="41"/>
  <c r="K26" i="41"/>
  <c r="O14" i="40"/>
  <c r="L14" i="41"/>
  <c r="J5" i="41"/>
  <c r="H13" i="41"/>
  <c r="M28" i="41"/>
  <c r="F27" i="41"/>
  <c r="E14" i="41"/>
  <c r="M6" i="41"/>
  <c r="G32" i="41"/>
  <c r="M25" i="41"/>
  <c r="D14" i="41"/>
  <c r="L4" i="41"/>
  <c r="L9" i="41"/>
  <c r="E36" i="41"/>
  <c r="F30" i="41"/>
  <c r="K10" i="41"/>
  <c r="I26" i="41"/>
  <c r="H24" i="41"/>
  <c r="G13" i="41"/>
  <c r="E6" i="41"/>
  <c r="I31" i="41"/>
  <c r="E25" i="41"/>
  <c r="J13" i="41"/>
  <c r="D9" i="41"/>
  <c r="F32" i="41"/>
  <c r="F22" i="41"/>
  <c r="H32" i="41"/>
  <c r="J23" i="41"/>
  <c r="M12" i="41"/>
  <c r="M4" i="41"/>
  <c r="G30" i="41"/>
  <c r="L20" i="41"/>
  <c r="D12" i="41"/>
  <c r="L7" i="41"/>
  <c r="M38" i="41"/>
  <c r="K111" i="41"/>
  <c r="E102" i="41"/>
  <c r="J90" i="41"/>
  <c r="F86" i="41"/>
  <c r="I106" i="41"/>
  <c r="K103" i="41"/>
  <c r="O88" i="40"/>
  <c r="D95" i="41"/>
  <c r="L87" i="41"/>
  <c r="I112" i="41"/>
  <c r="E108" i="41"/>
  <c r="E110" i="41"/>
  <c r="M100" i="41"/>
  <c r="AQ51" i="40"/>
  <c r="AQ179" i="40"/>
  <c r="S51" i="40"/>
  <c r="Y67" i="40"/>
  <c r="S99" i="40"/>
  <c r="Y115" i="40"/>
  <c r="S179" i="40"/>
  <c r="BA19" i="40"/>
  <c r="BG35" i="40"/>
  <c r="BA67" i="40"/>
  <c r="BG83" i="40"/>
  <c r="BA147" i="40"/>
  <c r="BG163" i="40"/>
  <c r="AJ83" i="40"/>
  <c r="T51" i="40"/>
  <c r="Z67" i="40"/>
  <c r="T99" i="40"/>
  <c r="Z115" i="40"/>
  <c r="T179" i="40"/>
  <c r="BB19" i="40"/>
  <c r="BH35" i="40"/>
  <c r="BB67" i="40"/>
  <c r="BH83" i="40"/>
  <c r="BB147" i="40"/>
  <c r="BH163" i="40"/>
  <c r="AQ83" i="40"/>
  <c r="S19" i="40"/>
  <c r="Y35" i="40"/>
  <c r="S67" i="40"/>
  <c r="Y83" i="40"/>
  <c r="S147" i="40"/>
  <c r="Y163" i="40"/>
  <c r="AQ163" i="40"/>
  <c r="AQ99" i="40"/>
  <c r="AQ35" i="40"/>
  <c r="BA35" i="40"/>
  <c r="BG51" i="40"/>
  <c r="BA115" i="40"/>
  <c r="BG131" i="40"/>
  <c r="BA163" i="40"/>
  <c r="BG179" i="40"/>
  <c r="AJ115" i="40"/>
  <c r="T19" i="40"/>
  <c r="Z35" i="40"/>
  <c r="T67" i="40"/>
  <c r="Z83" i="40"/>
  <c r="T147" i="40"/>
  <c r="Z163" i="40"/>
  <c r="AJ163" i="40"/>
  <c r="AJ99" i="40"/>
  <c r="AJ35" i="40"/>
  <c r="BB35" i="40"/>
  <c r="BH51" i="40"/>
  <c r="BB115" i="40"/>
  <c r="BH131" i="40"/>
  <c r="BB163" i="40"/>
  <c r="BH179" i="40"/>
  <c r="BA179" i="40"/>
  <c r="S35" i="40"/>
  <c r="Y51" i="40"/>
  <c r="S115" i="40"/>
  <c r="Y131" i="40"/>
  <c r="BG19" i="40"/>
  <c r="BA83" i="40"/>
  <c r="BG99" i="40"/>
  <c r="T35" i="40"/>
  <c r="Z51" i="40"/>
  <c r="T115" i="40"/>
  <c r="Z131" i="40"/>
  <c r="BH19" i="40"/>
  <c r="BB83" i="40"/>
  <c r="BH99" i="40"/>
  <c r="K11" i="34"/>
  <c r="BI208" i="40"/>
  <c r="H41" i="34"/>
  <c r="G55" i="34"/>
  <c r="F19" i="43"/>
  <c r="F77" i="43" s="1"/>
  <c r="AR200" i="40"/>
  <c r="BB206" i="40"/>
  <c r="K13" i="35"/>
  <c r="H203" i="40"/>
  <c r="L7" i="34"/>
  <c r="G150" i="41"/>
  <c r="D151" i="41"/>
  <c r="L151" i="41"/>
  <c r="I152" i="41"/>
  <c r="F153" i="41"/>
  <c r="K154" i="41"/>
  <c r="M156" i="41"/>
  <c r="J157" i="41"/>
  <c r="G158" i="41"/>
  <c r="D159" i="41"/>
  <c r="AE158" i="40"/>
  <c r="L159" i="41"/>
  <c r="H155" i="41"/>
  <c r="H33" i="40"/>
  <c r="G20" i="41"/>
  <c r="BK39" i="40"/>
  <c r="BK47" i="40"/>
  <c r="BD65" i="40"/>
  <c r="AN97" i="40"/>
  <c r="BD97" i="40"/>
  <c r="O117" i="40"/>
  <c r="AE155" i="40"/>
  <c r="G43" i="39"/>
  <c r="M11" i="41"/>
  <c r="I15" i="41"/>
  <c r="G8" i="41"/>
  <c r="G16" i="41"/>
  <c r="D25" i="41"/>
  <c r="H164" i="40"/>
  <c r="H5" i="10" s="1"/>
  <c r="H53" i="28"/>
  <c r="AT57" i="28"/>
  <c r="H54" i="28" s="1"/>
  <c r="BI55" i="28"/>
  <c r="BI56" i="28"/>
  <c r="BD167" i="40"/>
  <c r="BD200" i="40" s="1"/>
  <c r="BD175" i="40"/>
  <c r="H16" i="31" s="1"/>
  <c r="H11" i="10"/>
  <c r="H172" i="40"/>
  <c r="H97" i="40"/>
  <c r="X97" i="40"/>
  <c r="X65" i="40"/>
  <c r="X81" i="40"/>
  <c r="H5" i="34"/>
  <c r="H190" i="40"/>
  <c r="H207" i="40" s="1"/>
  <c r="X169" i="40"/>
  <c r="X172" i="40"/>
  <c r="X205" i="40" s="1"/>
  <c r="H185" i="40"/>
  <c r="H10" i="33" s="1"/>
  <c r="H206" i="40"/>
  <c r="H14" i="33"/>
  <c r="N55" i="31"/>
  <c r="V55" i="31"/>
  <c r="AD55" i="31"/>
  <c r="H55" i="31"/>
  <c r="P55" i="31"/>
  <c r="X55" i="31"/>
  <c r="H85" i="41"/>
  <c r="BD202" i="40"/>
  <c r="BD173" i="40"/>
  <c r="H14" i="31" s="1"/>
  <c r="I55" i="31"/>
  <c r="Q55" i="31"/>
  <c r="Y55" i="31"/>
  <c r="J55" i="31"/>
  <c r="R55" i="31"/>
  <c r="Z55" i="31"/>
  <c r="K55" i="31"/>
  <c r="S55" i="31"/>
  <c r="AA55" i="31"/>
  <c r="BD165" i="40"/>
  <c r="L55" i="31"/>
  <c r="T55" i="31"/>
  <c r="AB55" i="31"/>
  <c r="H93" i="41"/>
  <c r="AN33" i="40"/>
  <c r="AN175" i="40"/>
  <c r="G55" i="30"/>
  <c r="AN167" i="40"/>
  <c r="H55" i="30"/>
  <c r="H6" i="30"/>
  <c r="I55" i="30"/>
  <c r="AN198" i="40"/>
  <c r="J55" i="30"/>
  <c r="K55" i="30"/>
  <c r="X167" i="40"/>
  <c r="X175" i="40"/>
  <c r="H16" i="29" s="1"/>
  <c r="H81" i="40"/>
  <c r="H5" i="29"/>
  <c r="X197" i="40"/>
  <c r="X209" i="40"/>
  <c r="X33" i="40"/>
  <c r="H17" i="34"/>
  <c r="X17" i="40"/>
  <c r="H15" i="10"/>
  <c r="H169" i="40"/>
  <c r="H10" i="10" s="1"/>
  <c r="H166" i="40"/>
  <c r="H7" i="10" s="1"/>
  <c r="H17" i="40"/>
  <c r="H188" i="40"/>
  <c r="H13" i="33" s="1"/>
  <c r="H180" i="40"/>
  <c r="H5" i="33" s="1"/>
  <c r="AI204" i="40"/>
  <c r="C12" i="30"/>
  <c r="F16" i="10"/>
  <c r="F208" i="40"/>
  <c r="AY197" i="40"/>
  <c r="C5" i="36"/>
  <c r="C59" i="36" s="1"/>
  <c r="F8" i="10"/>
  <c r="K208" i="40"/>
  <c r="K16" i="10"/>
  <c r="D11" i="33"/>
  <c r="W214" i="40"/>
  <c r="C13" i="29"/>
  <c r="I7" i="32"/>
  <c r="E17" i="33"/>
  <c r="E209" i="40"/>
  <c r="G202" i="40"/>
  <c r="G10" i="33"/>
  <c r="AI206" i="40"/>
  <c r="C14" i="35"/>
  <c r="J205" i="40"/>
  <c r="H200" i="40"/>
  <c r="H8" i="33"/>
  <c r="H8" i="2"/>
  <c r="M202" i="40"/>
  <c r="M10" i="33"/>
  <c r="E5" i="30"/>
  <c r="AS197" i="40"/>
  <c r="M5" i="35"/>
  <c r="I17" i="10"/>
  <c r="I14" i="10"/>
  <c r="I206" i="40"/>
  <c r="I11" i="10"/>
  <c r="M200" i="40"/>
  <c r="M8" i="10"/>
  <c r="T197" i="40"/>
  <c r="D5" i="29"/>
  <c r="M199" i="40"/>
  <c r="J202" i="40"/>
  <c r="C209" i="40"/>
  <c r="E5" i="31"/>
  <c r="D197" i="40"/>
  <c r="I205" i="40"/>
  <c r="D205" i="40"/>
  <c r="I13" i="10"/>
  <c r="C9" i="31"/>
  <c r="D5" i="34"/>
  <c r="E5" i="36"/>
  <c r="W206" i="40"/>
  <c r="BG198" i="40"/>
  <c r="F4" i="41"/>
  <c r="K5" i="41"/>
  <c r="H6" i="41"/>
  <c r="E7" i="41"/>
  <c r="M7" i="41"/>
  <c r="J8" i="41"/>
  <c r="D10" i="41"/>
  <c r="L10" i="41"/>
  <c r="I11" i="41"/>
  <c r="F12" i="41"/>
  <c r="K13" i="41"/>
  <c r="H14" i="41"/>
  <c r="E15" i="41"/>
  <c r="M15" i="41"/>
  <c r="J16" i="41"/>
  <c r="G4" i="41"/>
  <c r="D5" i="41"/>
  <c r="L5" i="41"/>
  <c r="I6" i="41"/>
  <c r="F7" i="41"/>
  <c r="K8" i="41"/>
  <c r="H9" i="41"/>
  <c r="E10" i="41"/>
  <c r="M10" i="41"/>
  <c r="J11" i="41"/>
  <c r="G12" i="41"/>
  <c r="D13" i="41"/>
  <c r="L13" i="41"/>
  <c r="I14" i="41"/>
  <c r="F15" i="41"/>
  <c r="K16" i="41"/>
  <c r="H4" i="41"/>
  <c r="J6" i="41"/>
  <c r="G7" i="41"/>
  <c r="D8" i="41"/>
  <c r="L8" i="41"/>
  <c r="I9" i="41"/>
  <c r="F10" i="41"/>
  <c r="K11" i="41"/>
  <c r="H12" i="41"/>
  <c r="J14" i="41"/>
  <c r="G15" i="41"/>
  <c r="D16" i="41"/>
  <c r="L16" i="41"/>
  <c r="I4" i="41"/>
  <c r="F5" i="41"/>
  <c r="H7" i="41"/>
  <c r="E8" i="41"/>
  <c r="M8" i="41"/>
  <c r="J9" i="41"/>
  <c r="D11" i="41"/>
  <c r="L11" i="41"/>
  <c r="I12" i="41"/>
  <c r="F13" i="41"/>
  <c r="H15" i="41"/>
  <c r="E16" i="41"/>
  <c r="M16" i="41"/>
  <c r="F20" i="41"/>
  <c r="K21" i="41"/>
  <c r="H22" i="41"/>
  <c r="E23" i="41"/>
  <c r="M23" i="41"/>
  <c r="J24" i="41"/>
  <c r="D26" i="41"/>
  <c r="L26" i="41"/>
  <c r="I27" i="41"/>
  <c r="F28" i="41"/>
  <c r="K29" i="41"/>
  <c r="H30" i="41"/>
  <c r="E31" i="41"/>
  <c r="M31" i="41"/>
  <c r="J32" i="41"/>
  <c r="D21" i="41"/>
  <c r="L21" i="41"/>
  <c r="I22" i="41"/>
  <c r="F23" i="41"/>
  <c r="K24" i="41"/>
  <c r="H25" i="41"/>
  <c r="E26" i="41"/>
  <c r="M26" i="41"/>
  <c r="J27" i="41"/>
  <c r="D29" i="41"/>
  <c r="L29" i="41"/>
  <c r="I30" i="41"/>
  <c r="F31" i="41"/>
  <c r="K32" i="41"/>
  <c r="H20" i="41"/>
  <c r="E21" i="41"/>
  <c r="M21" i="41"/>
  <c r="G23" i="41"/>
  <c r="D24" i="41"/>
  <c r="L24" i="41"/>
  <c r="I25" i="41"/>
  <c r="F26" i="41"/>
  <c r="K27" i="41"/>
  <c r="H28" i="41"/>
  <c r="E29" i="41"/>
  <c r="M29" i="41"/>
  <c r="J30" i="41"/>
  <c r="G31" i="41"/>
  <c r="D32" i="41"/>
  <c r="L32" i="41"/>
  <c r="I20" i="41"/>
  <c r="F21" i="41"/>
  <c r="K22" i="41"/>
  <c r="E24" i="41"/>
  <c r="M24" i="41"/>
  <c r="J25" i="41"/>
  <c r="D27" i="41"/>
  <c r="L27" i="41"/>
  <c r="I28" i="41"/>
  <c r="F29" i="41"/>
  <c r="K30" i="41"/>
  <c r="E32" i="41"/>
  <c r="M32" i="41"/>
  <c r="AE20" i="40"/>
  <c r="BK28" i="40"/>
  <c r="F36" i="41"/>
  <c r="K37" i="41"/>
  <c r="H38" i="41"/>
  <c r="E39" i="41"/>
  <c r="M39" i="41"/>
  <c r="J40" i="41"/>
  <c r="G41" i="41"/>
  <c r="D42" i="41"/>
  <c r="L42" i="41"/>
  <c r="I43" i="41"/>
  <c r="F44" i="41"/>
  <c r="K45" i="41"/>
  <c r="H46" i="41"/>
  <c r="M47" i="41"/>
  <c r="J48" i="41"/>
  <c r="G36" i="41"/>
  <c r="D37" i="41"/>
  <c r="L37" i="41"/>
  <c r="I38" i="41"/>
  <c r="F39" i="41"/>
  <c r="K40" i="41"/>
  <c r="H41" i="41"/>
  <c r="E42" i="41"/>
  <c r="M42" i="41"/>
  <c r="J43" i="41"/>
  <c r="G44" i="41"/>
  <c r="D45" i="41"/>
  <c r="L45" i="41"/>
  <c r="I46" i="41"/>
  <c r="F47" i="41"/>
  <c r="K48" i="41"/>
  <c r="H36" i="41"/>
  <c r="E37" i="41"/>
  <c r="M37" i="41"/>
  <c r="J38" i="41"/>
  <c r="G39" i="41"/>
  <c r="D40" i="41"/>
  <c r="L40" i="41"/>
  <c r="I41" i="41"/>
  <c r="F42" i="41"/>
  <c r="K43" i="41"/>
  <c r="H44" i="41"/>
  <c r="E45" i="41"/>
  <c r="M45" i="41"/>
  <c r="J46" i="41"/>
  <c r="G47" i="41"/>
  <c r="D48" i="41"/>
  <c r="L48" i="41"/>
  <c r="I36" i="41"/>
  <c r="F37" i="41"/>
  <c r="K38" i="41"/>
  <c r="H39" i="41"/>
  <c r="E40" i="41"/>
  <c r="M40" i="41"/>
  <c r="J41" i="41"/>
  <c r="G42" i="41"/>
  <c r="D43" i="41"/>
  <c r="L43" i="41"/>
  <c r="I44" i="41"/>
  <c r="F45" i="41"/>
  <c r="K46" i="41"/>
  <c r="H47" i="41"/>
  <c r="E48" i="41"/>
  <c r="M48" i="41"/>
  <c r="AU37" i="40"/>
  <c r="AE38" i="40"/>
  <c r="BK40" i="40"/>
  <c r="O43" i="40"/>
  <c r="BK44" i="40"/>
  <c r="F52" i="41"/>
  <c r="K53" i="41"/>
  <c r="H54" i="41"/>
  <c r="E55" i="41"/>
  <c r="M55" i="41"/>
  <c r="J56" i="41"/>
  <c r="G57" i="41"/>
  <c r="D58" i="41"/>
  <c r="L58" i="41"/>
  <c r="I59" i="41"/>
  <c r="F60" i="41"/>
  <c r="K61" i="41"/>
  <c r="H62" i="41"/>
  <c r="E63" i="41"/>
  <c r="M63" i="41"/>
  <c r="J64" i="41"/>
  <c r="G52" i="41"/>
  <c r="D53" i="41"/>
  <c r="L53" i="41"/>
  <c r="I54" i="41"/>
  <c r="F55" i="41"/>
  <c r="K56" i="41"/>
  <c r="H57" i="41"/>
  <c r="E58" i="41"/>
  <c r="M58" i="41"/>
  <c r="J59" i="41"/>
  <c r="D61" i="41"/>
  <c r="L61" i="41"/>
  <c r="F63" i="41"/>
  <c r="K64" i="41"/>
  <c r="H52" i="41"/>
  <c r="E53" i="41"/>
  <c r="M53" i="41"/>
  <c r="J54" i="41"/>
  <c r="G55" i="41"/>
  <c r="D56" i="41"/>
  <c r="L56" i="41"/>
  <c r="I57" i="41"/>
  <c r="F58" i="41"/>
  <c r="K59" i="41"/>
  <c r="H60" i="41"/>
  <c r="E61" i="41"/>
  <c r="M61" i="41"/>
  <c r="J62" i="41"/>
  <c r="G63" i="41"/>
  <c r="D64" i="41"/>
  <c r="L64" i="41"/>
  <c r="I52" i="41"/>
  <c r="F53" i="41"/>
  <c r="K54" i="41"/>
  <c r="H55" i="41"/>
  <c r="E56" i="41"/>
  <c r="M56" i="41"/>
  <c r="J57" i="41"/>
  <c r="G58" i="41"/>
  <c r="D59" i="41"/>
  <c r="L59" i="41"/>
  <c r="I60" i="41"/>
  <c r="F61" i="41"/>
  <c r="K62" i="41"/>
  <c r="H63" i="41"/>
  <c r="E64" i="41"/>
  <c r="M64" i="41"/>
  <c r="AE54" i="40"/>
  <c r="AU64" i="40"/>
  <c r="F68" i="41"/>
  <c r="K69" i="41"/>
  <c r="H70" i="41"/>
  <c r="E71" i="41"/>
  <c r="M71" i="41"/>
  <c r="J72" i="41"/>
  <c r="G73" i="41"/>
  <c r="D74" i="41"/>
  <c r="L74" i="41"/>
  <c r="I75" i="41"/>
  <c r="F76" i="41"/>
  <c r="K77" i="41"/>
  <c r="H78" i="41"/>
  <c r="E79" i="41"/>
  <c r="M79" i="41"/>
  <c r="J80" i="41"/>
  <c r="G68" i="41"/>
  <c r="D69" i="41"/>
  <c r="L69" i="41"/>
  <c r="I70" i="41"/>
  <c r="F71" i="41"/>
  <c r="K72" i="41"/>
  <c r="H73" i="41"/>
  <c r="E74" i="41"/>
  <c r="M74" i="41"/>
  <c r="J75" i="41"/>
  <c r="G76" i="41"/>
  <c r="D77" i="41"/>
  <c r="L77" i="41"/>
  <c r="I78" i="41"/>
  <c r="F79" i="41"/>
  <c r="K80" i="41"/>
  <c r="H68" i="41"/>
  <c r="E69" i="41"/>
  <c r="M69" i="41"/>
  <c r="J70" i="41"/>
  <c r="G71" i="41"/>
  <c r="D72" i="41"/>
  <c r="L72" i="41"/>
  <c r="I73" i="41"/>
  <c r="F74" i="41"/>
  <c r="K75" i="41"/>
  <c r="H76" i="41"/>
  <c r="E77" i="41"/>
  <c r="M77" i="41"/>
  <c r="J78" i="41"/>
  <c r="G79" i="41"/>
  <c r="D80" i="41"/>
  <c r="L80" i="41"/>
  <c r="I68" i="41"/>
  <c r="F69" i="41"/>
  <c r="K70" i="41"/>
  <c r="H71" i="41"/>
  <c r="E72" i="41"/>
  <c r="M72" i="41"/>
  <c r="J73" i="41"/>
  <c r="G74" i="41"/>
  <c r="D75" i="41"/>
  <c r="L75" i="41"/>
  <c r="I76" i="41"/>
  <c r="F77" i="41"/>
  <c r="K78" i="41"/>
  <c r="H79" i="41"/>
  <c r="E80" i="41"/>
  <c r="M80" i="41"/>
  <c r="BK69" i="40"/>
  <c r="AE71" i="40"/>
  <c r="AE72" i="40"/>
  <c r="BK74" i="40"/>
  <c r="AE75" i="40"/>
  <c r="O77" i="40"/>
  <c r="AU79" i="40"/>
  <c r="F84" i="41"/>
  <c r="K85" i="41"/>
  <c r="H86" i="41"/>
  <c r="E87" i="41"/>
  <c r="M87" i="41"/>
  <c r="J88" i="41"/>
  <c r="L90" i="41"/>
  <c r="I91" i="41"/>
  <c r="F92" i="41"/>
  <c r="K93" i="41"/>
  <c r="H94" i="41"/>
  <c r="E95" i="41"/>
  <c r="M95" i="41"/>
  <c r="J96" i="41"/>
  <c r="D85" i="41"/>
  <c r="L85" i="41"/>
  <c r="I86" i="41"/>
  <c r="F87" i="41"/>
  <c r="K88" i="41"/>
  <c r="H89" i="41"/>
  <c r="E90" i="41"/>
  <c r="M90" i="41"/>
  <c r="J91" i="41"/>
  <c r="D93" i="41"/>
  <c r="L93" i="41"/>
  <c r="I94" i="41"/>
  <c r="K96" i="41"/>
  <c r="H84" i="41"/>
  <c r="E85" i="41"/>
  <c r="J86" i="41"/>
  <c r="G87" i="41"/>
  <c r="D88" i="41"/>
  <c r="L88" i="41"/>
  <c r="I89" i="41"/>
  <c r="F90" i="41"/>
  <c r="K91" i="41"/>
  <c r="H92" i="41"/>
  <c r="E93" i="41"/>
  <c r="M93" i="41"/>
  <c r="J94" i="41"/>
  <c r="D96" i="41"/>
  <c r="L96" i="41"/>
  <c r="I84" i="41"/>
  <c r="F85" i="41"/>
  <c r="K86" i="41"/>
  <c r="E88" i="41"/>
  <c r="M88" i="41"/>
  <c r="J89" i="41"/>
  <c r="G90" i="41"/>
  <c r="L91" i="41"/>
  <c r="I92" i="41"/>
  <c r="F93" i="41"/>
  <c r="H95" i="41"/>
  <c r="E96" i="41"/>
  <c r="M96" i="41"/>
  <c r="BK84" i="40"/>
  <c r="AE87" i="40"/>
  <c r="O93" i="40"/>
  <c r="F100" i="41"/>
  <c r="K101" i="41"/>
  <c r="H102" i="41"/>
  <c r="E103" i="41"/>
  <c r="M103" i="41"/>
  <c r="J104" i="41"/>
  <c r="G105" i="41"/>
  <c r="D106" i="41"/>
  <c r="L106" i="41"/>
  <c r="I107" i="41"/>
  <c r="F108" i="41"/>
  <c r="K109" i="41"/>
  <c r="H110" i="41"/>
  <c r="E111" i="41"/>
  <c r="M111" i="41"/>
  <c r="J112" i="41"/>
  <c r="G100" i="41"/>
  <c r="D101" i="41"/>
  <c r="L101" i="41"/>
  <c r="I102" i="41"/>
  <c r="K104" i="41"/>
  <c r="H105" i="41"/>
  <c r="E106" i="41"/>
  <c r="M106" i="41"/>
  <c r="J107" i="41"/>
  <c r="G108" i="41"/>
  <c r="D109" i="41"/>
  <c r="L109" i="41"/>
  <c r="I110" i="41"/>
  <c r="F111" i="41"/>
  <c r="K112" i="41"/>
  <c r="H100" i="41"/>
  <c r="E101" i="41"/>
  <c r="M101" i="41"/>
  <c r="J102" i="41"/>
  <c r="G103" i="41"/>
  <c r="D104" i="41"/>
  <c r="L104" i="41"/>
  <c r="I105" i="41"/>
  <c r="F106" i="41"/>
  <c r="K107" i="41"/>
  <c r="H108" i="41"/>
  <c r="E109" i="41"/>
  <c r="M109" i="41"/>
  <c r="J110" i="41"/>
  <c r="G111" i="41"/>
  <c r="D112" i="41"/>
  <c r="L112" i="41"/>
  <c r="I100" i="41"/>
  <c r="F101" i="41"/>
  <c r="K102" i="41"/>
  <c r="H103" i="41"/>
  <c r="E104" i="41"/>
  <c r="M104" i="41"/>
  <c r="J105" i="41"/>
  <c r="G106" i="41"/>
  <c r="D107" i="41"/>
  <c r="L107" i="41"/>
  <c r="I108" i="41"/>
  <c r="F109" i="41"/>
  <c r="K110" i="41"/>
  <c r="H111" i="41"/>
  <c r="E112" i="41"/>
  <c r="M112" i="41"/>
  <c r="F116" i="41"/>
  <c r="K117" i="41"/>
  <c r="H118" i="41"/>
  <c r="E119" i="41"/>
  <c r="M119" i="41"/>
  <c r="J120" i="41"/>
  <c r="G121" i="41"/>
  <c r="D122" i="41"/>
  <c r="L122" i="41"/>
  <c r="I123" i="41"/>
  <c r="F124" i="41"/>
  <c r="K125" i="41"/>
  <c r="H126" i="41"/>
  <c r="E127" i="41"/>
  <c r="M127" i="41"/>
  <c r="J128" i="41"/>
  <c r="G116" i="41"/>
  <c r="D117" i="41"/>
  <c r="L117" i="41"/>
  <c r="I118" i="41"/>
  <c r="F119" i="41"/>
  <c r="K120" i="41"/>
  <c r="H121" i="41"/>
  <c r="E122" i="41"/>
  <c r="M122" i="41"/>
  <c r="J123" i="41"/>
  <c r="G124" i="41"/>
  <c r="D125" i="41"/>
  <c r="L125" i="41"/>
  <c r="I126" i="41"/>
  <c r="F127" i="41"/>
  <c r="K128" i="41"/>
  <c r="H116" i="41"/>
  <c r="E117" i="41"/>
  <c r="M117" i="41"/>
  <c r="J118" i="41"/>
  <c r="G119" i="41"/>
  <c r="D120" i="41"/>
  <c r="L120" i="41"/>
  <c r="I121" i="41"/>
  <c r="F122" i="41"/>
  <c r="K123" i="41"/>
  <c r="H124" i="41"/>
  <c r="E125" i="41"/>
  <c r="M125" i="41"/>
  <c r="G127" i="41"/>
  <c r="D128" i="41"/>
  <c r="L128" i="41"/>
  <c r="I116" i="41"/>
  <c r="F117" i="41"/>
  <c r="K118" i="41"/>
  <c r="H119" i="41"/>
  <c r="E120" i="41"/>
  <c r="M120" i="41"/>
  <c r="J121" i="41"/>
  <c r="G122" i="41"/>
  <c r="D123" i="41"/>
  <c r="L123" i="41"/>
  <c r="I124" i="41"/>
  <c r="F125" i="41"/>
  <c r="K126" i="41"/>
  <c r="H127" i="41"/>
  <c r="E128" i="41"/>
  <c r="M128" i="41"/>
  <c r="I62" i="41"/>
  <c r="D90" i="41"/>
  <c r="G60" i="41"/>
  <c r="F132" i="41"/>
  <c r="K133" i="41"/>
  <c r="H134" i="41"/>
  <c r="E135" i="41"/>
  <c r="J136" i="41"/>
  <c r="G137" i="41"/>
  <c r="D138" i="41"/>
  <c r="L138" i="41"/>
  <c r="I139" i="41"/>
  <c r="F140" i="41"/>
  <c r="K141" i="41"/>
  <c r="H142" i="41"/>
  <c r="M143" i="41"/>
  <c r="J144" i="41"/>
  <c r="D133" i="41"/>
  <c r="L133" i="41"/>
  <c r="I134" i="41"/>
  <c r="F135" i="41"/>
  <c r="K136" i="41"/>
  <c r="H137" i="41"/>
  <c r="E138" i="41"/>
  <c r="M138" i="41"/>
  <c r="J139" i="41"/>
  <c r="G140" i="41"/>
  <c r="D141" i="41"/>
  <c r="F143" i="41"/>
  <c r="H132" i="41"/>
  <c r="J134" i="41"/>
  <c r="G135" i="41"/>
  <c r="D136" i="41"/>
  <c r="L136" i="41"/>
  <c r="I137" i="41"/>
  <c r="F138" i="41"/>
  <c r="K139" i="41"/>
  <c r="H140" i="41"/>
  <c r="E141" i="41"/>
  <c r="J142" i="41"/>
  <c r="G143" i="41"/>
  <c r="D144" i="41"/>
  <c r="L144" i="41"/>
  <c r="I132" i="41"/>
  <c r="F133" i="41"/>
  <c r="K134" i="41"/>
  <c r="H135" i="41"/>
  <c r="M136" i="41"/>
  <c r="J137" i="41"/>
  <c r="G138" i="41"/>
  <c r="D139" i="41"/>
  <c r="L139" i="41"/>
  <c r="I140" i="41"/>
  <c r="F141" i="41"/>
  <c r="K142" i="41"/>
  <c r="H143" i="41"/>
  <c r="E144" i="41"/>
  <c r="M144" i="41"/>
  <c r="BK135" i="40"/>
  <c r="AU136" i="40"/>
  <c r="O137" i="40"/>
  <c r="K149" i="41"/>
  <c r="H150" i="41"/>
  <c r="E151" i="41"/>
  <c r="M151" i="41"/>
  <c r="G153" i="41"/>
  <c r="D154" i="41"/>
  <c r="L154" i="41"/>
  <c r="I155" i="41"/>
  <c r="K157" i="41"/>
  <c r="H158" i="41"/>
  <c r="E159" i="41"/>
  <c r="M159" i="41"/>
  <c r="J160" i="41"/>
  <c r="G148" i="41"/>
  <c r="D149" i="41"/>
  <c r="L149" i="41"/>
  <c r="I150" i="41"/>
  <c r="F151" i="41"/>
  <c r="H153" i="41"/>
  <c r="E154" i="41"/>
  <c r="M154" i="41"/>
  <c r="G156" i="41"/>
  <c r="D157" i="41"/>
  <c r="I158" i="41"/>
  <c r="F159" i="41"/>
  <c r="K160" i="41"/>
  <c r="E149" i="41"/>
  <c r="M149" i="41"/>
  <c r="J150" i="41"/>
  <c r="G151" i="41"/>
  <c r="D152" i="41"/>
  <c r="L152" i="41"/>
  <c r="I153" i="41"/>
  <c r="K155" i="41"/>
  <c r="H156" i="41"/>
  <c r="M157" i="41"/>
  <c r="J158" i="41"/>
  <c r="G159" i="41"/>
  <c r="D160" i="41"/>
  <c r="L160" i="41"/>
  <c r="I148" i="41"/>
  <c r="F149" i="41"/>
  <c r="AE151" i="40"/>
  <c r="BK157" i="40"/>
  <c r="G168" i="39"/>
  <c r="G183" i="39" s="1"/>
  <c r="G166" i="39"/>
  <c r="G164" i="39"/>
  <c r="G179" i="39" s="1"/>
  <c r="O8" i="39"/>
  <c r="E5" i="41"/>
  <c r="M5" i="41"/>
  <c r="E13" i="41"/>
  <c r="M13" i="41"/>
  <c r="K6" i="41"/>
  <c r="K14" i="41"/>
  <c r="J22" i="41"/>
  <c r="H23" i="41"/>
  <c r="H31" i="41"/>
  <c r="O32" i="39"/>
  <c r="O42" i="39"/>
  <c r="O34" i="39"/>
  <c r="O36" i="39"/>
  <c r="G29" i="39"/>
  <c r="O23" i="39"/>
  <c r="O12" i="39"/>
  <c r="G15" i="39"/>
  <c r="G5" i="2"/>
  <c r="AR209" i="40"/>
  <c r="H198" i="40"/>
  <c r="J5" i="33"/>
  <c r="J203" i="40"/>
  <c r="C199" i="40"/>
  <c r="AR205" i="40"/>
  <c r="BF202" i="40"/>
  <c r="M209" i="40"/>
  <c r="I197" i="40"/>
  <c r="BF205" i="40"/>
  <c r="F5" i="35"/>
  <c r="L207" i="40"/>
  <c r="I7" i="41"/>
  <c r="G10" i="41"/>
  <c r="M165" i="39"/>
  <c r="G9" i="41"/>
  <c r="G25" i="41"/>
  <c r="W164" i="40"/>
  <c r="W197" i="40" s="1"/>
  <c r="W172" i="40"/>
  <c r="W205" i="40" s="1"/>
  <c r="G26" i="41"/>
  <c r="G86" i="41"/>
  <c r="G92" i="41"/>
  <c r="G39" i="28"/>
  <c r="G41" i="28" s="1"/>
  <c r="BI41" i="28"/>
  <c r="G51" i="28"/>
  <c r="G53" i="28" s="1"/>
  <c r="AS57" i="28"/>
  <c r="G5" i="10"/>
  <c r="BC164" i="40"/>
  <c r="BC172" i="40"/>
  <c r="BC97" i="40"/>
  <c r="G95" i="41"/>
  <c r="BC167" i="40"/>
  <c r="BC175" i="40"/>
  <c r="G84" i="41"/>
  <c r="G89" i="41"/>
  <c r="AM97" i="40"/>
  <c r="AM169" i="40"/>
  <c r="AM202" i="40" s="1"/>
  <c r="W174" i="40"/>
  <c r="G15" i="29" s="1"/>
  <c r="G14" i="29"/>
  <c r="W97" i="40"/>
  <c r="G94" i="41"/>
  <c r="L55" i="29"/>
  <c r="T55" i="29"/>
  <c r="AB55" i="29"/>
  <c r="M55" i="29"/>
  <c r="U55" i="29"/>
  <c r="AC55" i="29"/>
  <c r="N55" i="29"/>
  <c r="V55" i="29"/>
  <c r="AD55" i="29"/>
  <c r="G55" i="29"/>
  <c r="O55" i="29"/>
  <c r="W55" i="29"/>
  <c r="AE55" i="29"/>
  <c r="H55" i="29"/>
  <c r="P55" i="29"/>
  <c r="X55" i="29"/>
  <c r="I55" i="29"/>
  <c r="Q55" i="29"/>
  <c r="Y55" i="29"/>
  <c r="G28" i="41"/>
  <c r="W33" i="40"/>
  <c r="J55" i="29"/>
  <c r="R55" i="29"/>
  <c r="Z55" i="29"/>
  <c r="K55" i="29"/>
  <c r="S55" i="29"/>
  <c r="AA55" i="29"/>
  <c r="C168" i="30"/>
  <c r="C149" i="30"/>
  <c r="AK197" i="40"/>
  <c r="AC197" i="40"/>
  <c r="M5" i="34"/>
  <c r="M204" i="40"/>
  <c r="M12" i="10"/>
  <c r="I7" i="10"/>
  <c r="M9" i="33"/>
  <c r="L204" i="40"/>
  <c r="D7" i="33"/>
  <c r="D199" i="40"/>
  <c r="G206" i="40"/>
  <c r="G14" i="33"/>
  <c r="C6" i="30"/>
  <c r="AI198" i="40"/>
  <c r="C13" i="35"/>
  <c r="S203" i="40"/>
  <c r="C11" i="29"/>
  <c r="M12" i="31"/>
  <c r="G14" i="31"/>
  <c r="D15" i="31"/>
  <c r="AZ207" i="40"/>
  <c r="L15" i="31"/>
  <c r="BH207" i="40"/>
  <c r="BE208" i="40"/>
  <c r="I16" i="31"/>
  <c r="F17" i="31"/>
  <c r="BB209" i="40"/>
  <c r="J208" i="40"/>
  <c r="K10" i="31"/>
  <c r="BD203" i="40"/>
  <c r="K15" i="30"/>
  <c r="D17" i="30"/>
  <c r="AJ209" i="40"/>
  <c r="I6" i="31"/>
  <c r="BE198" i="40"/>
  <c r="BB199" i="40"/>
  <c r="F7" i="31"/>
  <c r="K8" i="31"/>
  <c r="BG200" i="40"/>
  <c r="K11" i="30"/>
  <c r="AQ203" i="40"/>
  <c r="AM204" i="40"/>
  <c r="AN206" i="40"/>
  <c r="H14" i="30"/>
  <c r="D155" i="39"/>
  <c r="C208" i="40"/>
  <c r="C16" i="10"/>
  <c r="S201" i="40"/>
  <c r="C9" i="29"/>
  <c r="E5" i="35"/>
  <c r="H9" i="35"/>
  <c r="AJ202" i="40"/>
  <c r="H13" i="35"/>
  <c r="AN205" i="40"/>
  <c r="AN207" i="40"/>
  <c r="D16" i="35"/>
  <c r="AJ208" i="40"/>
  <c r="AZ198" i="40"/>
  <c r="D6" i="36"/>
  <c r="BD199" i="40"/>
  <c r="H7" i="36"/>
  <c r="H11" i="36"/>
  <c r="D12" i="36"/>
  <c r="AZ204" i="40"/>
  <c r="F6" i="30"/>
  <c r="F197" i="40"/>
  <c r="F5" i="10"/>
  <c r="D12" i="10"/>
  <c r="K14" i="33"/>
  <c r="K13" i="10"/>
  <c r="K14" i="10"/>
  <c r="K206" i="40"/>
  <c r="F10" i="34"/>
  <c r="V202" i="40"/>
  <c r="Z203" i="40"/>
  <c r="J11" i="34"/>
  <c r="J13" i="34"/>
  <c r="K9" i="29"/>
  <c r="AA201" i="40"/>
  <c r="AB205" i="40"/>
  <c r="L13" i="29"/>
  <c r="F15" i="29"/>
  <c r="V209" i="40"/>
  <c r="F17" i="29"/>
  <c r="C7" i="33"/>
  <c r="E8" i="33"/>
  <c r="I10" i="34"/>
  <c r="AA202" i="40"/>
  <c r="J200" i="40"/>
  <c r="K207" i="40"/>
  <c r="AQ206" i="40"/>
  <c r="M135" i="41"/>
  <c r="E143" i="41"/>
  <c r="G132" i="41"/>
  <c r="K144" i="41"/>
  <c r="E133" i="41"/>
  <c r="M133" i="41"/>
  <c r="M141" i="41"/>
  <c r="F148" i="41"/>
  <c r="J152" i="41"/>
  <c r="F156" i="41"/>
  <c r="L157" i="41"/>
  <c r="F154" i="41"/>
  <c r="F10" i="2"/>
  <c r="F6" i="2"/>
  <c r="F5" i="2"/>
  <c r="O80" i="39"/>
  <c r="F85" i="39"/>
  <c r="F29" i="39"/>
  <c r="F15" i="39"/>
  <c r="O14" i="39"/>
  <c r="F5" i="31"/>
  <c r="C197" i="40"/>
  <c r="K127" i="39"/>
  <c r="H141" i="39"/>
  <c r="C164" i="39"/>
  <c r="C179" i="39" s="1"/>
  <c r="C162" i="39"/>
  <c r="O91" i="39"/>
  <c r="F53" i="28"/>
  <c r="BI49" i="28"/>
  <c r="H9" i="33"/>
  <c r="H201" i="40"/>
  <c r="G204" i="40"/>
  <c r="D9" i="32"/>
  <c r="C27" i="36"/>
  <c r="D63" i="36" s="1"/>
  <c r="C23" i="33"/>
  <c r="D59" i="33" s="1"/>
  <c r="D11" i="32"/>
  <c r="D13" i="32"/>
  <c r="M6" i="33"/>
  <c r="J5" i="31"/>
  <c r="H17" i="33"/>
  <c r="H209" i="40"/>
  <c r="AP206" i="40"/>
  <c r="AP208" i="40"/>
  <c r="J197" i="40"/>
  <c r="F207" i="40"/>
  <c r="K15" i="33"/>
  <c r="F215" i="40"/>
  <c r="X201" i="40"/>
  <c r="L12" i="33"/>
  <c r="M197" i="40"/>
  <c r="V208" i="40"/>
  <c r="AQ199" i="40"/>
  <c r="BB198" i="40"/>
  <c r="K16" i="33"/>
  <c r="D204" i="40"/>
  <c r="W199" i="40"/>
  <c r="F209" i="40"/>
  <c r="E12" i="34"/>
  <c r="AB198" i="40"/>
  <c r="H87" i="41"/>
  <c r="D91" i="41"/>
  <c r="J154" i="41"/>
  <c r="C141" i="39"/>
  <c r="K166" i="39"/>
  <c r="K181" i="39" s="1"/>
  <c r="H166" i="39"/>
  <c r="H181" i="39" s="1"/>
  <c r="F12" i="2"/>
  <c r="G127" i="39"/>
  <c r="E86" i="41"/>
  <c r="O38" i="39"/>
  <c r="M163" i="39"/>
  <c r="M178" i="39" s="1"/>
  <c r="J159" i="39"/>
  <c r="J174" i="39" s="1"/>
  <c r="I163" i="39"/>
  <c r="E167" i="39"/>
  <c r="E182" i="39" s="1"/>
  <c r="E165" i="39"/>
  <c r="E43" i="39"/>
  <c r="E11" i="2"/>
  <c r="E15" i="39"/>
  <c r="E161" i="39"/>
  <c r="E9" i="2"/>
  <c r="E163" i="39"/>
  <c r="E178" i="39" s="1"/>
  <c r="O37" i="39"/>
  <c r="O39" i="39"/>
  <c r="O7" i="39"/>
  <c r="D12" i="2"/>
  <c r="J15" i="2"/>
  <c r="J12" i="2"/>
  <c r="C6" i="2"/>
  <c r="C15" i="10"/>
  <c r="C207" i="40"/>
  <c r="D12" i="32"/>
  <c r="J7" i="2"/>
  <c r="H10" i="2"/>
  <c r="K5" i="35"/>
  <c r="AQ197" i="40"/>
  <c r="BI204" i="40"/>
  <c r="M12" i="36"/>
  <c r="BE205" i="40"/>
  <c r="I13" i="36"/>
  <c r="E14" i="36"/>
  <c r="M14" i="36"/>
  <c r="BI206" i="40"/>
  <c r="BE207" i="40"/>
  <c r="E16" i="36"/>
  <c r="BA208" i="40"/>
  <c r="M16" i="36"/>
  <c r="D10" i="10"/>
  <c r="G17" i="33"/>
  <c r="X203" i="40"/>
  <c r="E17" i="30"/>
  <c r="F204" i="40"/>
  <c r="F12" i="10"/>
  <c r="J201" i="40"/>
  <c r="J9" i="10"/>
  <c r="G17" i="10"/>
  <c r="G209" i="40"/>
  <c r="H5" i="35"/>
  <c r="L203" i="40"/>
  <c r="L11" i="33"/>
  <c r="AZ197" i="40"/>
  <c r="K200" i="40"/>
  <c r="K8" i="10"/>
  <c r="G15" i="34"/>
  <c r="AA208" i="40"/>
  <c r="I9" i="30"/>
  <c r="AO201" i="40"/>
  <c r="AQ205" i="40"/>
  <c r="K13" i="30"/>
  <c r="K199" i="40"/>
  <c r="K7" i="10"/>
  <c r="E12" i="10"/>
  <c r="V200" i="40"/>
  <c r="C37" i="43"/>
  <c r="I7" i="29"/>
  <c r="Y199" i="40"/>
  <c r="AP198" i="40"/>
  <c r="F15" i="34"/>
  <c r="V207" i="40"/>
  <c r="J16" i="34"/>
  <c r="F17" i="34"/>
  <c r="X198" i="40"/>
  <c r="H6" i="29"/>
  <c r="E15" i="29"/>
  <c r="E7" i="35"/>
  <c r="BD207" i="40"/>
  <c r="H15" i="36"/>
  <c r="AO202" i="40"/>
  <c r="J13" i="31"/>
  <c r="J15" i="31"/>
  <c r="K7" i="34"/>
  <c r="L14" i="34"/>
  <c r="M10" i="29"/>
  <c r="AC202" i="40"/>
  <c r="AJ200" i="40"/>
  <c r="D8" i="30"/>
  <c r="D9" i="30"/>
  <c r="E13" i="30"/>
  <c r="AK205" i="40"/>
  <c r="G7" i="33"/>
  <c r="F10" i="33"/>
  <c r="L9" i="29"/>
  <c r="G12" i="36"/>
  <c r="BC204" i="40"/>
  <c r="E8" i="30"/>
  <c r="AM208" i="40"/>
  <c r="I14" i="33"/>
  <c r="K16" i="29"/>
  <c r="G15" i="35"/>
  <c r="AM207" i="40"/>
  <c r="J7" i="30"/>
  <c r="AP199" i="40"/>
  <c r="D12" i="30"/>
  <c r="D8" i="29"/>
  <c r="T200" i="40"/>
  <c r="F10" i="35"/>
  <c r="AL202" i="40"/>
  <c r="I11" i="35"/>
  <c r="M12" i="35"/>
  <c r="AK199" i="40"/>
  <c r="E7" i="30"/>
  <c r="K12" i="30"/>
  <c r="AQ204" i="40"/>
  <c r="AS207" i="40"/>
  <c r="M15" i="30"/>
  <c r="E11" i="34"/>
  <c r="T205" i="40"/>
  <c r="D13" i="34"/>
  <c r="K8" i="29"/>
  <c r="M11" i="29"/>
  <c r="AC203" i="40"/>
  <c r="H12" i="29"/>
  <c r="X204" i="40"/>
  <c r="J11" i="35"/>
  <c r="AP203" i="40"/>
  <c r="AP209" i="40"/>
  <c r="L205" i="40"/>
  <c r="C198" i="40"/>
  <c r="L6" i="29"/>
  <c r="AY199" i="40"/>
  <c r="E200" i="40"/>
  <c r="K11" i="29"/>
  <c r="G201" i="40"/>
  <c r="AA203" i="40"/>
  <c r="BB197" i="40"/>
  <c r="AL197" i="40"/>
  <c r="D14" i="34"/>
  <c r="N127" i="39"/>
  <c r="O78" i="35"/>
  <c r="O78" i="34"/>
  <c r="O78" i="36"/>
  <c r="AA78" i="10"/>
  <c r="M127" i="39"/>
  <c r="C160" i="39"/>
  <c r="C175" i="39" s="1"/>
  <c r="O110" i="39"/>
  <c r="M15" i="2"/>
  <c r="O41" i="39"/>
  <c r="J165" i="39"/>
  <c r="I167" i="39"/>
  <c r="I182" i="39" s="1"/>
  <c r="I159" i="39"/>
  <c r="I174" i="39" s="1"/>
  <c r="G159" i="39"/>
  <c r="O27" i="39"/>
  <c r="L168" i="39"/>
  <c r="L183" i="39" s="1"/>
  <c r="K141" i="39"/>
  <c r="O22" i="39"/>
  <c r="G158" i="39"/>
  <c r="G173" i="39" s="1"/>
  <c r="BA171" i="40"/>
  <c r="O56" i="39"/>
  <c r="O95" i="39"/>
  <c r="O52" i="39"/>
  <c r="L162" i="39"/>
  <c r="L177" i="39" s="1"/>
  <c r="G162" i="39"/>
  <c r="G177" i="39" s="1"/>
  <c r="E50" i="28"/>
  <c r="BI53" i="28"/>
  <c r="E46" i="28"/>
  <c r="BI45" i="28"/>
  <c r="BA97" i="40"/>
  <c r="E91" i="41"/>
  <c r="E97" i="40"/>
  <c r="E94" i="41"/>
  <c r="E174" i="40"/>
  <c r="E166" i="40"/>
  <c r="E16" i="10"/>
  <c r="E14" i="29"/>
  <c r="E13" i="29"/>
  <c r="U97" i="40"/>
  <c r="U169" i="40"/>
  <c r="E89" i="41"/>
  <c r="AO80" i="35"/>
  <c r="E204" i="40"/>
  <c r="G55" i="10"/>
  <c r="H55" i="10"/>
  <c r="E208" i="40"/>
  <c r="I55" i="10"/>
  <c r="AO78" i="29"/>
  <c r="AO79" i="29"/>
  <c r="AO80" i="29"/>
  <c r="AO78" i="30"/>
  <c r="AO79" i="30"/>
  <c r="AO80" i="30"/>
  <c r="AO78" i="31"/>
  <c r="AO79" i="31"/>
  <c r="AO80" i="31"/>
  <c r="AO78" i="33"/>
  <c r="AO79" i="33"/>
  <c r="AO80" i="33"/>
  <c r="AO78" i="34"/>
  <c r="AO79" i="34"/>
  <c r="AO80" i="34"/>
  <c r="AO78" i="35"/>
  <c r="AO79" i="35"/>
  <c r="AO78" i="36"/>
  <c r="AO79" i="36"/>
  <c r="AO80" i="36"/>
  <c r="E20" i="41"/>
  <c r="E164" i="40"/>
  <c r="E33" i="40"/>
  <c r="E172" i="40"/>
  <c r="E28" i="41"/>
  <c r="L199" i="40"/>
  <c r="L7" i="10"/>
  <c r="K6" i="33"/>
  <c r="K198" i="40"/>
  <c r="K13" i="33"/>
  <c r="K205" i="40"/>
  <c r="I5" i="30"/>
  <c r="AO197" i="40"/>
  <c r="H14" i="10"/>
  <c r="H208" i="40"/>
  <c r="H16" i="10"/>
  <c r="AN199" i="40"/>
  <c r="E16" i="35"/>
  <c r="AK208" i="40"/>
  <c r="M16" i="35"/>
  <c r="I17" i="35"/>
  <c r="AO209" i="40"/>
  <c r="E6" i="36"/>
  <c r="M16" i="30"/>
  <c r="AS208" i="40"/>
  <c r="C23" i="10"/>
  <c r="D59" i="10" s="1"/>
  <c r="I5" i="36"/>
  <c r="G198" i="40"/>
  <c r="F12" i="33"/>
  <c r="H7" i="33"/>
  <c r="C7" i="29"/>
  <c r="C61" i="29" s="1"/>
  <c r="C143" i="31"/>
  <c r="J5" i="34"/>
  <c r="J6" i="33"/>
  <c r="E6" i="35"/>
  <c r="AK198" i="40"/>
  <c r="AP207" i="40"/>
  <c r="J15" i="35"/>
  <c r="J5" i="29"/>
  <c r="Z197" i="40"/>
  <c r="K9" i="10"/>
  <c r="C175" i="41"/>
  <c r="BF214" i="40"/>
  <c r="D207" i="40"/>
  <c r="D15" i="10"/>
  <c r="C15" i="30"/>
  <c r="AI203" i="40"/>
  <c r="C8" i="30"/>
  <c r="C62" i="30" s="1"/>
  <c r="AI200" i="40"/>
  <c r="C11" i="35"/>
  <c r="C65" i="35" s="1"/>
  <c r="D15" i="34"/>
  <c r="K15" i="34"/>
  <c r="D15" i="29"/>
  <c r="T207" i="40"/>
  <c r="D17" i="29"/>
  <c r="Y209" i="40"/>
  <c r="I17" i="29"/>
  <c r="G12" i="33"/>
  <c r="M17" i="33"/>
  <c r="E5" i="34"/>
  <c r="AY198" i="40"/>
  <c r="Z206" i="40"/>
  <c r="AB207" i="40"/>
  <c r="K17" i="34"/>
  <c r="AA209" i="40"/>
  <c r="J13" i="29"/>
  <c r="Z205" i="40"/>
  <c r="T206" i="40"/>
  <c r="D14" i="29"/>
  <c r="I14" i="29"/>
  <c r="Y206" i="40"/>
  <c r="D15" i="33"/>
  <c r="S208" i="40"/>
  <c r="C16" i="34"/>
  <c r="C70" i="34" s="1"/>
  <c r="E12" i="29"/>
  <c r="U204" i="40"/>
  <c r="G6" i="33"/>
  <c r="L5" i="33"/>
  <c r="L197" i="40"/>
  <c r="C16" i="31"/>
  <c r="C70" i="31" s="1"/>
  <c r="AY208" i="40"/>
  <c r="AS214" i="40"/>
  <c r="AN197" i="40"/>
  <c r="L8" i="29"/>
  <c r="AB200" i="40"/>
  <c r="G6" i="31"/>
  <c r="M203" i="40"/>
  <c r="M15" i="34"/>
  <c r="I16" i="34"/>
  <c r="G8" i="29"/>
  <c r="H9" i="34"/>
  <c r="W204" i="40"/>
  <c r="L13" i="35"/>
  <c r="M208" i="40"/>
  <c r="F8" i="34"/>
  <c r="M11" i="34"/>
  <c r="H12" i="34"/>
  <c r="M10" i="35"/>
  <c r="D7" i="34"/>
  <c r="E7" i="34"/>
  <c r="G10" i="35"/>
  <c r="G9" i="36"/>
  <c r="J13" i="36"/>
  <c r="F14" i="36"/>
  <c r="I15" i="36"/>
  <c r="J6" i="34"/>
  <c r="F7" i="34"/>
  <c r="L6" i="36"/>
  <c r="R68" i="28" l="1"/>
  <c r="N41" i="28"/>
  <c r="M45" i="28"/>
  <c r="V68" i="28"/>
  <c r="AD68" i="28"/>
  <c r="AO37" i="28"/>
  <c r="U68" i="28"/>
  <c r="AF68" i="28"/>
  <c r="W68" i="28"/>
  <c r="AA68" i="28"/>
  <c r="J35" i="32"/>
  <c r="I46" i="32"/>
  <c r="AM82" i="33"/>
  <c r="AM82" i="31"/>
  <c r="AM82" i="30"/>
  <c r="AM82" i="29"/>
  <c r="AM82" i="35"/>
  <c r="AM82" i="36"/>
  <c r="AM82" i="34"/>
  <c r="AB85" i="30"/>
  <c r="AB85" i="29"/>
  <c r="AB85" i="36"/>
  <c r="AB85" i="35"/>
  <c r="AB85" i="34"/>
  <c r="AB85" i="33"/>
  <c r="AB85" i="31"/>
  <c r="AB87" i="35"/>
  <c r="AB87" i="34"/>
  <c r="AB87" i="33"/>
  <c r="AB87" i="31"/>
  <c r="AB87" i="29"/>
  <c r="AB87" i="30"/>
  <c r="AB87" i="36"/>
  <c r="AJ89" i="35"/>
  <c r="AJ89" i="33"/>
  <c r="AJ89" i="31"/>
  <c r="AJ89" i="29"/>
  <c r="AJ89" i="30"/>
  <c r="AJ89" i="36"/>
  <c r="AJ89" i="34"/>
  <c r="AH85" i="35"/>
  <c r="AH85" i="34"/>
  <c r="AH85" i="33"/>
  <c r="AH85" i="31"/>
  <c r="AH85" i="30"/>
  <c r="AH85" i="29"/>
  <c r="AH85" i="36"/>
  <c r="AM86" i="33"/>
  <c r="AM86" i="31"/>
  <c r="AM86" i="30"/>
  <c r="AM86" i="29"/>
  <c r="AM86" i="36"/>
  <c r="AM86" i="35"/>
  <c r="AM86" i="34"/>
  <c r="Z68" i="28"/>
  <c r="AA66" i="32"/>
  <c r="AM66" i="2"/>
  <c r="AM66" i="32" s="1"/>
  <c r="H35" i="2"/>
  <c r="G46" i="2"/>
  <c r="Q2" i="43"/>
  <c r="P77" i="43"/>
  <c r="P78" i="43"/>
  <c r="P79" i="43"/>
  <c r="P80" i="43"/>
  <c r="N49" i="28"/>
  <c r="M41" i="28"/>
  <c r="N54" i="28"/>
  <c r="N55" i="28"/>
  <c r="N45" i="28"/>
  <c r="M49" i="28"/>
  <c r="M54" i="28"/>
  <c r="M55" i="28"/>
  <c r="N53" i="28"/>
  <c r="F45" i="28"/>
  <c r="H41" i="28"/>
  <c r="T5" i="47"/>
  <c r="AG68" i="28"/>
  <c r="AP37" i="28"/>
  <c r="D90" i="28"/>
  <c r="D98" i="28" s="1"/>
  <c r="D106" i="28" s="1"/>
  <c r="O68" i="28"/>
  <c r="Y5" i="47"/>
  <c r="AE68" i="28"/>
  <c r="J49" i="28"/>
  <c r="AD5" i="47"/>
  <c r="I55" i="28"/>
  <c r="I57" i="28" s="1"/>
  <c r="Y68" i="28"/>
  <c r="G49" i="28"/>
  <c r="C98" i="28"/>
  <c r="C106" i="28" s="1"/>
  <c r="C116" i="28"/>
  <c r="C124" i="28" s="1"/>
  <c r="C132" i="28" s="1"/>
  <c r="T68" i="28"/>
  <c r="E98" i="28"/>
  <c r="E106" i="28" s="1"/>
  <c r="E116" i="28"/>
  <c r="E124" i="28" s="1"/>
  <c r="E132" i="28" s="1"/>
  <c r="D49" i="28"/>
  <c r="E55" i="28"/>
  <c r="E54" i="28"/>
  <c r="E57" i="28" s="1"/>
  <c r="Q68" i="28"/>
  <c r="X68" i="28"/>
  <c r="D59" i="29"/>
  <c r="I10" i="32"/>
  <c r="I178" i="39"/>
  <c r="J9" i="32"/>
  <c r="J177" i="39"/>
  <c r="H8" i="32"/>
  <c r="H176" i="39"/>
  <c r="G6" i="32"/>
  <c r="G174" i="39"/>
  <c r="E12" i="32"/>
  <c r="E180" i="39"/>
  <c r="J7" i="32"/>
  <c r="J175" i="39"/>
  <c r="C10" i="32"/>
  <c r="C25" i="32" s="1"/>
  <c r="C178" i="39"/>
  <c r="F6" i="32"/>
  <c r="F174" i="39"/>
  <c r="G14" i="32"/>
  <c r="G182" i="39"/>
  <c r="L10" i="32"/>
  <c r="L178" i="39"/>
  <c r="L12" i="32"/>
  <c r="L180" i="39"/>
  <c r="C9" i="32"/>
  <c r="C54" i="32" s="1"/>
  <c r="C177" i="39"/>
  <c r="G13" i="32"/>
  <c r="G181" i="39"/>
  <c r="H6" i="32"/>
  <c r="H174" i="39"/>
  <c r="C14" i="32"/>
  <c r="C29" i="32" s="1"/>
  <c r="C182" i="39"/>
  <c r="F10" i="32"/>
  <c r="F178" i="39"/>
  <c r="H10" i="32"/>
  <c r="H178" i="39"/>
  <c r="K8" i="32"/>
  <c r="K176" i="39"/>
  <c r="L14" i="32"/>
  <c r="L182" i="39"/>
  <c r="F8" i="32"/>
  <c r="F176" i="39"/>
  <c r="J12" i="32"/>
  <c r="J180" i="39"/>
  <c r="F12" i="32"/>
  <c r="F180" i="39"/>
  <c r="H12" i="32"/>
  <c r="H180" i="39"/>
  <c r="K10" i="32"/>
  <c r="K178" i="39"/>
  <c r="M8" i="32"/>
  <c r="M176" i="39"/>
  <c r="K6" i="32"/>
  <c r="K174" i="39"/>
  <c r="D10" i="32"/>
  <c r="D178" i="39"/>
  <c r="F14" i="32"/>
  <c r="F182" i="39"/>
  <c r="H14" i="32"/>
  <c r="H182" i="39"/>
  <c r="K12" i="32"/>
  <c r="K180" i="39"/>
  <c r="M14" i="32"/>
  <c r="M182" i="39"/>
  <c r="G8" i="32"/>
  <c r="G176" i="39"/>
  <c r="I8" i="32"/>
  <c r="I176" i="39"/>
  <c r="K14" i="32"/>
  <c r="K182" i="39"/>
  <c r="E8" i="32"/>
  <c r="E176" i="39"/>
  <c r="M12" i="32"/>
  <c r="M180" i="39"/>
  <c r="J5" i="32"/>
  <c r="J173" i="39"/>
  <c r="C50" i="32"/>
  <c r="M6" i="32"/>
  <c r="M174" i="39"/>
  <c r="D14" i="32"/>
  <c r="D182" i="39"/>
  <c r="G10" i="32"/>
  <c r="G178" i="39"/>
  <c r="I12" i="32"/>
  <c r="I180" i="39"/>
  <c r="L6" i="32"/>
  <c r="L174" i="39"/>
  <c r="C12" i="32"/>
  <c r="C27" i="32" s="1"/>
  <c r="C180" i="39"/>
  <c r="C6" i="32"/>
  <c r="C21" i="32" s="1"/>
  <c r="C174" i="39"/>
  <c r="C8" i="32"/>
  <c r="C23" i="32" s="1"/>
  <c r="D53" i="32" s="1"/>
  <c r="C176" i="39"/>
  <c r="E6" i="32"/>
  <c r="E174" i="39"/>
  <c r="G12" i="32"/>
  <c r="G180" i="39"/>
  <c r="J10" i="32"/>
  <c r="J178" i="39"/>
  <c r="L8" i="32"/>
  <c r="L176" i="39"/>
  <c r="F188" i="41"/>
  <c r="E4" i="48"/>
  <c r="E4" i="43"/>
  <c r="E4" i="35"/>
  <c r="E4" i="33"/>
  <c r="E4" i="34"/>
  <c r="E4" i="31"/>
  <c r="E4" i="29"/>
  <c r="E4" i="10"/>
  <c r="E4" i="32"/>
  <c r="E4" i="30"/>
  <c r="E4" i="36"/>
  <c r="E65" i="2"/>
  <c r="E34" i="2"/>
  <c r="E77" i="2"/>
  <c r="E49" i="2"/>
  <c r="E19" i="2"/>
  <c r="P68" i="28"/>
  <c r="C57" i="28"/>
  <c r="G5" i="28"/>
  <c r="F4" i="2"/>
  <c r="F21" i="28"/>
  <c r="F13" i="28"/>
  <c r="C15" i="2"/>
  <c r="C30" i="2" s="1"/>
  <c r="J5" i="36"/>
  <c r="J19" i="36" s="1"/>
  <c r="J83" i="28" s="1"/>
  <c r="BK91" i="40"/>
  <c r="V204" i="40"/>
  <c r="F10" i="36"/>
  <c r="F19" i="36" s="1"/>
  <c r="F83" i="28" s="1"/>
  <c r="P39" i="2"/>
  <c r="AO206" i="40"/>
  <c r="AN201" i="40"/>
  <c r="C146" i="31"/>
  <c r="S205" i="40"/>
  <c r="D17" i="34"/>
  <c r="D71" i="34" s="1"/>
  <c r="U198" i="40"/>
  <c r="C190" i="41"/>
  <c r="BB201" i="40"/>
  <c r="BA198" i="40"/>
  <c r="C168" i="41"/>
  <c r="C202" i="41" s="1"/>
  <c r="AP197" i="40"/>
  <c r="I16" i="30"/>
  <c r="C173" i="29"/>
  <c r="J16" i="29"/>
  <c r="K203" i="40"/>
  <c r="L55" i="28"/>
  <c r="AB5" i="47"/>
  <c r="C173" i="35"/>
  <c r="C171" i="30"/>
  <c r="C145" i="36"/>
  <c r="C150" i="36"/>
  <c r="L55" i="35"/>
  <c r="I209" i="40"/>
  <c r="BG215" i="40"/>
  <c r="AP215" i="40"/>
  <c r="G5" i="29"/>
  <c r="Z215" i="40"/>
  <c r="AI215" i="40"/>
  <c r="AJ207" i="40"/>
  <c r="D69" i="31"/>
  <c r="AB215" i="40"/>
  <c r="C204" i="40"/>
  <c r="G9" i="31"/>
  <c r="C153" i="36"/>
  <c r="C177" i="40"/>
  <c r="D190" i="41"/>
  <c r="O84" i="40"/>
  <c r="L190" i="41"/>
  <c r="C53" i="2"/>
  <c r="F190" i="41"/>
  <c r="F177" i="40"/>
  <c r="G184" i="41"/>
  <c r="BE201" i="40"/>
  <c r="C201" i="41"/>
  <c r="C155" i="31"/>
  <c r="O86" i="40"/>
  <c r="M201" i="40"/>
  <c r="O30" i="40"/>
  <c r="C154" i="29"/>
  <c r="AM206" i="40"/>
  <c r="E182" i="41"/>
  <c r="I202" i="40"/>
  <c r="E198" i="40"/>
  <c r="AM198" i="40"/>
  <c r="AK201" i="40"/>
  <c r="BE200" i="40"/>
  <c r="AJ215" i="40"/>
  <c r="AP193" i="40"/>
  <c r="W200" i="40"/>
  <c r="F193" i="40"/>
  <c r="V203" i="40"/>
  <c r="U200" i="40"/>
  <c r="C149" i="36"/>
  <c r="J5" i="35"/>
  <c r="C168" i="36"/>
  <c r="D206" i="40"/>
  <c r="J192" i="41"/>
  <c r="F200" i="40"/>
  <c r="M182" i="41"/>
  <c r="K204" i="40"/>
  <c r="D65" i="34"/>
  <c r="H37" i="43"/>
  <c r="H78" i="43" s="1"/>
  <c r="AR199" i="40"/>
  <c r="AJ204" i="40"/>
  <c r="W208" i="40"/>
  <c r="O64" i="40"/>
  <c r="K15" i="35"/>
  <c r="K19" i="35" s="1"/>
  <c r="K82" i="28" s="1"/>
  <c r="D71" i="29"/>
  <c r="L182" i="41"/>
  <c r="L201" i="40"/>
  <c r="C152" i="31"/>
  <c r="C155" i="29"/>
  <c r="C172" i="36"/>
  <c r="AC209" i="40"/>
  <c r="AS201" i="40"/>
  <c r="T215" i="40"/>
  <c r="D69" i="33"/>
  <c r="G189" i="41"/>
  <c r="D201" i="40"/>
  <c r="C172" i="31"/>
  <c r="AS204" i="40"/>
  <c r="BF198" i="40"/>
  <c r="L7" i="30"/>
  <c r="C148" i="34"/>
  <c r="C59" i="32"/>
  <c r="L19" i="43"/>
  <c r="L77" i="43" s="1"/>
  <c r="V5" i="47"/>
  <c r="F54" i="28"/>
  <c r="F57" i="28" s="1"/>
  <c r="N13" i="32"/>
  <c r="K55" i="43"/>
  <c r="K79" i="43" s="1"/>
  <c r="AC199" i="40"/>
  <c r="AM215" i="40"/>
  <c r="F37" i="43"/>
  <c r="F78" i="43" s="1"/>
  <c r="K12" i="10"/>
  <c r="D185" i="41"/>
  <c r="D183" i="41"/>
  <c r="M198" i="40"/>
  <c r="L215" i="40"/>
  <c r="BF206" i="40"/>
  <c r="G7" i="31"/>
  <c r="D70" i="35"/>
  <c r="AU89" i="40"/>
  <c r="AI199" i="40"/>
  <c r="C180" i="41"/>
  <c r="H17" i="35"/>
  <c r="H19" i="35" s="1"/>
  <c r="H82" i="28" s="1"/>
  <c r="X208" i="40"/>
  <c r="U207" i="40"/>
  <c r="AJ205" i="40"/>
  <c r="BK95" i="40"/>
  <c r="O122" i="40"/>
  <c r="W215" i="40"/>
  <c r="L9" i="33"/>
  <c r="L19" i="33" s="1"/>
  <c r="L80" i="28" s="1"/>
  <c r="D10" i="36"/>
  <c r="D19" i="36" s="1"/>
  <c r="D83" i="28" s="1"/>
  <c r="E188" i="41"/>
  <c r="H73" i="43"/>
  <c r="H80" i="43" s="1"/>
  <c r="AY177" i="40"/>
  <c r="Y203" i="40"/>
  <c r="E187" i="41"/>
  <c r="M215" i="40"/>
  <c r="J215" i="40"/>
  <c r="H55" i="43"/>
  <c r="H79" i="43" s="1"/>
  <c r="L37" i="43"/>
  <c r="L78" i="43" s="1"/>
  <c r="G208" i="40"/>
  <c r="D184" i="41"/>
  <c r="AY215" i="40"/>
  <c r="E19" i="43"/>
  <c r="E77" i="43" s="1"/>
  <c r="C151" i="34"/>
  <c r="C170" i="34"/>
  <c r="C165" i="31"/>
  <c r="D6" i="32"/>
  <c r="C143" i="34"/>
  <c r="M55" i="35"/>
  <c r="K55" i="35"/>
  <c r="J191" i="41"/>
  <c r="N9" i="32"/>
  <c r="O55" i="35"/>
  <c r="N186" i="40"/>
  <c r="O186" i="40" s="1"/>
  <c r="BD215" i="40"/>
  <c r="D59" i="31"/>
  <c r="BE193" i="40"/>
  <c r="N10" i="32"/>
  <c r="D64" i="34"/>
  <c r="J186" i="41"/>
  <c r="N55" i="35"/>
  <c r="V213" i="40"/>
  <c r="C67" i="34"/>
  <c r="D67" i="34"/>
  <c r="I55" i="35"/>
  <c r="AB177" i="40"/>
  <c r="J19" i="43"/>
  <c r="J77" i="43" s="1"/>
  <c r="D174" i="41"/>
  <c r="BB204" i="40"/>
  <c r="D55" i="32"/>
  <c r="C163" i="36"/>
  <c r="C143" i="29"/>
  <c r="G8" i="2"/>
  <c r="J55" i="35"/>
  <c r="O60" i="40"/>
  <c r="C57" i="2"/>
  <c r="E190" i="41"/>
  <c r="O26" i="40"/>
  <c r="J37" i="43"/>
  <c r="J78" i="43" s="1"/>
  <c r="C174" i="36"/>
  <c r="L8" i="36"/>
  <c r="H204" i="40"/>
  <c r="X206" i="40"/>
  <c r="F187" i="41"/>
  <c r="D200" i="40"/>
  <c r="Z202" i="40"/>
  <c r="AQ200" i="40"/>
  <c r="BF177" i="40"/>
  <c r="O154" i="39"/>
  <c r="AA199" i="40"/>
  <c r="F12" i="31"/>
  <c r="BI193" i="40"/>
  <c r="AA207" i="40"/>
  <c r="V198" i="40"/>
  <c r="AO200" i="40"/>
  <c r="AC207" i="40"/>
  <c r="T202" i="40"/>
  <c r="D60" i="33"/>
  <c r="C173" i="30"/>
  <c r="AO193" i="40"/>
  <c r="AS215" i="40"/>
  <c r="AQ202" i="40"/>
  <c r="AS202" i="40"/>
  <c r="I11" i="36"/>
  <c r="I19" i="36" s="1"/>
  <c r="I83" i="28" s="1"/>
  <c r="D70" i="30"/>
  <c r="AQ215" i="40"/>
  <c r="S215" i="40"/>
  <c r="BH202" i="40"/>
  <c r="N14" i="2"/>
  <c r="Z199" i="40"/>
  <c r="L183" i="41"/>
  <c r="BA205" i="40"/>
  <c r="BB177" i="40"/>
  <c r="BC215" i="40"/>
  <c r="H15" i="33"/>
  <c r="H19" i="33" s="1"/>
  <c r="H80" i="28" s="1"/>
  <c r="D169" i="39"/>
  <c r="D184" i="39" s="1"/>
  <c r="AL199" i="40"/>
  <c r="I189" i="41"/>
  <c r="BI205" i="40"/>
  <c r="AL201" i="40"/>
  <c r="G19" i="43"/>
  <c r="G77" i="43" s="1"/>
  <c r="H19" i="43"/>
  <c r="H77" i="43" s="1"/>
  <c r="M161" i="41"/>
  <c r="X215" i="40"/>
  <c r="H113" i="41"/>
  <c r="H217" i="41" s="1"/>
  <c r="J183" i="41"/>
  <c r="D19" i="43"/>
  <c r="D77" i="43" s="1"/>
  <c r="D82" i="43" s="1"/>
  <c r="J73" i="43"/>
  <c r="J80" i="43" s="1"/>
  <c r="AM205" i="40"/>
  <c r="Y204" i="40"/>
  <c r="U193" i="40"/>
  <c r="K37" i="43"/>
  <c r="K78" i="43" s="1"/>
  <c r="Y215" i="40"/>
  <c r="L213" i="40"/>
  <c r="V215" i="40"/>
  <c r="AA215" i="40"/>
  <c r="L174" i="41"/>
  <c r="BI199" i="40"/>
  <c r="J14" i="32"/>
  <c r="AU28" i="40"/>
  <c r="AM197" i="40"/>
  <c r="G5" i="35"/>
  <c r="G19" i="35" s="1"/>
  <c r="G82" i="28" s="1"/>
  <c r="I17" i="31"/>
  <c r="BE209" i="40"/>
  <c r="K13" i="34"/>
  <c r="K19" i="34" s="1"/>
  <c r="K81" i="28" s="1"/>
  <c r="AA193" i="40"/>
  <c r="Z209" i="40"/>
  <c r="AO203" i="40"/>
  <c r="I11" i="30"/>
  <c r="U201" i="40"/>
  <c r="E9" i="29"/>
  <c r="G200" i="40"/>
  <c r="G8" i="33"/>
  <c r="C152" i="36"/>
  <c r="C171" i="36"/>
  <c r="C163" i="35"/>
  <c r="C144" i="35"/>
  <c r="C164" i="31"/>
  <c r="C145" i="31"/>
  <c r="C148" i="29"/>
  <c r="C167" i="29"/>
  <c r="C165" i="29"/>
  <c r="C146" i="29"/>
  <c r="H186" i="41"/>
  <c r="K10" i="36"/>
  <c r="K19" i="36" s="1"/>
  <c r="K83" i="28" s="1"/>
  <c r="BG202" i="40"/>
  <c r="F6" i="35"/>
  <c r="AL198" i="40"/>
  <c r="J15" i="34"/>
  <c r="J19" i="34" s="1"/>
  <c r="J81" i="28" s="1"/>
  <c r="Z207" i="40"/>
  <c r="K17" i="33"/>
  <c r="K209" i="40"/>
  <c r="G205" i="40"/>
  <c r="G13" i="33"/>
  <c r="E11" i="33"/>
  <c r="E203" i="40"/>
  <c r="G5" i="33"/>
  <c r="G193" i="40"/>
  <c r="L6" i="30"/>
  <c r="AR198" i="40"/>
  <c r="J8" i="29"/>
  <c r="Z200" i="40"/>
  <c r="G9" i="34"/>
  <c r="W201" i="40"/>
  <c r="W193" i="40"/>
  <c r="AJ206" i="40"/>
  <c r="M12" i="29"/>
  <c r="AC204" i="40"/>
  <c r="AA205" i="40"/>
  <c r="O52" i="40"/>
  <c r="D213" i="40"/>
  <c r="E14" i="31"/>
  <c r="BA206" i="40"/>
  <c r="BA177" i="40"/>
  <c r="K11" i="31"/>
  <c r="BG203" i="40"/>
  <c r="L16" i="36"/>
  <c r="BH208" i="40"/>
  <c r="U177" i="40"/>
  <c r="O12" i="40"/>
  <c r="E193" i="40"/>
  <c r="BD205" i="40"/>
  <c r="BA193" i="40"/>
  <c r="K9" i="33"/>
  <c r="W207" i="40"/>
  <c r="AK209" i="40"/>
  <c r="D64" i="10"/>
  <c r="E166" i="41"/>
  <c r="D67" i="30"/>
  <c r="I186" i="41"/>
  <c r="D55" i="43"/>
  <c r="D79" i="43" s="1"/>
  <c r="H169" i="39"/>
  <c r="AZ193" i="40"/>
  <c r="I10" i="33"/>
  <c r="AY205" i="40"/>
  <c r="J199" i="40"/>
  <c r="L188" i="41"/>
  <c r="L209" i="40"/>
  <c r="C188" i="41"/>
  <c r="C65" i="41"/>
  <c r="L10" i="34"/>
  <c r="O161" i="39"/>
  <c r="AC201" i="40"/>
  <c r="I73" i="43"/>
  <c r="I80" i="43" s="1"/>
  <c r="D68" i="31"/>
  <c r="BF215" i="40"/>
  <c r="BA215" i="40"/>
  <c r="D177" i="40"/>
  <c r="M14" i="10"/>
  <c r="M19" i="10" s="1"/>
  <c r="W202" i="40"/>
  <c r="D66" i="36"/>
  <c r="AZ200" i="40"/>
  <c r="AI207" i="40"/>
  <c r="AZ215" i="40"/>
  <c r="J55" i="43"/>
  <c r="J79" i="43" s="1"/>
  <c r="N47" i="41"/>
  <c r="AS177" i="40"/>
  <c r="D62" i="29"/>
  <c r="D57" i="32"/>
  <c r="AM203" i="40"/>
  <c r="D187" i="41"/>
  <c r="L189" i="41"/>
  <c r="F192" i="41"/>
  <c r="C170" i="30"/>
  <c r="G37" i="43"/>
  <c r="G78" i="43" s="1"/>
  <c r="C19" i="10"/>
  <c r="C72" i="28" s="1"/>
  <c r="H187" i="41"/>
  <c r="D61" i="31"/>
  <c r="E14" i="32"/>
  <c r="AO207" i="40"/>
  <c r="I215" i="40"/>
  <c r="AL213" i="40"/>
  <c r="T213" i="40"/>
  <c r="C149" i="31"/>
  <c r="U209" i="40"/>
  <c r="C215" i="40"/>
  <c r="L164" i="41"/>
  <c r="C170" i="41"/>
  <c r="C204" i="41" s="1"/>
  <c r="E37" i="43"/>
  <c r="E78" i="43" s="1"/>
  <c r="AN177" i="40"/>
  <c r="D191" i="41"/>
  <c r="K180" i="41"/>
  <c r="D65" i="31"/>
  <c r="M37" i="43"/>
  <c r="M78" i="43" s="1"/>
  <c r="N151" i="41"/>
  <c r="O151" i="41" s="1"/>
  <c r="K12" i="31"/>
  <c r="AO215" i="40"/>
  <c r="C187" i="41"/>
  <c r="D37" i="43"/>
  <c r="D78" i="43" s="1"/>
  <c r="AK203" i="40"/>
  <c r="C163" i="31"/>
  <c r="AR177" i="40"/>
  <c r="N39" i="41"/>
  <c r="D59" i="34"/>
  <c r="O119" i="40"/>
  <c r="BF200" i="40"/>
  <c r="BK87" i="40"/>
  <c r="N36" i="41"/>
  <c r="F176" i="41"/>
  <c r="AC215" i="40"/>
  <c r="G73" i="43"/>
  <c r="G80" i="43" s="1"/>
  <c r="J81" i="41"/>
  <c r="J164" i="41"/>
  <c r="C169" i="41"/>
  <c r="H215" i="40"/>
  <c r="Y213" i="40"/>
  <c r="M73" i="43"/>
  <c r="M80" i="43" s="1"/>
  <c r="C172" i="41"/>
  <c r="Y205" i="40"/>
  <c r="N141" i="39"/>
  <c r="O141" i="39" s="1"/>
  <c r="AY213" i="40"/>
  <c r="F55" i="43"/>
  <c r="F79" i="43" s="1"/>
  <c r="BC198" i="40"/>
  <c r="L206" i="40"/>
  <c r="D60" i="36"/>
  <c r="L172" i="41"/>
  <c r="AK204" i="40"/>
  <c r="Y177" i="40"/>
  <c r="F213" i="40"/>
  <c r="T177" i="40"/>
  <c r="C144" i="31"/>
  <c r="G186" i="41"/>
  <c r="AL209" i="40"/>
  <c r="M19" i="43"/>
  <c r="M77" i="43" s="1"/>
  <c r="N104" i="41"/>
  <c r="J170" i="41"/>
  <c r="N152" i="41"/>
  <c r="N24" i="41"/>
  <c r="W203" i="40"/>
  <c r="AK193" i="40"/>
  <c r="AK177" i="40"/>
  <c r="S177" i="40"/>
  <c r="AN215" i="40"/>
  <c r="I9" i="33"/>
  <c r="BG197" i="40"/>
  <c r="BH215" i="40"/>
  <c r="C150" i="29"/>
  <c r="F169" i="39"/>
  <c r="N149" i="41"/>
  <c r="K193" i="40"/>
  <c r="D182" i="41"/>
  <c r="O48" i="40"/>
  <c r="O90" i="40"/>
  <c r="K202" i="40"/>
  <c r="I55" i="43"/>
  <c r="I79" i="43" s="1"/>
  <c r="I13" i="29"/>
  <c r="BA213" i="40"/>
  <c r="I5" i="29"/>
  <c r="AY193" i="40"/>
  <c r="M187" i="41"/>
  <c r="M166" i="41"/>
  <c r="D164" i="41"/>
  <c r="C174" i="34"/>
  <c r="D9" i="31"/>
  <c r="AJ193" i="40"/>
  <c r="K12" i="29"/>
  <c r="K19" i="29" s="1"/>
  <c r="I208" i="40"/>
  <c r="V177" i="40"/>
  <c r="V206" i="40"/>
  <c r="BF193" i="40"/>
  <c r="I181" i="41"/>
  <c r="G177" i="40"/>
  <c r="BG193" i="40"/>
  <c r="W209" i="40"/>
  <c r="AJ177" i="40"/>
  <c r="D49" i="41"/>
  <c r="N28" i="41"/>
  <c r="E176" i="41"/>
  <c r="BI215" i="40"/>
  <c r="D66" i="29"/>
  <c r="H202" i="40"/>
  <c r="G207" i="40"/>
  <c r="D15" i="30"/>
  <c r="D19" i="30" s="1"/>
  <c r="AB204" i="40"/>
  <c r="D209" i="40"/>
  <c r="K185" i="41"/>
  <c r="BG177" i="40"/>
  <c r="J207" i="40"/>
  <c r="AN193" i="40"/>
  <c r="F73" i="43"/>
  <c r="F80" i="43" s="1"/>
  <c r="BI177" i="40"/>
  <c r="C169" i="35"/>
  <c r="E55" i="43"/>
  <c r="E79" i="43" s="1"/>
  <c r="K73" i="43"/>
  <c r="K80" i="43" s="1"/>
  <c r="M55" i="43"/>
  <c r="M79" i="43" s="1"/>
  <c r="S199" i="40"/>
  <c r="N72" i="41"/>
  <c r="D57" i="28"/>
  <c r="C55" i="32"/>
  <c r="C59" i="2"/>
  <c r="N15" i="39"/>
  <c r="O15" i="39" s="1"/>
  <c r="N11" i="32"/>
  <c r="N7" i="32"/>
  <c r="C53" i="32"/>
  <c r="H55" i="28"/>
  <c r="H57" i="28" s="1"/>
  <c r="X5" i="47"/>
  <c r="BI213" i="40"/>
  <c r="C129" i="41"/>
  <c r="T203" i="40"/>
  <c r="AC177" i="40"/>
  <c r="O22" i="40"/>
  <c r="L73" i="43"/>
  <c r="L80" i="43" s="1"/>
  <c r="D61" i="36"/>
  <c r="AB193" i="40"/>
  <c r="K213" i="40"/>
  <c r="C166" i="41"/>
  <c r="C200" i="41" s="1"/>
  <c r="C81" i="41"/>
  <c r="M177" i="40"/>
  <c r="M210" i="40" s="1"/>
  <c r="F14" i="35"/>
  <c r="K145" i="41"/>
  <c r="G182" i="41"/>
  <c r="K183" i="41"/>
  <c r="K175" i="41"/>
  <c r="AO198" i="40"/>
  <c r="D171" i="41"/>
  <c r="K188" i="41"/>
  <c r="I37" i="43"/>
  <c r="I78" i="43" s="1"/>
  <c r="E73" i="43"/>
  <c r="E80" i="43" s="1"/>
  <c r="AQ201" i="40"/>
  <c r="AA198" i="40"/>
  <c r="L175" i="41"/>
  <c r="L161" i="41"/>
  <c r="G113" i="41"/>
  <c r="I165" i="41"/>
  <c r="L167" i="41"/>
  <c r="D68" i="30"/>
  <c r="C161" i="41"/>
  <c r="J188" i="41"/>
  <c r="D68" i="36"/>
  <c r="G181" i="41"/>
  <c r="U215" i="40"/>
  <c r="L55" i="43"/>
  <c r="L79" i="43" s="1"/>
  <c r="D169" i="41"/>
  <c r="M190" i="41"/>
  <c r="Q41" i="35"/>
  <c r="P55" i="35"/>
  <c r="E167" i="41"/>
  <c r="E168" i="41"/>
  <c r="O28" i="40"/>
  <c r="O94" i="40"/>
  <c r="AQ177" i="40"/>
  <c r="AP177" i="40"/>
  <c r="AL193" i="40"/>
  <c r="V193" i="40"/>
  <c r="AK202" i="40"/>
  <c r="G17" i="34"/>
  <c r="D71" i="10"/>
  <c r="L177" i="40"/>
  <c r="U199" i="40"/>
  <c r="F167" i="41"/>
  <c r="AQ209" i="40"/>
  <c r="I81" i="41"/>
  <c r="D166" i="41"/>
  <c r="D175" i="41"/>
  <c r="D167" i="41"/>
  <c r="F184" i="41"/>
  <c r="L166" i="41"/>
  <c r="AC200" i="40"/>
  <c r="AR213" i="40"/>
  <c r="BG213" i="40"/>
  <c r="AQ213" i="40"/>
  <c r="F15" i="35"/>
  <c r="G168" i="41"/>
  <c r="C145" i="41"/>
  <c r="C174" i="41"/>
  <c r="AE28" i="40"/>
  <c r="L129" i="41"/>
  <c r="L97" i="41"/>
  <c r="J198" i="40"/>
  <c r="N192" i="40"/>
  <c r="N17" i="33" s="1"/>
  <c r="AK213" i="40"/>
  <c r="C171" i="41"/>
  <c r="C213" i="40"/>
  <c r="AQ208" i="40"/>
  <c r="M174" i="41"/>
  <c r="K215" i="40"/>
  <c r="C113" i="41"/>
  <c r="D71" i="33"/>
  <c r="I213" i="40"/>
  <c r="AK215" i="40"/>
  <c r="AM193" i="40"/>
  <c r="F113" i="41"/>
  <c r="E65" i="41"/>
  <c r="I182" i="41"/>
  <c r="K189" i="41"/>
  <c r="D73" i="43"/>
  <c r="D80" i="43" s="1"/>
  <c r="D85" i="43" s="1"/>
  <c r="AL207" i="40"/>
  <c r="C97" i="41"/>
  <c r="D53" i="2"/>
  <c r="AC5" i="47"/>
  <c r="M171" i="41"/>
  <c r="M164" i="41"/>
  <c r="M213" i="40"/>
  <c r="C29" i="33"/>
  <c r="D65" i="33" s="1"/>
  <c r="C65" i="33"/>
  <c r="C28" i="31"/>
  <c r="C64" i="31"/>
  <c r="C29" i="10"/>
  <c r="D65" i="10" s="1"/>
  <c r="C65" i="10"/>
  <c r="C28" i="30"/>
  <c r="C64" i="30"/>
  <c r="C28" i="36"/>
  <c r="C64" i="36"/>
  <c r="C33" i="29"/>
  <c r="D69" i="29" s="1"/>
  <c r="C69" i="29"/>
  <c r="D16" i="2"/>
  <c r="D71" i="28" s="1"/>
  <c r="D57" i="2"/>
  <c r="AR193" i="40"/>
  <c r="D66" i="35"/>
  <c r="L208" i="40"/>
  <c r="C154" i="36"/>
  <c r="D61" i="30"/>
  <c r="AR206" i="40"/>
  <c r="C24" i="30"/>
  <c r="C144" i="30" s="1"/>
  <c r="C60" i="30"/>
  <c r="F182" i="41"/>
  <c r="H181" i="41"/>
  <c r="D65" i="30"/>
  <c r="BG205" i="40"/>
  <c r="C32" i="29"/>
  <c r="D68" i="29" s="1"/>
  <c r="C68" i="29"/>
  <c r="C185" i="41"/>
  <c r="C27" i="33"/>
  <c r="C63" i="33"/>
  <c r="C33" i="34"/>
  <c r="D69" i="34" s="1"/>
  <c r="C69" i="34"/>
  <c r="D70" i="36"/>
  <c r="L193" i="40"/>
  <c r="Z193" i="40"/>
  <c r="D81" i="41"/>
  <c r="AA206" i="40"/>
  <c r="L198" i="40"/>
  <c r="AQ193" i="40"/>
  <c r="C33" i="10"/>
  <c r="D69" i="10" s="1"/>
  <c r="C69" i="10"/>
  <c r="C21" i="2"/>
  <c r="D51" i="2" s="1"/>
  <c r="C51" i="2"/>
  <c r="C24" i="2"/>
  <c r="D54" i="2" s="1"/>
  <c r="C54" i="2"/>
  <c r="AA177" i="40"/>
  <c r="AJ198" i="40"/>
  <c r="Y197" i="40"/>
  <c r="AN203" i="40"/>
  <c r="I192" i="41"/>
  <c r="J172" i="41"/>
  <c r="T204" i="40"/>
  <c r="AI202" i="40"/>
  <c r="K13" i="31"/>
  <c r="C35" i="35"/>
  <c r="C71" i="35"/>
  <c r="BA207" i="40"/>
  <c r="C25" i="34"/>
  <c r="D61" i="34" s="1"/>
  <c r="C61" i="34"/>
  <c r="C30" i="10"/>
  <c r="D66" i="10" s="1"/>
  <c r="C66" i="10"/>
  <c r="D71" i="36"/>
  <c r="K192" i="41"/>
  <c r="F168" i="41"/>
  <c r="Z177" i="40"/>
  <c r="D58" i="32"/>
  <c r="C25" i="33"/>
  <c r="D61" i="33" s="1"/>
  <c r="C61" i="33"/>
  <c r="D6" i="35"/>
  <c r="D60" i="35" s="1"/>
  <c r="C27" i="29"/>
  <c r="D63" i="29" s="1"/>
  <c r="C63" i="29"/>
  <c r="H182" i="41"/>
  <c r="J177" i="40"/>
  <c r="M185" i="41"/>
  <c r="J180" i="41"/>
  <c r="I167" i="41"/>
  <c r="C26" i="33"/>
  <c r="D62" i="33" s="1"/>
  <c r="C62" i="33"/>
  <c r="C28" i="35"/>
  <c r="C148" i="35" s="1"/>
  <c r="C64" i="35"/>
  <c r="BA199" i="40"/>
  <c r="E7" i="31"/>
  <c r="C164" i="41"/>
  <c r="N156" i="41"/>
  <c r="O159" i="39"/>
  <c r="C164" i="30"/>
  <c r="D176" i="41"/>
  <c r="N38" i="41"/>
  <c r="AB203" i="40"/>
  <c r="G191" i="41"/>
  <c r="I177" i="40"/>
  <c r="X199" i="40"/>
  <c r="H173" i="41"/>
  <c r="H189" i="41"/>
  <c r="I184" i="41"/>
  <c r="K169" i="41"/>
  <c r="Y193" i="40"/>
  <c r="C31" i="33"/>
  <c r="D67" i="33" s="1"/>
  <c r="C67" i="33"/>
  <c r="C26" i="34"/>
  <c r="C62" i="34"/>
  <c r="C162" i="35"/>
  <c r="C27" i="10"/>
  <c r="D63" i="10" s="1"/>
  <c r="C63" i="10"/>
  <c r="C166" i="34"/>
  <c r="BB215" i="40"/>
  <c r="C146" i="35"/>
  <c r="C165" i="35"/>
  <c r="S207" i="40"/>
  <c r="D64" i="29"/>
  <c r="BI207" i="40"/>
  <c r="M15" i="31"/>
  <c r="G17" i="31"/>
  <c r="BC209" i="40"/>
  <c r="N37" i="41"/>
  <c r="U208" i="40"/>
  <c r="O20" i="40"/>
  <c r="U206" i="40"/>
  <c r="N5" i="32"/>
  <c r="N71" i="39"/>
  <c r="O71" i="39" s="1"/>
  <c r="C26" i="2"/>
  <c r="D56" i="2" s="1"/>
  <c r="C56" i="2"/>
  <c r="AL177" i="40"/>
  <c r="L11" i="29"/>
  <c r="L19" i="29" s="1"/>
  <c r="Z201" i="40"/>
  <c r="C34" i="10"/>
  <c r="D70" i="10" s="1"/>
  <c r="C70" i="10"/>
  <c r="C29" i="29"/>
  <c r="C65" i="29"/>
  <c r="C27" i="31"/>
  <c r="C166" i="31" s="1"/>
  <c r="C63" i="31"/>
  <c r="AS193" i="40"/>
  <c r="C31" i="29"/>
  <c r="C67" i="29"/>
  <c r="J181" i="41"/>
  <c r="C26" i="36"/>
  <c r="C62" i="36"/>
  <c r="C143" i="35"/>
  <c r="AJ199" i="40"/>
  <c r="C32" i="33"/>
  <c r="D68" i="33" s="1"/>
  <c r="C68" i="33"/>
  <c r="D193" i="40"/>
  <c r="C23" i="30"/>
  <c r="C59" i="30"/>
  <c r="AR207" i="40"/>
  <c r="C31" i="36"/>
  <c r="C67" i="36"/>
  <c r="C31" i="31"/>
  <c r="C67" i="31"/>
  <c r="J16" i="31"/>
  <c r="BF208" i="40"/>
  <c r="C31" i="35"/>
  <c r="C67" i="35"/>
  <c r="I19" i="34"/>
  <c r="I81" i="28" s="1"/>
  <c r="C33" i="30"/>
  <c r="C69" i="30"/>
  <c r="AL208" i="40"/>
  <c r="I207" i="40"/>
  <c r="AN202" i="40"/>
  <c r="F186" i="41"/>
  <c r="G183" i="41"/>
  <c r="C32" i="35"/>
  <c r="C68" i="35"/>
  <c r="C30" i="30"/>
  <c r="D66" i="30" s="1"/>
  <c r="C66" i="30"/>
  <c r="O4" i="40"/>
  <c r="J189" i="41"/>
  <c r="AY202" i="40"/>
  <c r="C25" i="35"/>
  <c r="C145" i="35" s="1"/>
  <c r="C61" i="35"/>
  <c r="AI213" i="40"/>
  <c r="C32" i="34"/>
  <c r="D68" i="34" s="1"/>
  <c r="C68" i="34"/>
  <c r="AP205" i="40"/>
  <c r="C33" i="35"/>
  <c r="C69" i="35"/>
  <c r="F203" i="40"/>
  <c r="C168" i="34"/>
  <c r="C149" i="34"/>
  <c r="AA78" i="36"/>
  <c r="N188" i="40"/>
  <c r="C49" i="41"/>
  <c r="BB213" i="40"/>
  <c r="AS213" i="40"/>
  <c r="C173" i="41"/>
  <c r="C207" i="41" s="1"/>
  <c r="L57" i="28"/>
  <c r="N154" i="41"/>
  <c r="I170" i="41"/>
  <c r="F171" i="41"/>
  <c r="G173" i="41"/>
  <c r="O132" i="40"/>
  <c r="AL215" i="40"/>
  <c r="BH201" i="40"/>
  <c r="AS203" i="40"/>
  <c r="AB209" i="40"/>
  <c r="C19" i="33"/>
  <c r="C80" i="28" s="1"/>
  <c r="E165" i="41"/>
  <c r="O92" i="40"/>
  <c r="M180" i="41"/>
  <c r="L180" i="41"/>
  <c r="E185" i="41"/>
  <c r="BH177" i="40"/>
  <c r="AR215" i="40"/>
  <c r="Z213" i="40"/>
  <c r="L191" i="41"/>
  <c r="BH213" i="40"/>
  <c r="AZ177" i="40"/>
  <c r="J41" i="33"/>
  <c r="I55" i="33"/>
  <c r="N27" i="41"/>
  <c r="N8" i="41"/>
  <c r="O8" i="41" s="1"/>
  <c r="G213" i="40"/>
  <c r="S213" i="40"/>
  <c r="AJ213" i="40"/>
  <c r="AB213" i="40"/>
  <c r="K168" i="41"/>
  <c r="F165" i="41"/>
  <c r="M183" i="41"/>
  <c r="G176" i="41"/>
  <c r="J167" i="41"/>
  <c r="AZ213" i="40"/>
  <c r="N41" i="30"/>
  <c r="M55" i="30"/>
  <c r="N74" i="41"/>
  <c r="AP213" i="40"/>
  <c r="J213" i="40"/>
  <c r="M173" i="41"/>
  <c r="T193" i="40"/>
  <c r="BD197" i="40"/>
  <c r="W213" i="40"/>
  <c r="K41" i="28"/>
  <c r="AA213" i="40"/>
  <c r="N6" i="41"/>
  <c r="N182" i="40"/>
  <c r="J11" i="32"/>
  <c r="BE202" i="40"/>
  <c r="I10" i="31"/>
  <c r="BC213" i="40"/>
  <c r="C9" i="35"/>
  <c r="C19" i="35" s="1"/>
  <c r="AI193" i="40"/>
  <c r="N158" i="41"/>
  <c r="G14" i="2"/>
  <c r="D208" i="40"/>
  <c r="C23" i="36"/>
  <c r="C19" i="36"/>
  <c r="C83" i="28" s="1"/>
  <c r="C181" i="41"/>
  <c r="C17" i="41"/>
  <c r="E197" i="40"/>
  <c r="E5" i="33"/>
  <c r="AB201" i="40"/>
  <c r="L9" i="34"/>
  <c r="E19" i="35"/>
  <c r="E82" i="28" s="1"/>
  <c r="BD193" i="40"/>
  <c r="AE122" i="40"/>
  <c r="O6" i="40"/>
  <c r="O136" i="40"/>
  <c r="H5" i="36"/>
  <c r="H19" i="36" s="1"/>
  <c r="AR204" i="40"/>
  <c r="L12" i="35"/>
  <c r="L19" i="35" s="1"/>
  <c r="L82" i="28" s="1"/>
  <c r="C12" i="34"/>
  <c r="S204" i="40"/>
  <c r="AC198" i="40"/>
  <c r="M6" i="34"/>
  <c r="M19" i="34" s="1"/>
  <c r="M81" i="28" s="1"/>
  <c r="J12" i="33"/>
  <c r="J204" i="40"/>
  <c r="D198" i="40"/>
  <c r="AN213" i="40"/>
  <c r="S206" i="40"/>
  <c r="K167" i="41"/>
  <c r="BE177" i="40"/>
  <c r="BF213" i="40"/>
  <c r="O78" i="40"/>
  <c r="H176" i="41"/>
  <c r="BC193" i="40"/>
  <c r="AC213" i="40"/>
  <c r="C201" i="40"/>
  <c r="N119" i="41"/>
  <c r="N112" i="41"/>
  <c r="N109" i="41"/>
  <c r="N108" i="41"/>
  <c r="N93" i="41"/>
  <c r="O93" i="41" s="1"/>
  <c r="N78" i="41"/>
  <c r="N75" i="41"/>
  <c r="N70" i="41"/>
  <c r="N68" i="41"/>
  <c r="N58" i="41"/>
  <c r="X193" i="40"/>
  <c r="I175" i="41"/>
  <c r="O16" i="40"/>
  <c r="D9" i="34"/>
  <c r="D63" i="34" s="1"/>
  <c r="BF207" i="40"/>
  <c r="O106" i="40"/>
  <c r="N11" i="43"/>
  <c r="I198" i="40"/>
  <c r="AC193" i="40"/>
  <c r="AM213" i="40"/>
  <c r="N155" i="41"/>
  <c r="M175" i="41"/>
  <c r="N128" i="41"/>
  <c r="N69" i="41"/>
  <c r="D188" i="41"/>
  <c r="H170" i="41"/>
  <c r="E180" i="41"/>
  <c r="BE213" i="40"/>
  <c r="T201" i="40"/>
  <c r="AP204" i="40"/>
  <c r="AU94" i="40"/>
  <c r="L7" i="36"/>
  <c r="BH193" i="40"/>
  <c r="I7" i="33"/>
  <c r="K184" i="41"/>
  <c r="I187" i="41"/>
  <c r="N48" i="41"/>
  <c r="N44" i="41"/>
  <c r="O44" i="41" s="1"/>
  <c r="N40" i="41"/>
  <c r="O40" i="41" s="1"/>
  <c r="N25" i="41"/>
  <c r="O25" i="41" s="1"/>
  <c r="N10" i="41"/>
  <c r="O10" i="41" s="1"/>
  <c r="C203" i="40"/>
  <c r="X207" i="40"/>
  <c r="I191" i="41"/>
  <c r="H184" i="41"/>
  <c r="C193" i="40"/>
  <c r="F19" i="10"/>
  <c r="F72" i="28" s="1"/>
  <c r="F19" i="30"/>
  <c r="AN208" i="40"/>
  <c r="BB193" i="40"/>
  <c r="H192" i="41"/>
  <c r="O142" i="40"/>
  <c r="AP202" i="40"/>
  <c r="J10" i="35"/>
  <c r="J190" i="41"/>
  <c r="J129" i="41"/>
  <c r="G185" i="41"/>
  <c r="BJ172" i="40"/>
  <c r="BK172" i="40" s="1"/>
  <c r="BK141" i="40"/>
  <c r="O134" i="40"/>
  <c r="O68" i="40"/>
  <c r="E8" i="34"/>
  <c r="E19" i="34" s="1"/>
  <c r="E81" i="28" s="1"/>
  <c r="D165" i="41"/>
  <c r="N17" i="43"/>
  <c r="O112" i="40"/>
  <c r="O76" i="40"/>
  <c r="AY204" i="40"/>
  <c r="C12" i="31"/>
  <c r="C19" i="31" s="1"/>
  <c r="BI198" i="40"/>
  <c r="M6" i="31"/>
  <c r="D16" i="33"/>
  <c r="N43" i="41"/>
  <c r="J175" i="41"/>
  <c r="G190" i="41"/>
  <c r="K191" i="41"/>
  <c r="G187" i="41"/>
  <c r="M169" i="41"/>
  <c r="I168" i="41"/>
  <c r="H171" i="41"/>
  <c r="K170" i="41"/>
  <c r="O140" i="40"/>
  <c r="O110" i="40"/>
  <c r="N15" i="43"/>
  <c r="O74" i="40"/>
  <c r="O36" i="40"/>
  <c r="L17" i="31"/>
  <c r="BH209" i="40"/>
  <c r="M16" i="29"/>
  <c r="AC208" i="40"/>
  <c r="F13" i="29"/>
  <c r="F19" i="29" s="1"/>
  <c r="V205" i="40"/>
  <c r="K11" i="10"/>
  <c r="K177" i="40"/>
  <c r="L8" i="10"/>
  <c r="L19" i="10" s="1"/>
  <c r="L200" i="40"/>
  <c r="BJ170" i="40"/>
  <c r="N11" i="31" s="1"/>
  <c r="N23" i="41"/>
  <c r="BJ165" i="40"/>
  <c r="N6" i="31" s="1"/>
  <c r="K33" i="41"/>
  <c r="M167" i="41"/>
  <c r="N5" i="41"/>
  <c r="F191" i="41"/>
  <c r="H185" i="41"/>
  <c r="L181" i="41"/>
  <c r="F17" i="41"/>
  <c r="J17" i="41"/>
  <c r="K181" i="41"/>
  <c r="D65" i="41"/>
  <c r="O38" i="40"/>
  <c r="BB203" i="40"/>
  <c r="F11" i="31"/>
  <c r="C176" i="41"/>
  <c r="C210" i="41" s="1"/>
  <c r="C9" i="30"/>
  <c r="AI177" i="40"/>
  <c r="AI201" i="40"/>
  <c r="C6" i="29"/>
  <c r="C19" i="29" s="1"/>
  <c r="S198" i="40"/>
  <c r="F8" i="35"/>
  <c r="AL200" i="40"/>
  <c r="F5" i="34"/>
  <c r="F19" i="34" s="1"/>
  <c r="F81" i="28" s="1"/>
  <c r="V197" i="40"/>
  <c r="J14" i="33"/>
  <c r="J193" i="40"/>
  <c r="N26" i="41"/>
  <c r="N15" i="41"/>
  <c r="O15" i="41" s="1"/>
  <c r="J182" i="41"/>
  <c r="L169" i="41"/>
  <c r="O108" i="40"/>
  <c r="N13" i="43"/>
  <c r="O72" i="40"/>
  <c r="AZ209" i="40"/>
  <c r="D17" i="31"/>
  <c r="C33" i="41"/>
  <c r="C165" i="41"/>
  <c r="O10" i="40"/>
  <c r="F166" i="41"/>
  <c r="O144" i="40"/>
  <c r="O104" i="40"/>
  <c r="N9" i="43"/>
  <c r="AU61" i="40"/>
  <c r="C17" i="30"/>
  <c r="AI209" i="40"/>
  <c r="J206" i="40"/>
  <c r="J14" i="10"/>
  <c r="M13" i="33"/>
  <c r="M205" i="40"/>
  <c r="J19" i="30"/>
  <c r="N16" i="41"/>
  <c r="O16" i="41" s="1"/>
  <c r="BD177" i="40"/>
  <c r="J173" i="41"/>
  <c r="O102" i="40"/>
  <c r="N7" i="43"/>
  <c r="O44" i="40"/>
  <c r="I7" i="30"/>
  <c r="AO199" i="40"/>
  <c r="G7" i="10"/>
  <c r="G19" i="10" s="1"/>
  <c r="G199" i="40"/>
  <c r="O80" i="40"/>
  <c r="O56" i="40"/>
  <c r="N5" i="43"/>
  <c r="O100" i="40"/>
  <c r="BF199" i="40"/>
  <c r="J7" i="31"/>
  <c r="C6" i="34"/>
  <c r="S193" i="40"/>
  <c r="BI57" i="28"/>
  <c r="J54" i="28"/>
  <c r="J55" i="28"/>
  <c r="N31" i="41"/>
  <c r="BL177" i="40"/>
  <c r="N14" i="41"/>
  <c r="O14" i="41" s="1"/>
  <c r="D97" i="41"/>
  <c r="F172" i="41"/>
  <c r="F206" i="41" s="1"/>
  <c r="K166" i="41"/>
  <c r="E173" i="41"/>
  <c r="I169" i="41"/>
  <c r="M191" i="41"/>
  <c r="H13" i="10"/>
  <c r="H205" i="40"/>
  <c r="L185" i="41"/>
  <c r="K172" i="41"/>
  <c r="BK31" i="40"/>
  <c r="D172" i="41"/>
  <c r="D19" i="10"/>
  <c r="AN200" i="40"/>
  <c r="H8" i="30"/>
  <c r="X177" i="40"/>
  <c r="X202" i="40"/>
  <c r="H10" i="29"/>
  <c r="I188" i="41"/>
  <c r="G188" i="41"/>
  <c r="AE96" i="40"/>
  <c r="AE92" i="40"/>
  <c r="BK89" i="40"/>
  <c r="AE86" i="40"/>
  <c r="N86" i="41"/>
  <c r="BK80" i="40"/>
  <c r="AE70" i="40"/>
  <c r="N105" i="41"/>
  <c r="AU42" i="40"/>
  <c r="N42" i="41"/>
  <c r="J97" i="41"/>
  <c r="M65" i="41"/>
  <c r="BK22" i="40"/>
  <c r="E171" i="41"/>
  <c r="AU142" i="40"/>
  <c r="N142" i="41"/>
  <c r="AU124" i="40"/>
  <c r="N124" i="41"/>
  <c r="F65" i="41"/>
  <c r="G65" i="41"/>
  <c r="L65" i="41"/>
  <c r="O126" i="40"/>
  <c r="M33" i="41"/>
  <c r="N9" i="41"/>
  <c r="O9" i="41" s="1"/>
  <c r="D33" i="41"/>
  <c r="G10" i="2"/>
  <c r="J166" i="41"/>
  <c r="G11" i="32"/>
  <c r="N180" i="40"/>
  <c r="N5" i="33" s="1"/>
  <c r="N4" i="41"/>
  <c r="O70" i="40"/>
  <c r="I176" i="41"/>
  <c r="O120" i="39"/>
  <c r="N79" i="41"/>
  <c r="N64" i="41"/>
  <c r="O64" i="41" s="1"/>
  <c r="K49" i="41"/>
  <c r="F185" i="41"/>
  <c r="J161" i="41"/>
  <c r="M184" i="41"/>
  <c r="J184" i="41"/>
  <c r="AO213" i="40"/>
  <c r="N45" i="41"/>
  <c r="O45" i="41" s="1"/>
  <c r="N21" i="41"/>
  <c r="N12" i="41"/>
  <c r="F169" i="41"/>
  <c r="G171" i="41"/>
  <c r="H168" i="41"/>
  <c r="G166" i="41"/>
  <c r="K17" i="41"/>
  <c r="I161" i="41"/>
  <c r="M192" i="41"/>
  <c r="E175" i="41"/>
  <c r="M172" i="41"/>
  <c r="J165" i="41"/>
  <c r="I129" i="41"/>
  <c r="I200" i="40"/>
  <c r="I193" i="40"/>
  <c r="I145" i="41"/>
  <c r="O24" i="40"/>
  <c r="O8" i="40"/>
  <c r="N184" i="40"/>
  <c r="O120" i="40"/>
  <c r="O118" i="40"/>
  <c r="BD213" i="40"/>
  <c r="AE150" i="40"/>
  <c r="L41" i="10"/>
  <c r="K55" i="10"/>
  <c r="E49" i="41"/>
  <c r="H165" i="41"/>
  <c r="O96" i="40"/>
  <c r="AE117" i="40"/>
  <c r="G169" i="41"/>
  <c r="K161" i="41"/>
  <c r="K176" i="41"/>
  <c r="D161" i="41"/>
  <c r="N143" i="41"/>
  <c r="N140" i="41"/>
  <c r="N137" i="41"/>
  <c r="N136" i="41"/>
  <c r="N135" i="41"/>
  <c r="H145" i="41"/>
  <c r="G145" i="41"/>
  <c r="D173" i="41"/>
  <c r="E170" i="41"/>
  <c r="I166" i="41"/>
  <c r="N127" i="41"/>
  <c r="O127" i="41" s="1"/>
  <c r="K129" i="41"/>
  <c r="E129" i="41"/>
  <c r="H129" i="41"/>
  <c r="N107" i="41"/>
  <c r="N106" i="41"/>
  <c r="O106" i="41" s="1"/>
  <c r="N103" i="41"/>
  <c r="N102" i="41"/>
  <c r="N101" i="41"/>
  <c r="N100" i="41"/>
  <c r="O100" i="41" s="1"/>
  <c r="N95" i="41"/>
  <c r="O95" i="41" s="1"/>
  <c r="N92" i="41"/>
  <c r="N90" i="41"/>
  <c r="N88" i="41"/>
  <c r="O88" i="41" s="1"/>
  <c r="N87" i="41"/>
  <c r="M97" i="41"/>
  <c r="F97" i="41"/>
  <c r="K173" i="41"/>
  <c r="N77" i="41"/>
  <c r="BJ166" i="40"/>
  <c r="BK166" i="40" s="1"/>
  <c r="G170" i="41"/>
  <c r="N62" i="41"/>
  <c r="N61" i="41"/>
  <c r="O61" i="41" s="1"/>
  <c r="N59" i="41"/>
  <c r="N55" i="41"/>
  <c r="O55" i="41" s="1"/>
  <c r="N53" i="41"/>
  <c r="O138" i="40"/>
  <c r="O124" i="40"/>
  <c r="O116" i="40"/>
  <c r="AE160" i="40"/>
  <c r="O42" i="40"/>
  <c r="O32" i="40"/>
  <c r="F49" i="41"/>
  <c r="F175" i="41"/>
  <c r="N7" i="41"/>
  <c r="AE152" i="40"/>
  <c r="I172" i="41"/>
  <c r="BE203" i="40"/>
  <c r="I11" i="31"/>
  <c r="I8" i="30"/>
  <c r="AO177" i="40"/>
  <c r="I33" i="41"/>
  <c r="I19" i="10"/>
  <c r="I72" i="28" s="1"/>
  <c r="I164" i="41"/>
  <c r="O153" i="40"/>
  <c r="J174" i="41"/>
  <c r="F145" i="41"/>
  <c r="I65" i="41"/>
  <c r="I174" i="41"/>
  <c r="AU118" i="40"/>
  <c r="N118" i="41"/>
  <c r="O118" i="41" s="1"/>
  <c r="M129" i="41"/>
  <c r="F180" i="41"/>
  <c r="N110" i="41"/>
  <c r="E113" i="41"/>
  <c r="BJ176" i="40"/>
  <c r="BK176" i="40" s="1"/>
  <c r="N96" i="41"/>
  <c r="N94" i="41"/>
  <c r="AE94" i="40"/>
  <c r="N89" i="41"/>
  <c r="AE89" i="40"/>
  <c r="K97" i="41"/>
  <c r="BK76" i="40"/>
  <c r="N76" i="41"/>
  <c r="BJ167" i="40"/>
  <c r="N71" i="41"/>
  <c r="M176" i="41"/>
  <c r="F170" i="41"/>
  <c r="G167" i="41"/>
  <c r="H81" i="41"/>
  <c r="M170" i="41"/>
  <c r="M81" i="41"/>
  <c r="G81" i="41"/>
  <c r="L170" i="41"/>
  <c r="L81" i="41"/>
  <c r="F81" i="41"/>
  <c r="BK63" i="40"/>
  <c r="N63" i="41"/>
  <c r="BJ175" i="40"/>
  <c r="N16" i="31" s="1"/>
  <c r="BJ168" i="40"/>
  <c r="N52" i="41"/>
  <c r="J65" i="41"/>
  <c r="J171" i="41"/>
  <c r="AM177" i="40"/>
  <c r="G10" i="30"/>
  <c r="F174" i="41"/>
  <c r="H213" i="40"/>
  <c r="E17" i="41"/>
  <c r="L171" i="41"/>
  <c r="M168" i="41"/>
  <c r="M49" i="41"/>
  <c r="H49" i="41"/>
  <c r="L49" i="41"/>
  <c r="J49" i="41"/>
  <c r="J168" i="41"/>
  <c r="BJ174" i="40"/>
  <c r="N15" i="31" s="1"/>
  <c r="N30" i="41"/>
  <c r="N29" i="41"/>
  <c r="O29" i="41" s="1"/>
  <c r="BJ173" i="40"/>
  <c r="BK173" i="40" s="1"/>
  <c r="P177" i="40"/>
  <c r="AF177" i="40"/>
  <c r="F33" i="41"/>
  <c r="G175" i="41"/>
  <c r="L168" i="41"/>
  <c r="L33" i="41"/>
  <c r="N13" i="41"/>
  <c r="O213" i="41"/>
  <c r="L184" i="41"/>
  <c r="L17" i="41"/>
  <c r="C11" i="32"/>
  <c r="N153" i="41"/>
  <c r="G192" i="41"/>
  <c r="G17" i="41"/>
  <c r="O54" i="40"/>
  <c r="N54" i="41"/>
  <c r="G49" i="41"/>
  <c r="G165" i="41"/>
  <c r="D180" i="41"/>
  <c r="D17" i="41"/>
  <c r="G19" i="36"/>
  <c r="G83" i="28" s="1"/>
  <c r="M17" i="41"/>
  <c r="E161" i="41"/>
  <c r="E191" i="41"/>
  <c r="O58" i="40"/>
  <c r="I173" i="41"/>
  <c r="I19" i="35"/>
  <c r="I82" i="28" s="1"/>
  <c r="L173" i="41"/>
  <c r="G172" i="41"/>
  <c r="I17" i="41"/>
  <c r="K186" i="41"/>
  <c r="O147" i="39"/>
  <c r="O176" i="39" s="1"/>
  <c r="H183" i="41"/>
  <c r="N190" i="40"/>
  <c r="N15" i="33" s="1"/>
  <c r="K164" i="41"/>
  <c r="E174" i="41"/>
  <c r="J33" i="41"/>
  <c r="K174" i="41"/>
  <c r="K65" i="41"/>
  <c r="O62" i="40"/>
  <c r="M189" i="41"/>
  <c r="M188" i="41"/>
  <c r="N14" i="32"/>
  <c r="AV177" i="40"/>
  <c r="L165" i="41"/>
  <c r="N125" i="41"/>
  <c r="O125" i="41" s="1"/>
  <c r="O125" i="40"/>
  <c r="N32" i="43"/>
  <c r="AE109" i="40"/>
  <c r="BK46" i="40"/>
  <c r="H169" i="41"/>
  <c r="BK107" i="40"/>
  <c r="N66" i="43"/>
  <c r="AU45" i="40"/>
  <c r="M19" i="35"/>
  <c r="M82" i="28" s="1"/>
  <c r="O121" i="40"/>
  <c r="AE105" i="40"/>
  <c r="N28" i="43"/>
  <c r="BK73" i="40"/>
  <c r="BK43" i="40"/>
  <c r="K171" i="41"/>
  <c r="AU119" i="40"/>
  <c r="N62" i="43"/>
  <c r="BK103" i="40"/>
  <c r="AU93" i="40"/>
  <c r="AU38" i="40"/>
  <c r="F19" i="33"/>
  <c r="F80" i="28" s="1"/>
  <c r="M19" i="36"/>
  <c r="M83" i="28" s="1"/>
  <c r="BK86" i="40"/>
  <c r="AE154" i="40"/>
  <c r="AE148" i="40"/>
  <c r="N12" i="32"/>
  <c r="O152" i="39"/>
  <c r="F14" i="2"/>
  <c r="W177" i="40"/>
  <c r="H188" i="41"/>
  <c r="H8" i="31"/>
  <c r="AE126" i="40"/>
  <c r="N51" i="43"/>
  <c r="AU110" i="40"/>
  <c r="AU85" i="40"/>
  <c r="I41" i="34"/>
  <c r="H55" i="34"/>
  <c r="BD208" i="40"/>
  <c r="H177" i="40"/>
  <c r="H199" i="40"/>
  <c r="H65" i="41"/>
  <c r="H193" i="40"/>
  <c r="H17" i="41"/>
  <c r="H13" i="29"/>
  <c r="H197" i="40"/>
  <c r="BD206" i="40"/>
  <c r="H6" i="31"/>
  <c r="BD198" i="40"/>
  <c r="H167" i="41"/>
  <c r="H164" i="41"/>
  <c r="H166" i="41"/>
  <c r="H16" i="30"/>
  <c r="H33" i="41"/>
  <c r="H8" i="29"/>
  <c r="X200" i="40"/>
  <c r="H97" i="41"/>
  <c r="H175" i="41"/>
  <c r="X213" i="40"/>
  <c r="H172" i="41"/>
  <c r="H191" i="41"/>
  <c r="M145" i="41"/>
  <c r="N157" i="41"/>
  <c r="O157" i="40"/>
  <c r="BK152" i="40"/>
  <c r="O150" i="40"/>
  <c r="N166" i="40"/>
  <c r="O166" i="40" s="1"/>
  <c r="N150" i="41"/>
  <c r="BK133" i="40"/>
  <c r="AU126" i="40"/>
  <c r="N126" i="41"/>
  <c r="BK124" i="40"/>
  <c r="AU123" i="40"/>
  <c r="AU122" i="40"/>
  <c r="AE121" i="40"/>
  <c r="N121" i="41"/>
  <c r="BK119" i="40"/>
  <c r="AE118" i="40"/>
  <c r="N14" i="43"/>
  <c r="O109" i="40"/>
  <c r="AU80" i="40"/>
  <c r="AE79" i="40"/>
  <c r="AE78" i="40"/>
  <c r="BK75" i="40"/>
  <c r="AE73" i="40"/>
  <c r="O71" i="40"/>
  <c r="AD81" i="40"/>
  <c r="AE81" i="40" s="1"/>
  <c r="AE68" i="40"/>
  <c r="E81" i="41"/>
  <c r="K81" i="41"/>
  <c r="AE64" i="40"/>
  <c r="O63" i="40"/>
  <c r="BK61" i="40"/>
  <c r="AU60" i="40"/>
  <c r="AE59" i="40"/>
  <c r="AE58" i="40"/>
  <c r="O57" i="40"/>
  <c r="N57" i="41"/>
  <c r="BK55" i="40"/>
  <c r="BK54" i="40"/>
  <c r="AU53" i="40"/>
  <c r="BK48" i="40"/>
  <c r="AE47" i="40"/>
  <c r="BK45" i="40"/>
  <c r="AT172" i="40"/>
  <c r="AU44" i="40"/>
  <c r="AU41" i="40"/>
  <c r="AU40" i="40"/>
  <c r="O39" i="40"/>
  <c r="AD171" i="40"/>
  <c r="AE27" i="40"/>
  <c r="AT169" i="40"/>
  <c r="AU25" i="40"/>
  <c r="BK23" i="40"/>
  <c r="AD165" i="40"/>
  <c r="AE21" i="40"/>
  <c r="AT192" i="40"/>
  <c r="AU16" i="40"/>
  <c r="AT189" i="40"/>
  <c r="AU13" i="40"/>
  <c r="AD183" i="40"/>
  <c r="AE7" i="40"/>
  <c r="AT181" i="40"/>
  <c r="AU5" i="40"/>
  <c r="L192" i="41"/>
  <c r="BC177" i="40"/>
  <c r="AU158" i="40"/>
  <c r="N172" i="40"/>
  <c r="O172" i="40" s="1"/>
  <c r="O156" i="40"/>
  <c r="O155" i="40"/>
  <c r="BK151" i="40"/>
  <c r="BK144" i="40"/>
  <c r="AU143" i="40"/>
  <c r="N141" i="41"/>
  <c r="O141" i="40"/>
  <c r="BK139" i="40"/>
  <c r="AU138" i="40"/>
  <c r="BK134" i="40"/>
  <c r="N145" i="40"/>
  <c r="O145" i="40" s="1"/>
  <c r="O133" i="40"/>
  <c r="N133" i="41"/>
  <c r="D145" i="41"/>
  <c r="AU128" i="40"/>
  <c r="AE127" i="40"/>
  <c r="BK116" i="40"/>
  <c r="BJ129" i="40"/>
  <c r="E189" i="41"/>
  <c r="N71" i="43"/>
  <c r="BK112" i="40"/>
  <c r="N52" i="43"/>
  <c r="AU111" i="40"/>
  <c r="N33" i="43"/>
  <c r="AE110" i="40"/>
  <c r="N67" i="43"/>
  <c r="BK108" i="40"/>
  <c r="N30" i="43"/>
  <c r="AE107" i="40"/>
  <c r="N29" i="43"/>
  <c r="AE106" i="40"/>
  <c r="N44" i="43"/>
  <c r="AU103" i="40"/>
  <c r="N43" i="43"/>
  <c r="AU102" i="40"/>
  <c r="N42" i="43"/>
  <c r="AU101" i="40"/>
  <c r="BL113" i="40"/>
  <c r="BK100" i="40"/>
  <c r="N59" i="43"/>
  <c r="BJ113" i="40"/>
  <c r="J113" i="41"/>
  <c r="BK96" i="40"/>
  <c r="AU95" i="40"/>
  <c r="BK92" i="40"/>
  <c r="AU91" i="40"/>
  <c r="AU90" i="40"/>
  <c r="AE88" i="40"/>
  <c r="O87" i="40"/>
  <c r="AE85" i="40"/>
  <c r="AU84" i="40"/>
  <c r="AT97" i="40"/>
  <c r="AU97" i="40" s="1"/>
  <c r="BJ49" i="40"/>
  <c r="BK49" i="40" s="1"/>
  <c r="BK36" i="40"/>
  <c r="AE29" i="40"/>
  <c r="AD173" i="40"/>
  <c r="AD172" i="40"/>
  <c r="L176" i="41"/>
  <c r="K165" i="41"/>
  <c r="AD191" i="40"/>
  <c r="AE15" i="40"/>
  <c r="AT190" i="40"/>
  <c r="AU14" i="40"/>
  <c r="BJ188" i="40"/>
  <c r="BK12" i="40"/>
  <c r="BK11" i="40"/>
  <c r="BJ187" i="40"/>
  <c r="N187" i="40"/>
  <c r="O11" i="40"/>
  <c r="N11" i="41"/>
  <c r="BJ185" i="40"/>
  <c r="BK9" i="40"/>
  <c r="AD184" i="40"/>
  <c r="AE8" i="40"/>
  <c r="AD182" i="40"/>
  <c r="AE6" i="40"/>
  <c r="AF193" i="40"/>
  <c r="AD180" i="40"/>
  <c r="AD17" i="40"/>
  <c r="AE4" i="40"/>
  <c r="F189" i="41"/>
  <c r="I190" i="41"/>
  <c r="J187" i="41"/>
  <c r="N160" i="41"/>
  <c r="O160" i="40"/>
  <c r="N176" i="40"/>
  <c r="AE159" i="40"/>
  <c r="AU157" i="40"/>
  <c r="O154" i="40"/>
  <c r="N170" i="40"/>
  <c r="AE153" i="40"/>
  <c r="BK150" i="40"/>
  <c r="N148" i="41"/>
  <c r="O148" i="40"/>
  <c r="N161" i="40"/>
  <c r="O161" i="40" s="1"/>
  <c r="N164" i="40"/>
  <c r="O164" i="40" s="1"/>
  <c r="BK125" i="40"/>
  <c r="AE123" i="40"/>
  <c r="N122" i="41"/>
  <c r="O122" i="41" s="1"/>
  <c r="BK120" i="40"/>
  <c r="AE119" i="40"/>
  <c r="BK117" i="40"/>
  <c r="O105" i="40"/>
  <c r="N10" i="43"/>
  <c r="AE80" i="40"/>
  <c r="N80" i="41"/>
  <c r="O80" i="41" s="1"/>
  <c r="BK77" i="40"/>
  <c r="AU75" i="40"/>
  <c r="AU74" i="40"/>
  <c r="BK71" i="40"/>
  <c r="BK70" i="40"/>
  <c r="BK62" i="40"/>
  <c r="AE61" i="40"/>
  <c r="AE60" i="40"/>
  <c r="N60" i="41"/>
  <c r="O59" i="40"/>
  <c r="BK57" i="40"/>
  <c r="BK56" i="40"/>
  <c r="AU55" i="40"/>
  <c r="AU54" i="40"/>
  <c r="AE53" i="40"/>
  <c r="AT65" i="40"/>
  <c r="AU65" i="40" s="1"/>
  <c r="AU52" i="40"/>
  <c r="AU48" i="40"/>
  <c r="O47" i="40"/>
  <c r="AE45" i="40"/>
  <c r="AE44" i="40"/>
  <c r="BK42" i="40"/>
  <c r="AE41" i="40"/>
  <c r="AE40" i="40"/>
  <c r="BK38" i="40"/>
  <c r="BK32" i="40"/>
  <c r="N175" i="40"/>
  <c r="O31" i="40"/>
  <c r="AD174" i="40"/>
  <c r="AE30" i="40"/>
  <c r="AD169" i="40"/>
  <c r="N10" i="29" s="1"/>
  <c r="AE25" i="40"/>
  <c r="AT168" i="40"/>
  <c r="AU24" i="40"/>
  <c r="AT167" i="40"/>
  <c r="AU23" i="40"/>
  <c r="BK21" i="40"/>
  <c r="AT164" i="40"/>
  <c r="AT33" i="40"/>
  <c r="AU33" i="40" s="1"/>
  <c r="AU20" i="40"/>
  <c r="AD192" i="40"/>
  <c r="AE16" i="40"/>
  <c r="J185" i="41"/>
  <c r="D192" i="41"/>
  <c r="O159" i="40"/>
  <c r="N159" i="41"/>
  <c r="O158" i="40"/>
  <c r="N174" i="40"/>
  <c r="O174" i="40" s="1"/>
  <c r="BK156" i="40"/>
  <c r="BK155" i="40"/>
  <c r="AU152" i="40"/>
  <c r="AU151" i="40"/>
  <c r="BK149" i="40"/>
  <c r="AD161" i="40"/>
  <c r="AE161" i="40" s="1"/>
  <c r="AE149" i="40"/>
  <c r="BJ161" i="40"/>
  <c r="BK161" i="40" s="1"/>
  <c r="BK148" i="40"/>
  <c r="AU144" i="40"/>
  <c r="BK140" i="40"/>
  <c r="AU139" i="40"/>
  <c r="N138" i="41"/>
  <c r="AU134" i="40"/>
  <c r="AU133" i="40"/>
  <c r="BJ145" i="40"/>
  <c r="BK145" i="40" s="1"/>
  <c r="BK132" i="40"/>
  <c r="AE128" i="40"/>
  <c r="O127" i="40"/>
  <c r="K182" i="41"/>
  <c r="M181" i="41"/>
  <c r="N53" i="43"/>
  <c r="AU112" i="40"/>
  <c r="N34" i="43"/>
  <c r="AE111" i="40"/>
  <c r="N68" i="43"/>
  <c r="BK109" i="40"/>
  <c r="N49" i="43"/>
  <c r="AU108" i="40"/>
  <c r="O107" i="40"/>
  <c r="N12" i="43"/>
  <c r="N64" i="43"/>
  <c r="BK105" i="40"/>
  <c r="N63" i="43"/>
  <c r="BK104" i="40"/>
  <c r="N26" i="43"/>
  <c r="AE103" i="40"/>
  <c r="N25" i="43"/>
  <c r="AE102" i="40"/>
  <c r="AV113" i="40"/>
  <c r="N41" i="43"/>
  <c r="AT113" i="40"/>
  <c r="AU100" i="40"/>
  <c r="M113" i="41"/>
  <c r="L113" i="41"/>
  <c r="AU96" i="40"/>
  <c r="AE95" i="40"/>
  <c r="BK93" i="40"/>
  <c r="AU92" i="40"/>
  <c r="AE91" i="40"/>
  <c r="AE90" i="40"/>
  <c r="O89" i="40"/>
  <c r="AU86" i="40"/>
  <c r="N85" i="41"/>
  <c r="O85" i="41" s="1"/>
  <c r="N97" i="40"/>
  <c r="O97" i="40" s="1"/>
  <c r="O85" i="40"/>
  <c r="O79" i="40"/>
  <c r="O73" i="40"/>
  <c r="N73" i="41"/>
  <c r="O69" i="40"/>
  <c r="N81" i="40"/>
  <c r="O81" i="40" s="1"/>
  <c r="J176" i="41"/>
  <c r="O27" i="40"/>
  <c r="N171" i="40"/>
  <c r="AD170" i="40"/>
  <c r="AE26" i="40"/>
  <c r="N33" i="40"/>
  <c r="O33" i="40" s="1"/>
  <c r="N165" i="40"/>
  <c r="O21" i="40"/>
  <c r="AD164" i="40"/>
  <c r="AE164" i="40" s="1"/>
  <c r="N20" i="41"/>
  <c r="AD33" i="40"/>
  <c r="AE33" i="40" s="1"/>
  <c r="I171" i="41"/>
  <c r="AD190" i="40"/>
  <c r="AE14" i="40"/>
  <c r="AD189" i="40"/>
  <c r="AE13" i="40"/>
  <c r="AT188" i="40"/>
  <c r="AU12" i="40"/>
  <c r="AT187" i="40"/>
  <c r="AU11" i="40"/>
  <c r="BJ186" i="40"/>
  <c r="BK10" i="40"/>
  <c r="N185" i="40"/>
  <c r="O9" i="40"/>
  <c r="AD181" i="40"/>
  <c r="AE5" i="40"/>
  <c r="BK4" i="40"/>
  <c r="BJ17" i="40"/>
  <c r="BK17" i="40" s="1"/>
  <c r="BJ180" i="40"/>
  <c r="BL193" i="40"/>
  <c r="K187" i="41"/>
  <c r="H180" i="41"/>
  <c r="M186" i="41"/>
  <c r="F183" i="41"/>
  <c r="H190" i="41"/>
  <c r="L186" i="41"/>
  <c r="F11" i="2"/>
  <c r="N183" i="40"/>
  <c r="O7" i="40"/>
  <c r="BK160" i="40"/>
  <c r="BK154" i="40"/>
  <c r="BK153" i="40"/>
  <c r="AU125" i="40"/>
  <c r="AE124" i="40"/>
  <c r="N123" i="41"/>
  <c r="O123" i="40"/>
  <c r="N129" i="40"/>
  <c r="BK121" i="40"/>
  <c r="AU120" i="40"/>
  <c r="BK118" i="40"/>
  <c r="AU117" i="40"/>
  <c r="AU116" i="40"/>
  <c r="AT129" i="40"/>
  <c r="N24" i="43"/>
  <c r="AE101" i="40"/>
  <c r="N84" i="41"/>
  <c r="AD97" i="40"/>
  <c r="AE97" i="40" s="1"/>
  <c r="AE84" i="40"/>
  <c r="BK78" i="40"/>
  <c r="AU77" i="40"/>
  <c r="AU76" i="40"/>
  <c r="AE74" i="40"/>
  <c r="BK72" i="40"/>
  <c r="AU71" i="40"/>
  <c r="AU70" i="40"/>
  <c r="AU69" i="40"/>
  <c r="BJ81" i="40"/>
  <c r="BK81" i="40" s="1"/>
  <c r="BK68" i="40"/>
  <c r="BK64" i="40"/>
  <c r="AU63" i="40"/>
  <c r="AU62" i="40"/>
  <c r="O61" i="40"/>
  <c r="BK59" i="40"/>
  <c r="BK58" i="40"/>
  <c r="AU57" i="40"/>
  <c r="AU56" i="40"/>
  <c r="AE55" i="40"/>
  <c r="N65" i="40"/>
  <c r="O65" i="40" s="1"/>
  <c r="O53" i="40"/>
  <c r="AE48" i="40"/>
  <c r="AU46" i="40"/>
  <c r="AU43" i="40"/>
  <c r="AE42" i="40"/>
  <c r="AU39" i="40"/>
  <c r="AE37" i="40"/>
  <c r="AT49" i="40"/>
  <c r="AU49" i="40" s="1"/>
  <c r="AU36" i="40"/>
  <c r="AU32" i="40"/>
  <c r="AT176" i="40"/>
  <c r="AT175" i="40"/>
  <c r="AU31" i="40"/>
  <c r="N173" i="40"/>
  <c r="O29" i="40"/>
  <c r="BK27" i="40"/>
  <c r="BJ171" i="40"/>
  <c r="BK171" i="40" s="1"/>
  <c r="AD167" i="40"/>
  <c r="AE23" i="40"/>
  <c r="AT166" i="40"/>
  <c r="AU22" i="40"/>
  <c r="N191" i="40"/>
  <c r="O15" i="40"/>
  <c r="BJ183" i="40"/>
  <c r="BK7" i="40"/>
  <c r="F181" i="41"/>
  <c r="E183" i="41"/>
  <c r="BK159" i="40"/>
  <c r="AE157" i="40"/>
  <c r="AU150" i="40"/>
  <c r="G161" i="41"/>
  <c r="H161" i="41"/>
  <c r="AE144" i="40"/>
  <c r="N144" i="41"/>
  <c r="O143" i="40"/>
  <c r="AU141" i="40"/>
  <c r="AU140" i="40"/>
  <c r="O139" i="40"/>
  <c r="N139" i="41"/>
  <c r="BK137" i="40"/>
  <c r="BK136" i="40"/>
  <c r="AU135" i="40"/>
  <c r="N134" i="41"/>
  <c r="AU132" i="40"/>
  <c r="AT145" i="40"/>
  <c r="AU145" i="40" s="1"/>
  <c r="BK127" i="40"/>
  <c r="BK126" i="40"/>
  <c r="E181" i="41"/>
  <c r="D181" i="41"/>
  <c r="D129" i="41"/>
  <c r="N35" i="43"/>
  <c r="AE112" i="40"/>
  <c r="O111" i="40"/>
  <c r="N111" i="41"/>
  <c r="N16" i="43"/>
  <c r="N50" i="43"/>
  <c r="AU109" i="40"/>
  <c r="N31" i="43"/>
  <c r="AE108" i="40"/>
  <c r="N65" i="43"/>
  <c r="BK106" i="40"/>
  <c r="N46" i="43"/>
  <c r="AU105" i="40"/>
  <c r="N45" i="43"/>
  <c r="AU104" i="40"/>
  <c r="O103" i="40"/>
  <c r="N8" i="43"/>
  <c r="N23" i="43"/>
  <c r="AE100" i="40"/>
  <c r="AD113" i="40"/>
  <c r="AF113" i="40"/>
  <c r="I113" i="41"/>
  <c r="D113" i="41"/>
  <c r="K113" i="41"/>
  <c r="O95" i="40"/>
  <c r="AE93" i="40"/>
  <c r="O91" i="40"/>
  <c r="N91" i="41"/>
  <c r="BK88" i="40"/>
  <c r="AU87" i="40"/>
  <c r="BK79" i="40"/>
  <c r="AD65" i="40"/>
  <c r="AE65" i="40" s="1"/>
  <c r="AE52" i="40"/>
  <c r="O45" i="40"/>
  <c r="O41" i="40"/>
  <c r="N41" i="41"/>
  <c r="BK30" i="40"/>
  <c r="BK29" i="40"/>
  <c r="O25" i="40"/>
  <c r="N169" i="40"/>
  <c r="AD168" i="40"/>
  <c r="AE24" i="40"/>
  <c r="AT165" i="40"/>
  <c r="AU21" i="40"/>
  <c r="F173" i="41"/>
  <c r="J169" i="41"/>
  <c r="H174" i="41"/>
  <c r="BJ191" i="40"/>
  <c r="BK15" i="40"/>
  <c r="AD187" i="40"/>
  <c r="AE11" i="40"/>
  <c r="AT186" i="40"/>
  <c r="AU10" i="40"/>
  <c r="AT185" i="40"/>
  <c r="AU9" i="40"/>
  <c r="BJ184" i="40"/>
  <c r="BK8" i="40"/>
  <c r="BJ182" i="40"/>
  <c r="BK6" i="40"/>
  <c r="BJ181" i="40"/>
  <c r="BK5" i="40"/>
  <c r="E192" i="41"/>
  <c r="L187" i="41"/>
  <c r="D189" i="41"/>
  <c r="E186" i="41"/>
  <c r="D186" i="41"/>
  <c r="BK158" i="40"/>
  <c r="AU156" i="40"/>
  <c r="AU155" i="40"/>
  <c r="O152" i="40"/>
  <c r="N168" i="40"/>
  <c r="AE125" i="40"/>
  <c r="BK123" i="40"/>
  <c r="BK122" i="40"/>
  <c r="AU121" i="40"/>
  <c r="AE120" i="40"/>
  <c r="N120" i="41"/>
  <c r="N117" i="41"/>
  <c r="N60" i="43"/>
  <c r="BK101" i="40"/>
  <c r="BJ97" i="40"/>
  <c r="BK97" i="40" s="1"/>
  <c r="I97" i="41"/>
  <c r="AU78" i="40"/>
  <c r="AE77" i="40"/>
  <c r="AE76" i="40"/>
  <c r="O75" i="40"/>
  <c r="AU73" i="40"/>
  <c r="AU72" i="40"/>
  <c r="AT81" i="40"/>
  <c r="AU81" i="40" s="1"/>
  <c r="AU68" i="40"/>
  <c r="AE63" i="40"/>
  <c r="AE62" i="40"/>
  <c r="BK60" i="40"/>
  <c r="AU59" i="40"/>
  <c r="AU58" i="40"/>
  <c r="AE57" i="40"/>
  <c r="AE56" i="40"/>
  <c r="N56" i="41"/>
  <c r="O55" i="40"/>
  <c r="AU47" i="40"/>
  <c r="AE46" i="40"/>
  <c r="N46" i="41"/>
  <c r="AE43" i="40"/>
  <c r="BK41" i="40"/>
  <c r="AE39" i="40"/>
  <c r="O37" i="40"/>
  <c r="N49" i="40"/>
  <c r="O49" i="40" s="1"/>
  <c r="N32" i="41"/>
  <c r="AD176" i="40"/>
  <c r="AE32" i="40"/>
  <c r="AU27" i="40"/>
  <c r="AT171" i="40"/>
  <c r="BK26" i="40"/>
  <c r="BK25" i="40"/>
  <c r="BJ169" i="40"/>
  <c r="BJ192" i="40"/>
  <c r="BK16" i="40"/>
  <c r="BJ189" i="40"/>
  <c r="BK13" i="40"/>
  <c r="O13" i="40"/>
  <c r="N189" i="40"/>
  <c r="AD188" i="40"/>
  <c r="AE12" i="40"/>
  <c r="AT183" i="40"/>
  <c r="AU7" i="40"/>
  <c r="AT180" i="40"/>
  <c r="AU4" i="40"/>
  <c r="AT17" i="40"/>
  <c r="AV193" i="40"/>
  <c r="E184" i="41"/>
  <c r="I180" i="41"/>
  <c r="AU160" i="40"/>
  <c r="AU159" i="40"/>
  <c r="AU154" i="40"/>
  <c r="AU153" i="40"/>
  <c r="O151" i="40"/>
  <c r="AU149" i="40"/>
  <c r="O149" i="40"/>
  <c r="AU148" i="40"/>
  <c r="AT161" i="40"/>
  <c r="AU161" i="40" s="1"/>
  <c r="BK143" i="40"/>
  <c r="BK142" i="40"/>
  <c r="BK138" i="40"/>
  <c r="AU137" i="40"/>
  <c r="O135" i="40"/>
  <c r="N132" i="41"/>
  <c r="O132" i="41" s="1"/>
  <c r="AD145" i="40"/>
  <c r="AE145" i="40" s="1"/>
  <c r="J145" i="41"/>
  <c r="L145" i="41"/>
  <c r="BK128" i="40"/>
  <c r="AU127" i="40"/>
  <c r="AD129" i="40"/>
  <c r="AE116" i="40"/>
  <c r="N116" i="41"/>
  <c r="K190" i="41"/>
  <c r="G180" i="41"/>
  <c r="G129" i="41"/>
  <c r="F129" i="41"/>
  <c r="N70" i="43"/>
  <c r="BK111" i="40"/>
  <c r="N69" i="43"/>
  <c r="BK110" i="40"/>
  <c r="N48" i="43"/>
  <c r="AU107" i="40"/>
  <c r="N47" i="43"/>
  <c r="AU106" i="40"/>
  <c r="N27" i="43"/>
  <c r="AE104" i="40"/>
  <c r="N61" i="43"/>
  <c r="BK102" i="40"/>
  <c r="P113" i="40"/>
  <c r="N6" i="43"/>
  <c r="O101" i="40"/>
  <c r="N113" i="40"/>
  <c r="BK94" i="40"/>
  <c r="BK90" i="40"/>
  <c r="AU88" i="40"/>
  <c r="BK85" i="40"/>
  <c r="AE69" i="40"/>
  <c r="BK53" i="40"/>
  <c r="BK52" i="40"/>
  <c r="BJ65" i="40"/>
  <c r="BK37" i="40"/>
  <c r="AD49" i="40"/>
  <c r="AE49" i="40" s="1"/>
  <c r="AE36" i="40"/>
  <c r="I49" i="41"/>
  <c r="AD175" i="40"/>
  <c r="AE31" i="40"/>
  <c r="AU30" i="40"/>
  <c r="AT174" i="40"/>
  <c r="AT173" i="40"/>
  <c r="AU29" i="40"/>
  <c r="AT170" i="40"/>
  <c r="AU26" i="40"/>
  <c r="BK24" i="40"/>
  <c r="O23" i="40"/>
  <c r="N167" i="40"/>
  <c r="AE22" i="40"/>
  <c r="AD166" i="40"/>
  <c r="N22" i="41"/>
  <c r="BJ33" i="40"/>
  <c r="BK33" i="40" s="1"/>
  <c r="BJ164" i="40"/>
  <c r="BK164" i="40" s="1"/>
  <c r="BK20" i="40"/>
  <c r="D168" i="41"/>
  <c r="D170" i="41"/>
  <c r="AT191" i="40"/>
  <c r="AU15" i="40"/>
  <c r="BJ190" i="40"/>
  <c r="BK14" i="40"/>
  <c r="AD186" i="40"/>
  <c r="AE10" i="40"/>
  <c r="AD185" i="40"/>
  <c r="AE9" i="40"/>
  <c r="AT184" i="40"/>
  <c r="AU8" i="40"/>
  <c r="AT182" i="40"/>
  <c r="AU6" i="40"/>
  <c r="P193" i="40"/>
  <c r="N181" i="40"/>
  <c r="N17" i="40"/>
  <c r="O5" i="40"/>
  <c r="I185" i="41"/>
  <c r="I183" i="41"/>
  <c r="AA78" i="35"/>
  <c r="M165" i="41"/>
  <c r="F161" i="41"/>
  <c r="M19" i="30"/>
  <c r="E145" i="41"/>
  <c r="G13" i="29"/>
  <c r="G55" i="28"/>
  <c r="W5" i="47"/>
  <c r="G54" i="28"/>
  <c r="G97" i="41"/>
  <c r="G33" i="41"/>
  <c r="G13" i="31"/>
  <c r="BC205" i="40"/>
  <c r="G16" i="31"/>
  <c r="BC208" i="40"/>
  <c r="G5" i="31"/>
  <c r="BC197" i="40"/>
  <c r="G8" i="31"/>
  <c r="BC200" i="40"/>
  <c r="G174" i="41"/>
  <c r="O127" i="39"/>
  <c r="F164" i="41"/>
  <c r="G164" i="41"/>
  <c r="F7" i="2"/>
  <c r="AA78" i="31"/>
  <c r="K19" i="30"/>
  <c r="AA78" i="29"/>
  <c r="AA78" i="33"/>
  <c r="C13" i="2"/>
  <c r="O77" i="39"/>
  <c r="N85" i="39"/>
  <c r="O85" i="39" s="1"/>
  <c r="O186" i="39"/>
  <c r="K13" i="2"/>
  <c r="L13" i="2"/>
  <c r="N11" i="2"/>
  <c r="E19" i="36"/>
  <c r="E83" i="28" s="1"/>
  <c r="H13" i="32"/>
  <c r="E19" i="30"/>
  <c r="K13" i="32"/>
  <c r="K169" i="39"/>
  <c r="C166" i="36"/>
  <c r="C147" i="36"/>
  <c r="N113" i="39"/>
  <c r="O113" i="39" s="1"/>
  <c r="J6" i="32"/>
  <c r="L169" i="39"/>
  <c r="M10" i="32"/>
  <c r="M169" i="39"/>
  <c r="M12" i="2"/>
  <c r="H11" i="2"/>
  <c r="E169" i="39"/>
  <c r="E13" i="2"/>
  <c r="E10" i="32"/>
  <c r="E5" i="2"/>
  <c r="E12" i="2"/>
  <c r="U213" i="40"/>
  <c r="I11" i="2"/>
  <c r="O148" i="39"/>
  <c r="G6" i="2"/>
  <c r="G155" i="39"/>
  <c r="M7" i="2"/>
  <c r="M155" i="39"/>
  <c r="C7" i="32"/>
  <c r="C52" i="32" s="1"/>
  <c r="C169" i="39"/>
  <c r="J8" i="2"/>
  <c r="E12" i="31"/>
  <c r="G12" i="2"/>
  <c r="E7" i="2"/>
  <c r="E155" i="39"/>
  <c r="E184" i="39" s="1"/>
  <c r="O48" i="39"/>
  <c r="N57" i="39"/>
  <c r="O57" i="39" s="1"/>
  <c r="AM78" i="10"/>
  <c r="AA78" i="30"/>
  <c r="AA78" i="34"/>
  <c r="N99" i="39"/>
  <c r="O99" i="39" s="1"/>
  <c r="H19" i="34"/>
  <c r="H81" i="28" s="1"/>
  <c r="D19" i="29"/>
  <c r="E15" i="2"/>
  <c r="F8" i="2"/>
  <c r="C78" i="43"/>
  <c r="C83" i="43" s="1"/>
  <c r="F155" i="39"/>
  <c r="F184" i="39" s="1"/>
  <c r="BA204" i="40"/>
  <c r="L155" i="39"/>
  <c r="L7" i="2"/>
  <c r="I6" i="32"/>
  <c r="I169" i="39"/>
  <c r="C5" i="2"/>
  <c r="C50" i="2" s="1"/>
  <c r="C155" i="39"/>
  <c r="C184" i="39" s="1"/>
  <c r="J13" i="2"/>
  <c r="H14" i="2"/>
  <c r="K5" i="2"/>
  <c r="K155" i="39"/>
  <c r="C10" i="2"/>
  <c r="L9" i="32"/>
  <c r="H5" i="2"/>
  <c r="H155" i="39"/>
  <c r="H184" i="39" s="1"/>
  <c r="G9" i="2"/>
  <c r="I6" i="2"/>
  <c r="I155" i="39"/>
  <c r="I8" i="2"/>
  <c r="J155" i="39"/>
  <c r="G9" i="32"/>
  <c r="G169" i="39"/>
  <c r="G5" i="32"/>
  <c r="I14" i="32"/>
  <c r="K10" i="2"/>
  <c r="F9" i="2"/>
  <c r="F15" i="2"/>
  <c r="O33" i="39"/>
  <c r="N43" i="39"/>
  <c r="O43" i="39" s="1"/>
  <c r="P169" i="39"/>
  <c r="K7" i="2"/>
  <c r="C7" i="2"/>
  <c r="L10" i="2"/>
  <c r="O19" i="39"/>
  <c r="N29" i="39"/>
  <c r="O29" i="39" s="1"/>
  <c r="H6" i="2"/>
  <c r="J169" i="39"/>
  <c r="E53" i="28"/>
  <c r="E49" i="28"/>
  <c r="E97" i="41"/>
  <c r="E199" i="40"/>
  <c r="E7" i="10"/>
  <c r="E207" i="40"/>
  <c r="E15" i="10"/>
  <c r="E169" i="41"/>
  <c r="E10" i="29"/>
  <c r="U202" i="40"/>
  <c r="E205" i="40"/>
  <c r="E13" i="10"/>
  <c r="E172" i="41"/>
  <c r="E213" i="40"/>
  <c r="E177" i="40"/>
  <c r="E5" i="10"/>
  <c r="E164" i="41"/>
  <c r="E33" i="41"/>
  <c r="C26" i="30"/>
  <c r="D62" i="30" s="1"/>
  <c r="C209" i="41"/>
  <c r="C79" i="43"/>
  <c r="C84" i="43" s="1"/>
  <c r="C34" i="34"/>
  <c r="D70" i="34" s="1"/>
  <c r="C25" i="29"/>
  <c r="D61" i="29" s="1"/>
  <c r="C34" i="31"/>
  <c r="D70" i="31" s="1"/>
  <c r="C29" i="35"/>
  <c r="D65" i="35" s="1"/>
  <c r="M57" i="28" l="1"/>
  <c r="D84" i="43"/>
  <c r="J46" i="32"/>
  <c r="K35" i="32"/>
  <c r="R2" i="43"/>
  <c r="Q77" i="43"/>
  <c r="Q78" i="43"/>
  <c r="Q80" i="43"/>
  <c r="Q79" i="43"/>
  <c r="I35" i="2"/>
  <c r="H46" i="2"/>
  <c r="N57" i="28"/>
  <c r="D116" i="28"/>
  <c r="D124" i="28" s="1"/>
  <c r="D132" i="28" s="1"/>
  <c r="D59" i="32"/>
  <c r="M184" i="39"/>
  <c r="C51" i="32"/>
  <c r="L184" i="39"/>
  <c r="K184" i="39"/>
  <c r="F16" i="32"/>
  <c r="F79" i="28" s="1"/>
  <c r="C24" i="32"/>
  <c r="D54" i="32" s="1"/>
  <c r="I184" i="39"/>
  <c r="C57" i="32"/>
  <c r="G184" i="39"/>
  <c r="D16" i="32"/>
  <c r="D79" i="28" s="1"/>
  <c r="D63" i="28" s="1"/>
  <c r="J184" i="39"/>
  <c r="E65" i="32"/>
  <c r="E19" i="32"/>
  <c r="E49" i="32"/>
  <c r="E34" i="32"/>
  <c r="E77" i="32"/>
  <c r="E27" i="48"/>
  <c r="E20" i="48"/>
  <c r="E188" i="29"/>
  <c r="E142" i="29"/>
  <c r="E126" i="29"/>
  <c r="E109" i="29"/>
  <c r="E58" i="29"/>
  <c r="E161" i="29"/>
  <c r="E22" i="29"/>
  <c r="E77" i="29"/>
  <c r="E181" i="29"/>
  <c r="E92" i="29"/>
  <c r="E40" i="29"/>
  <c r="E58" i="10"/>
  <c r="E92" i="10"/>
  <c r="E77" i="10"/>
  <c r="E40" i="10"/>
  <c r="E22" i="10"/>
  <c r="E181" i="31"/>
  <c r="E142" i="31"/>
  <c r="E109" i="31"/>
  <c r="E77" i="31"/>
  <c r="E92" i="31"/>
  <c r="E40" i="31"/>
  <c r="E22" i="31"/>
  <c r="E126" i="31"/>
  <c r="E161" i="31"/>
  <c r="E58" i="31"/>
  <c r="E188" i="31"/>
  <c r="E188" i="34"/>
  <c r="E109" i="34"/>
  <c r="E181" i="34"/>
  <c r="E142" i="34"/>
  <c r="E22" i="34"/>
  <c r="E58" i="34"/>
  <c r="E92" i="34"/>
  <c r="E126" i="34"/>
  <c r="E161" i="34"/>
  <c r="E77" i="34"/>
  <c r="E40" i="34"/>
  <c r="F4" i="48"/>
  <c r="F4" i="43"/>
  <c r="F4" i="35"/>
  <c r="F4" i="33"/>
  <c r="F4" i="36"/>
  <c r="F4" i="34"/>
  <c r="F4" i="32"/>
  <c r="F4" i="10"/>
  <c r="F4" i="30"/>
  <c r="F4" i="31"/>
  <c r="F4" i="29"/>
  <c r="F65" i="2"/>
  <c r="F34" i="2"/>
  <c r="F77" i="2"/>
  <c r="F49" i="2"/>
  <c r="F19" i="2"/>
  <c r="E77" i="33"/>
  <c r="E40" i="33"/>
  <c r="E92" i="33"/>
  <c r="E58" i="33"/>
  <c r="E22" i="33"/>
  <c r="E77" i="36"/>
  <c r="E22" i="36"/>
  <c r="E142" i="36"/>
  <c r="E126" i="36"/>
  <c r="E58" i="36"/>
  <c r="E161" i="36"/>
  <c r="E188" i="36"/>
  <c r="E40" i="36"/>
  <c r="E109" i="36"/>
  <c r="E181" i="36"/>
  <c r="E92" i="36"/>
  <c r="E77" i="35"/>
  <c r="E188" i="35"/>
  <c r="E109" i="35"/>
  <c r="E161" i="35"/>
  <c r="E40" i="35"/>
  <c r="E126" i="35"/>
  <c r="E181" i="35"/>
  <c r="E22" i="35"/>
  <c r="E142" i="35"/>
  <c r="E58" i="35"/>
  <c r="E92" i="35"/>
  <c r="E126" i="30"/>
  <c r="E161" i="30"/>
  <c r="E77" i="30"/>
  <c r="E109" i="30"/>
  <c r="E142" i="30"/>
  <c r="E22" i="30"/>
  <c r="E181" i="30"/>
  <c r="E92" i="30"/>
  <c r="E188" i="30"/>
  <c r="E58" i="30"/>
  <c r="E40" i="30"/>
  <c r="E89" i="43"/>
  <c r="E76" i="43"/>
  <c r="E58" i="43"/>
  <c r="E40" i="43"/>
  <c r="E22" i="43"/>
  <c r="F37" i="28"/>
  <c r="H5" i="28"/>
  <c r="G4" i="2"/>
  <c r="G21" i="28"/>
  <c r="G13" i="28"/>
  <c r="J210" i="41"/>
  <c r="K73" i="28"/>
  <c r="K65" i="28" s="1"/>
  <c r="C208" i="41"/>
  <c r="H204" i="41"/>
  <c r="E201" i="41"/>
  <c r="O162" i="39"/>
  <c r="O177" i="39" s="1"/>
  <c r="C166" i="29"/>
  <c r="Q39" i="2"/>
  <c r="L198" i="41"/>
  <c r="J204" i="41"/>
  <c r="L200" i="41"/>
  <c r="L19" i="30"/>
  <c r="L74" i="28" s="1"/>
  <c r="L66" i="28" s="1"/>
  <c r="G202" i="41"/>
  <c r="M200" i="41"/>
  <c r="J19" i="29"/>
  <c r="J73" i="28" s="1"/>
  <c r="J65" i="28" s="1"/>
  <c r="F208" i="41"/>
  <c r="L208" i="41"/>
  <c r="H205" i="41"/>
  <c r="O69" i="41"/>
  <c r="L204" i="41"/>
  <c r="G72" i="28"/>
  <c r="L207" i="41"/>
  <c r="Y210" i="40"/>
  <c r="BK170" i="40"/>
  <c r="D208" i="41"/>
  <c r="E203" i="41"/>
  <c r="D205" i="41"/>
  <c r="L217" i="41"/>
  <c r="D217" i="41"/>
  <c r="M217" i="41"/>
  <c r="I217" i="41"/>
  <c r="J217" i="41"/>
  <c r="F217" i="41"/>
  <c r="E217" i="41"/>
  <c r="C217" i="41"/>
  <c r="G217" i="41"/>
  <c r="Z210" i="40"/>
  <c r="V210" i="40"/>
  <c r="D198" i="41"/>
  <c r="N11" i="33"/>
  <c r="N8" i="32"/>
  <c r="N6" i="32"/>
  <c r="K74" i="28"/>
  <c r="K66" i="28" s="1"/>
  <c r="K208" i="41"/>
  <c r="D51" i="32"/>
  <c r="C198" i="41"/>
  <c r="K210" i="40"/>
  <c r="E200" i="41"/>
  <c r="F210" i="40"/>
  <c r="J74" i="28"/>
  <c r="E205" i="41"/>
  <c r="AA210" i="40"/>
  <c r="AO210" i="40"/>
  <c r="C210" i="40"/>
  <c r="D201" i="41"/>
  <c r="O153" i="39"/>
  <c r="F73" i="28"/>
  <c r="F65" i="28" s="1"/>
  <c r="G209" i="41"/>
  <c r="N14" i="31"/>
  <c r="O149" i="41"/>
  <c r="O5" i="41"/>
  <c r="D72" i="28"/>
  <c r="G207" i="41"/>
  <c r="O20" i="41"/>
  <c r="J201" i="41"/>
  <c r="BF210" i="40"/>
  <c r="O140" i="41"/>
  <c r="I207" i="41"/>
  <c r="O24" i="41"/>
  <c r="F19" i="31"/>
  <c r="F75" i="28" s="1"/>
  <c r="F67" i="28" s="1"/>
  <c r="AY210" i="40"/>
  <c r="O39" i="41"/>
  <c r="K203" i="41"/>
  <c r="F205" i="41"/>
  <c r="AP210" i="40"/>
  <c r="E84" i="43"/>
  <c r="F84" i="43" s="1"/>
  <c r="G84" i="43" s="1"/>
  <c r="H84" i="43" s="1"/>
  <c r="I84" i="43" s="1"/>
  <c r="J84" i="43" s="1"/>
  <c r="K84" i="43" s="1"/>
  <c r="L84" i="43" s="1"/>
  <c r="M84" i="43" s="1"/>
  <c r="D69" i="30"/>
  <c r="AJ210" i="40"/>
  <c r="C147" i="29"/>
  <c r="J19" i="31"/>
  <c r="J75" i="28" s="1"/>
  <c r="J67" i="28" s="1"/>
  <c r="O166" i="39"/>
  <c r="O181" i="39" s="1"/>
  <c r="F198" i="41"/>
  <c r="M19" i="29"/>
  <c r="M73" i="28" s="1"/>
  <c r="M65" i="28" s="1"/>
  <c r="BI210" i="40"/>
  <c r="L72" i="28"/>
  <c r="L64" i="28" s="1"/>
  <c r="AC210" i="40"/>
  <c r="G57" i="28"/>
  <c r="O94" i="41"/>
  <c r="E82" i="43"/>
  <c r="F82" i="43" s="1"/>
  <c r="G82" i="43" s="1"/>
  <c r="H82" i="43" s="1"/>
  <c r="I82" i="43" s="1"/>
  <c r="J82" i="43" s="1"/>
  <c r="K82" i="43" s="1"/>
  <c r="L82" i="43" s="1"/>
  <c r="M82" i="43" s="1"/>
  <c r="G205" i="41"/>
  <c r="O158" i="39"/>
  <c r="O52" i="41"/>
  <c r="E218" i="41"/>
  <c r="C152" i="29"/>
  <c r="C171" i="29"/>
  <c r="M198" i="41"/>
  <c r="E206" i="41"/>
  <c r="J209" i="41"/>
  <c r="I19" i="29"/>
  <c r="I73" i="28" s="1"/>
  <c r="I65" i="28" s="1"/>
  <c r="AN210" i="40"/>
  <c r="M208" i="41"/>
  <c r="N15" i="2"/>
  <c r="O13" i="41"/>
  <c r="O160" i="39"/>
  <c r="E210" i="41"/>
  <c r="BE210" i="40"/>
  <c r="L73" i="28"/>
  <c r="O163" i="39"/>
  <c r="E208" i="41"/>
  <c r="J206" i="41"/>
  <c r="J198" i="41"/>
  <c r="O157" i="41"/>
  <c r="D64" i="36"/>
  <c r="AB210" i="40"/>
  <c r="O164" i="39"/>
  <c r="O119" i="41"/>
  <c r="S210" i="40"/>
  <c r="D203" i="41"/>
  <c r="O96" i="41"/>
  <c r="D202" i="41"/>
  <c r="O105" i="41"/>
  <c r="O74" i="41"/>
  <c r="BJ206" i="40"/>
  <c r="BB210" i="40"/>
  <c r="L206" i="41"/>
  <c r="G206" i="41"/>
  <c r="L201" i="41"/>
  <c r="F209" i="41"/>
  <c r="BD210" i="40"/>
  <c r="AM210" i="40"/>
  <c r="G203" i="41"/>
  <c r="AS210" i="40"/>
  <c r="AQ210" i="40"/>
  <c r="L199" i="41"/>
  <c r="O153" i="41"/>
  <c r="E19" i="33"/>
  <c r="E80" i="28" s="1"/>
  <c r="M72" i="28"/>
  <c r="K19" i="31"/>
  <c r="K75" i="28" s="1"/>
  <c r="K67" i="28" s="1"/>
  <c r="U210" i="40"/>
  <c r="M216" i="41"/>
  <c r="O79" i="41"/>
  <c r="E74" i="28"/>
  <c r="E66" i="28" s="1"/>
  <c r="BK165" i="40"/>
  <c r="M201" i="41"/>
  <c r="I204" i="41"/>
  <c r="O47" i="41"/>
  <c r="BG210" i="40"/>
  <c r="T210" i="40"/>
  <c r="D210" i="40"/>
  <c r="O72" i="41"/>
  <c r="F210" i="41"/>
  <c r="D209" i="41"/>
  <c r="H201" i="41"/>
  <c r="K206" i="41"/>
  <c r="I209" i="41"/>
  <c r="F202" i="41"/>
  <c r="AZ210" i="40"/>
  <c r="C218" i="41"/>
  <c r="J202" i="41"/>
  <c r="BJ200" i="40"/>
  <c r="K207" i="41"/>
  <c r="N161" i="41"/>
  <c r="O148" i="41"/>
  <c r="K198" i="41"/>
  <c r="I210" i="41"/>
  <c r="C153" i="30"/>
  <c r="D83" i="43"/>
  <c r="E83" i="43" s="1"/>
  <c r="F83" i="43" s="1"/>
  <c r="G83" i="43" s="1"/>
  <c r="H83" i="43" s="1"/>
  <c r="I83" i="43" s="1"/>
  <c r="J83" i="43" s="1"/>
  <c r="K83" i="43" s="1"/>
  <c r="L83" i="43" s="1"/>
  <c r="M83" i="43" s="1"/>
  <c r="C147" i="31"/>
  <c r="C206" i="41"/>
  <c r="O167" i="39"/>
  <c r="O87" i="41"/>
  <c r="M19" i="31"/>
  <c r="M75" i="28" s="1"/>
  <c r="M67" i="28" s="1"/>
  <c r="C203" i="41"/>
  <c r="G210" i="40"/>
  <c r="K19" i="33"/>
  <c r="K80" i="28" s="1"/>
  <c r="O103" i="41"/>
  <c r="F204" i="41"/>
  <c r="C172" i="30"/>
  <c r="O21" i="41"/>
  <c r="F64" i="28"/>
  <c r="I19" i="30"/>
  <c r="I74" i="28" s="1"/>
  <c r="I66" i="28" s="1"/>
  <c r="C211" i="41"/>
  <c r="C205" i="41"/>
  <c r="G19" i="34"/>
  <c r="G81" i="28" s="1"/>
  <c r="D73" i="28"/>
  <c r="O143" i="41"/>
  <c r="L218" i="41"/>
  <c r="E204" i="41"/>
  <c r="K199" i="41"/>
  <c r="J208" i="41"/>
  <c r="K218" i="41"/>
  <c r="M205" i="41"/>
  <c r="D200" i="41"/>
  <c r="BA210" i="40"/>
  <c r="G19" i="33"/>
  <c r="G80" i="28" s="1"/>
  <c r="N190" i="41"/>
  <c r="O190" i="41" s="1"/>
  <c r="O90" i="41"/>
  <c r="BK168" i="40"/>
  <c r="N9" i="31"/>
  <c r="F193" i="41"/>
  <c r="BC210" i="40"/>
  <c r="O124" i="41"/>
  <c r="O36" i="41"/>
  <c r="O108" i="41"/>
  <c r="O107" i="41"/>
  <c r="O38" i="41"/>
  <c r="O6" i="41"/>
  <c r="O28" i="41"/>
  <c r="AK210" i="40"/>
  <c r="G204" i="41"/>
  <c r="O109" i="41"/>
  <c r="BH210" i="40"/>
  <c r="AR210" i="40"/>
  <c r="E85" i="43"/>
  <c r="F85" i="43" s="1"/>
  <c r="G85" i="43" s="1"/>
  <c r="H85" i="43" s="1"/>
  <c r="I85" i="43" s="1"/>
  <c r="J85" i="43" s="1"/>
  <c r="K85" i="43" s="1"/>
  <c r="L85" i="43" s="1"/>
  <c r="M85" i="43" s="1"/>
  <c r="BK167" i="40"/>
  <c r="N13" i="31"/>
  <c r="O155" i="41"/>
  <c r="G218" i="41"/>
  <c r="K200" i="41"/>
  <c r="J205" i="41"/>
  <c r="N191" i="41"/>
  <c r="O191" i="41" s="1"/>
  <c r="C193" i="41"/>
  <c r="I199" i="41"/>
  <c r="O168" i="39"/>
  <c r="O183" i="39" s="1"/>
  <c r="L209" i="41"/>
  <c r="C216" i="41"/>
  <c r="L19" i="34"/>
  <c r="L81" i="28" s="1"/>
  <c r="M74" i="28"/>
  <c r="M66" i="28" s="1"/>
  <c r="N8" i="31"/>
  <c r="D74" i="28"/>
  <c r="I203" i="41"/>
  <c r="BJ201" i="40"/>
  <c r="W210" i="40"/>
  <c r="I200" i="41"/>
  <c r="X210" i="40"/>
  <c r="J210" i="40"/>
  <c r="K209" i="41"/>
  <c r="BJ205" i="40"/>
  <c r="I210" i="40"/>
  <c r="F74" i="28"/>
  <c r="BK175" i="40"/>
  <c r="O158" i="41"/>
  <c r="O135" i="41"/>
  <c r="O128" i="41"/>
  <c r="O53" i="41"/>
  <c r="N192" i="41"/>
  <c r="O192" i="41" s="1"/>
  <c r="M209" i="41"/>
  <c r="C73" i="33"/>
  <c r="C74" i="33" s="1"/>
  <c r="G199" i="41"/>
  <c r="H210" i="41"/>
  <c r="O7" i="41"/>
  <c r="O152" i="41"/>
  <c r="E210" i="40"/>
  <c r="O136" i="41"/>
  <c r="O77" i="41"/>
  <c r="M199" i="41"/>
  <c r="I201" i="41"/>
  <c r="BJ198" i="40"/>
  <c r="H207" i="41"/>
  <c r="N182" i="41"/>
  <c r="O182" i="41" s="1"/>
  <c r="C37" i="33"/>
  <c r="BJ208" i="40"/>
  <c r="D60" i="30"/>
  <c r="E202" i="41"/>
  <c r="O75" i="41"/>
  <c r="D210" i="41"/>
  <c r="C163" i="30"/>
  <c r="O104" i="41"/>
  <c r="N180" i="41"/>
  <c r="O180" i="41" s="1"/>
  <c r="O12" i="41"/>
  <c r="N7" i="31"/>
  <c r="K202" i="41"/>
  <c r="AL210" i="40"/>
  <c r="O137" i="41"/>
  <c r="H206" i="41"/>
  <c r="I218" i="41"/>
  <c r="C177" i="41"/>
  <c r="K201" i="41"/>
  <c r="F201" i="41"/>
  <c r="I208" i="41"/>
  <c r="H200" i="41"/>
  <c r="H199" i="41"/>
  <c r="O37" i="41"/>
  <c r="L210" i="40"/>
  <c r="O70" i="41"/>
  <c r="O110" i="41"/>
  <c r="D63" i="33"/>
  <c r="M207" i="41"/>
  <c r="O142" i="41"/>
  <c r="O102" i="41"/>
  <c r="I206" i="41"/>
  <c r="G200" i="41"/>
  <c r="O91" i="41"/>
  <c r="K210" i="41"/>
  <c r="D63" i="31"/>
  <c r="C164" i="35"/>
  <c r="J207" i="41"/>
  <c r="I202" i="41"/>
  <c r="M203" i="41"/>
  <c r="N185" i="41"/>
  <c r="O185" i="41" s="1"/>
  <c r="O133" i="41"/>
  <c r="O59" i="41"/>
  <c r="O86" i="41"/>
  <c r="E209" i="41"/>
  <c r="G210" i="41"/>
  <c r="G201" i="41"/>
  <c r="H202" i="41"/>
  <c r="O192" i="40"/>
  <c r="N8" i="2"/>
  <c r="AE169" i="40"/>
  <c r="O27" i="41"/>
  <c r="F199" i="41"/>
  <c r="L216" i="41"/>
  <c r="D177" i="41"/>
  <c r="C73" i="10"/>
  <c r="C100" i="28" s="1"/>
  <c r="D216" i="41"/>
  <c r="N171" i="41"/>
  <c r="O171" i="41" s="1"/>
  <c r="R41" i="35"/>
  <c r="Q55" i="35"/>
  <c r="M206" i="41"/>
  <c r="D19" i="31"/>
  <c r="D75" i="28" s="1"/>
  <c r="D71" i="31"/>
  <c r="C146" i="36"/>
  <c r="C165" i="36"/>
  <c r="C37" i="10"/>
  <c r="K177" i="41"/>
  <c r="N169" i="39"/>
  <c r="O169" i="39" s="1"/>
  <c r="D10" i="47" s="1"/>
  <c r="O43" i="41"/>
  <c r="C24" i="34"/>
  <c r="D60" i="34" s="1"/>
  <c r="C60" i="34"/>
  <c r="J19" i="10"/>
  <c r="J72" i="28" s="1"/>
  <c r="C170" i="29"/>
  <c r="D67" i="29"/>
  <c r="C151" i="29"/>
  <c r="C174" i="35"/>
  <c r="C155" i="35"/>
  <c r="D71" i="35"/>
  <c r="D207" i="41"/>
  <c r="C24" i="29"/>
  <c r="D60" i="29" s="1"/>
  <c r="C60" i="29"/>
  <c r="C30" i="31"/>
  <c r="D66" i="31" s="1"/>
  <c r="C66" i="31"/>
  <c r="C151" i="35"/>
  <c r="D67" i="35"/>
  <c r="C170" i="35"/>
  <c r="C170" i="31"/>
  <c r="D67" i="31"/>
  <c r="C151" i="31"/>
  <c r="D59" i="30"/>
  <c r="C143" i="30"/>
  <c r="C162" i="30"/>
  <c r="C168" i="29"/>
  <c r="C149" i="29"/>
  <c r="D19" i="35"/>
  <c r="D82" i="28" s="1"/>
  <c r="C167" i="30"/>
  <c r="D64" i="30"/>
  <c r="C148" i="30"/>
  <c r="D64" i="31"/>
  <c r="C167" i="31"/>
  <c r="C148" i="31"/>
  <c r="C30" i="34"/>
  <c r="D66" i="34" s="1"/>
  <c r="C66" i="34"/>
  <c r="L16" i="32"/>
  <c r="L79" i="28" s="1"/>
  <c r="D19" i="34"/>
  <c r="D81" i="28" s="1"/>
  <c r="J16" i="32"/>
  <c r="J79" i="28" s="1"/>
  <c r="O112" i="41"/>
  <c r="O58" i="41"/>
  <c r="F207" i="41"/>
  <c r="D199" i="41"/>
  <c r="G19" i="30"/>
  <c r="G74" i="28" s="1"/>
  <c r="G66" i="28" s="1"/>
  <c r="M19" i="33"/>
  <c r="M80" i="28" s="1"/>
  <c r="F19" i="35"/>
  <c r="F82" i="28" s="1"/>
  <c r="L19" i="31"/>
  <c r="L75" i="28" s="1"/>
  <c r="I19" i="33"/>
  <c r="I80" i="28" s="1"/>
  <c r="I64" i="28" s="1"/>
  <c r="C152" i="34"/>
  <c r="C171" i="34"/>
  <c r="C165" i="34"/>
  <c r="C146" i="34"/>
  <c r="D62" i="34"/>
  <c r="D61" i="35"/>
  <c r="C25" i="2"/>
  <c r="D55" i="2" s="1"/>
  <c r="C55" i="2"/>
  <c r="E19" i="31"/>
  <c r="E75" i="28" s="1"/>
  <c r="E67" i="28" s="1"/>
  <c r="N13" i="2"/>
  <c r="O154" i="41"/>
  <c r="G19" i="29"/>
  <c r="G73" i="28" s="1"/>
  <c r="H19" i="10"/>
  <c r="H72" i="28" s="1"/>
  <c r="H64" i="28" s="1"/>
  <c r="I19" i="31"/>
  <c r="I75" i="28" s="1"/>
  <c r="I67" i="28" s="1"/>
  <c r="C150" i="30"/>
  <c r="C35" i="30"/>
  <c r="D71" i="30" s="1"/>
  <c r="C71" i="30"/>
  <c r="D19" i="33"/>
  <c r="D80" i="28" s="1"/>
  <c r="D70" i="33"/>
  <c r="C172" i="35"/>
  <c r="C153" i="35"/>
  <c r="D69" i="35"/>
  <c r="D62" i="36"/>
  <c r="C164" i="34"/>
  <c r="C145" i="34"/>
  <c r="C148" i="36"/>
  <c r="C167" i="36"/>
  <c r="N168" i="41"/>
  <c r="N172" i="41"/>
  <c r="O172" i="41" s="1"/>
  <c r="C22" i="2"/>
  <c r="D52" i="2" s="1"/>
  <c r="C52" i="2"/>
  <c r="M16" i="32"/>
  <c r="M79" i="28" s="1"/>
  <c r="O76" i="41"/>
  <c r="G198" i="41"/>
  <c r="C169" i="30"/>
  <c r="J19" i="33"/>
  <c r="J80" i="28" s="1"/>
  <c r="C171" i="35"/>
  <c r="C152" i="35"/>
  <c r="C167" i="35"/>
  <c r="D64" i="35"/>
  <c r="D65" i="29"/>
  <c r="N97" i="41"/>
  <c r="H16" i="32"/>
  <c r="H79" i="28" s="1"/>
  <c r="C28" i="2"/>
  <c r="D58" i="2" s="1"/>
  <c r="C58" i="2"/>
  <c r="O89" i="41"/>
  <c r="C26" i="32"/>
  <c r="D56" i="32" s="1"/>
  <c r="C56" i="32"/>
  <c r="J19" i="35"/>
  <c r="J82" i="28" s="1"/>
  <c r="C37" i="36"/>
  <c r="D59" i="36"/>
  <c r="C170" i="36"/>
  <c r="C151" i="36"/>
  <c r="D67" i="36"/>
  <c r="D68" i="35"/>
  <c r="C172" i="34"/>
  <c r="C153" i="34"/>
  <c r="O156" i="41"/>
  <c r="E19" i="29"/>
  <c r="E73" i="28" s="1"/>
  <c r="E65" i="28" s="1"/>
  <c r="E16" i="32"/>
  <c r="E79" i="28" s="1"/>
  <c r="K16" i="32"/>
  <c r="K79" i="28" s="1"/>
  <c r="H19" i="30"/>
  <c r="H74" i="28" s="1"/>
  <c r="H66" i="28" s="1"/>
  <c r="J199" i="41"/>
  <c r="C27" i="30"/>
  <c r="D63" i="30" s="1"/>
  <c r="C63" i="30"/>
  <c r="K19" i="10"/>
  <c r="K72" i="28" s="1"/>
  <c r="L19" i="36"/>
  <c r="L83" i="28" s="1"/>
  <c r="C27" i="35"/>
  <c r="C63" i="35"/>
  <c r="C73" i="35" s="1"/>
  <c r="C172" i="29"/>
  <c r="C153" i="29"/>
  <c r="F216" i="41"/>
  <c r="L177" i="41"/>
  <c r="P177" i="41"/>
  <c r="O160" i="41"/>
  <c r="N173" i="41"/>
  <c r="O173" i="41" s="1"/>
  <c r="J216" i="41"/>
  <c r="N13" i="33"/>
  <c r="O188" i="40"/>
  <c r="O205" i="40" s="1"/>
  <c r="N17" i="41"/>
  <c r="O63" i="41"/>
  <c r="O101" i="41"/>
  <c r="G193" i="41"/>
  <c r="C19" i="30"/>
  <c r="C74" i="28" s="1"/>
  <c r="C19" i="34"/>
  <c r="C81" i="28" s="1"/>
  <c r="O68" i="41"/>
  <c r="O73" i="41"/>
  <c r="G216" i="41"/>
  <c r="O180" i="40"/>
  <c r="O197" i="40" s="1"/>
  <c r="O26" i="41"/>
  <c r="O48" i="41"/>
  <c r="N183" i="41"/>
  <c r="O183" i="41" s="1"/>
  <c r="C199" i="41"/>
  <c r="K41" i="33"/>
  <c r="J55" i="33"/>
  <c r="N176" i="41"/>
  <c r="P113" i="41"/>
  <c r="N113" i="41"/>
  <c r="O113" i="41" s="1"/>
  <c r="J177" i="41"/>
  <c r="M211" i="41"/>
  <c r="K204" i="41"/>
  <c r="M210" i="41"/>
  <c r="D206" i="41"/>
  <c r="G208" i="41"/>
  <c r="O150" i="41"/>
  <c r="L211" i="41"/>
  <c r="E207" i="41"/>
  <c r="F177" i="41"/>
  <c r="N174" i="41"/>
  <c r="O174" i="41" s="1"/>
  <c r="F211" i="41"/>
  <c r="M193" i="41"/>
  <c r="M218" i="41"/>
  <c r="M177" i="41"/>
  <c r="N170" i="41"/>
  <c r="O170" i="41" s="1"/>
  <c r="J200" i="41"/>
  <c r="BJ207" i="40"/>
  <c r="D211" i="41"/>
  <c r="O41" i="30"/>
  <c r="N55" i="30"/>
  <c r="K205" i="41"/>
  <c r="K216" i="41"/>
  <c r="K217" i="41"/>
  <c r="O31" i="41"/>
  <c r="N33" i="41"/>
  <c r="O33" i="41" s="1"/>
  <c r="K211" i="41"/>
  <c r="N189" i="41"/>
  <c r="O189" i="41" s="1"/>
  <c r="BK174" i="40"/>
  <c r="O92" i="41"/>
  <c r="O78" i="41"/>
  <c r="F200" i="41"/>
  <c r="N81" i="41"/>
  <c r="O165" i="39"/>
  <c r="O151" i="39"/>
  <c r="O150" i="39"/>
  <c r="O179" i="39" s="1"/>
  <c r="N12" i="2"/>
  <c r="N186" i="41"/>
  <c r="O186" i="41" s="1"/>
  <c r="O4" i="41"/>
  <c r="O62" i="41"/>
  <c r="M204" i="41"/>
  <c r="N165" i="41"/>
  <c r="O165" i="41" s="1"/>
  <c r="O42" i="41"/>
  <c r="I205" i="41"/>
  <c r="L203" i="41"/>
  <c r="N7" i="33"/>
  <c r="O182" i="40"/>
  <c r="O199" i="40" s="1"/>
  <c r="N175" i="41"/>
  <c r="BJ209" i="40"/>
  <c r="O71" i="41"/>
  <c r="O23" i="41"/>
  <c r="J218" i="41"/>
  <c r="H203" i="41"/>
  <c r="N167" i="41"/>
  <c r="N17" i="31"/>
  <c r="F218" i="41"/>
  <c r="L205" i="41"/>
  <c r="BJ199" i="40"/>
  <c r="H19" i="31"/>
  <c r="H75" i="28" s="1"/>
  <c r="AI210" i="40"/>
  <c r="BJ177" i="40"/>
  <c r="BK177" i="40" s="1"/>
  <c r="D24" i="47" s="1"/>
  <c r="N49" i="41"/>
  <c r="N188" i="41"/>
  <c r="O188" i="41" s="1"/>
  <c r="N164" i="41"/>
  <c r="O164" i="41" s="1"/>
  <c r="BJ203" i="40"/>
  <c r="M202" i="41"/>
  <c r="C162" i="36"/>
  <c r="C73" i="36"/>
  <c r="C74" i="36" s="1"/>
  <c r="C143" i="36"/>
  <c r="J193" i="41"/>
  <c r="G19" i="31"/>
  <c r="G75" i="28" s="1"/>
  <c r="G67" i="28" s="1"/>
  <c r="N184" i="41"/>
  <c r="O184" i="41" s="1"/>
  <c r="O60" i="41"/>
  <c r="H210" i="40"/>
  <c r="O121" i="41"/>
  <c r="O126" i="41"/>
  <c r="F203" i="41"/>
  <c r="J211" i="41"/>
  <c r="J57" i="28"/>
  <c r="H19" i="29"/>
  <c r="H73" i="28" s="1"/>
  <c r="H65" i="28" s="1"/>
  <c r="O30" i="41"/>
  <c r="L210" i="41"/>
  <c r="O116" i="41"/>
  <c r="D193" i="41"/>
  <c r="BL194" i="40"/>
  <c r="P194" i="40"/>
  <c r="I198" i="41"/>
  <c r="I193" i="41"/>
  <c r="N129" i="41"/>
  <c r="O129" i="41" s="1"/>
  <c r="N65" i="41"/>
  <c r="N9" i="33"/>
  <c r="O184" i="40"/>
  <c r="N169" i="41"/>
  <c r="P193" i="41"/>
  <c r="G211" i="41"/>
  <c r="O46" i="41"/>
  <c r="O141" i="41"/>
  <c r="O159" i="41"/>
  <c r="O84" i="41"/>
  <c r="H218" i="41"/>
  <c r="L193" i="41"/>
  <c r="O57" i="41"/>
  <c r="J203" i="41"/>
  <c r="D218" i="41"/>
  <c r="N181" i="41"/>
  <c r="O181" i="41" s="1"/>
  <c r="D204" i="41"/>
  <c r="M41" i="10"/>
  <c r="L55" i="10"/>
  <c r="AV194" i="40"/>
  <c r="I177" i="41"/>
  <c r="I216" i="41"/>
  <c r="O190" i="40"/>
  <c r="O207" i="40" s="1"/>
  <c r="O139" i="41"/>
  <c r="I211" i="41"/>
  <c r="O54" i="41"/>
  <c r="O117" i="41"/>
  <c r="N145" i="41"/>
  <c r="O145" i="41" s="1"/>
  <c r="N166" i="41"/>
  <c r="O166" i="41" s="1"/>
  <c r="L202" i="41"/>
  <c r="E193" i="41"/>
  <c r="AF194" i="40"/>
  <c r="K193" i="41"/>
  <c r="J41" i="34"/>
  <c r="I55" i="34"/>
  <c r="O111" i="41"/>
  <c r="H211" i="41"/>
  <c r="H216" i="41"/>
  <c r="H177" i="41"/>
  <c r="H209" i="41"/>
  <c r="H208" i="41"/>
  <c r="H193" i="41"/>
  <c r="AU191" i="40"/>
  <c r="N16" i="35"/>
  <c r="N14" i="36"/>
  <c r="BK189" i="40"/>
  <c r="BK206" i="40" s="1"/>
  <c r="N12" i="30"/>
  <c r="AT204" i="40"/>
  <c r="AU171" i="40"/>
  <c r="N6" i="36"/>
  <c r="BK181" i="40"/>
  <c r="N16" i="33"/>
  <c r="O191" i="40"/>
  <c r="N14" i="10"/>
  <c r="N206" i="40"/>
  <c r="O173" i="40"/>
  <c r="N12" i="35"/>
  <c r="AU187" i="40"/>
  <c r="N6" i="10"/>
  <c r="O165" i="40"/>
  <c r="N198" i="40"/>
  <c r="O138" i="41"/>
  <c r="N17" i="34"/>
  <c r="AE192" i="40"/>
  <c r="AD213" i="40"/>
  <c r="AE17" i="40"/>
  <c r="N9" i="34"/>
  <c r="AE184" i="40"/>
  <c r="N15" i="35"/>
  <c r="AU190" i="40"/>
  <c r="O134" i="41"/>
  <c r="AT199" i="40"/>
  <c r="N7" i="35"/>
  <c r="AU182" i="40"/>
  <c r="O22" i="41"/>
  <c r="O168" i="40"/>
  <c r="N9" i="10"/>
  <c r="N201" i="40"/>
  <c r="AU185" i="40"/>
  <c r="N10" i="35"/>
  <c r="AU165" i="40"/>
  <c r="AT198" i="40"/>
  <c r="N6" i="30"/>
  <c r="O144" i="41"/>
  <c r="AE190" i="40"/>
  <c r="N15" i="34"/>
  <c r="O41" i="41"/>
  <c r="AD193" i="40"/>
  <c r="N5" i="34"/>
  <c r="AE180" i="40"/>
  <c r="AE197" i="40" s="1"/>
  <c r="N12" i="36"/>
  <c r="BK187" i="40"/>
  <c r="BK204" i="40" s="1"/>
  <c r="N14" i="35"/>
  <c r="AU189" i="40"/>
  <c r="AD204" i="40"/>
  <c r="AE171" i="40"/>
  <c r="N12" i="29"/>
  <c r="AE186" i="40"/>
  <c r="N11" i="34"/>
  <c r="AU17" i="40"/>
  <c r="AT213" i="40"/>
  <c r="AE188" i="40"/>
  <c r="N13" i="34"/>
  <c r="N17" i="36"/>
  <c r="BK192" i="40"/>
  <c r="BK209" i="40" s="1"/>
  <c r="N16" i="36"/>
  <c r="BK191" i="40"/>
  <c r="N8" i="29"/>
  <c r="AD200" i="40"/>
  <c r="AE167" i="40"/>
  <c r="N16" i="30"/>
  <c r="AT208" i="40"/>
  <c r="AU175" i="40"/>
  <c r="N5" i="36"/>
  <c r="BJ193" i="40"/>
  <c r="BK193" i="40" s="1"/>
  <c r="D25" i="47" s="1"/>
  <c r="BK180" i="40"/>
  <c r="BK197" i="40" s="1"/>
  <c r="AD205" i="40"/>
  <c r="AE172" i="40"/>
  <c r="N13" i="29"/>
  <c r="N6" i="29"/>
  <c r="AE165" i="40"/>
  <c r="AD198" i="40"/>
  <c r="N213" i="40"/>
  <c r="O17" i="40"/>
  <c r="N7" i="29"/>
  <c r="AE166" i="40"/>
  <c r="AD199" i="40"/>
  <c r="N11" i="30"/>
  <c r="AT203" i="40"/>
  <c r="AU170" i="40"/>
  <c r="N16" i="29"/>
  <c r="AD208" i="40"/>
  <c r="AE175" i="40"/>
  <c r="N214" i="40"/>
  <c r="O113" i="40"/>
  <c r="AD215" i="40"/>
  <c r="AE129" i="40"/>
  <c r="N10" i="31"/>
  <c r="BK169" i="40"/>
  <c r="BJ202" i="40"/>
  <c r="N7" i="36"/>
  <c r="BK182" i="40"/>
  <c r="BK199" i="40" s="1"/>
  <c r="N8" i="33"/>
  <c r="O183" i="40"/>
  <c r="N10" i="33"/>
  <c r="O185" i="40"/>
  <c r="N13" i="35"/>
  <c r="AU188" i="40"/>
  <c r="H198" i="41"/>
  <c r="N8" i="30"/>
  <c r="AT200" i="40"/>
  <c r="AU167" i="40"/>
  <c r="N15" i="29"/>
  <c r="AE174" i="40"/>
  <c r="AD207" i="40"/>
  <c r="N177" i="40"/>
  <c r="N5" i="10"/>
  <c r="N197" i="40"/>
  <c r="N209" i="40"/>
  <c r="N17" i="10"/>
  <c r="O176" i="40"/>
  <c r="N10" i="36"/>
  <c r="BK185" i="40"/>
  <c r="AE191" i="40"/>
  <c r="N16" i="34"/>
  <c r="N14" i="29"/>
  <c r="AD206" i="40"/>
  <c r="AE173" i="40"/>
  <c r="N205" i="40"/>
  <c r="N13" i="10"/>
  <c r="E199" i="41"/>
  <c r="N6" i="35"/>
  <c r="AU181" i="40"/>
  <c r="N7" i="10"/>
  <c r="N199" i="40"/>
  <c r="O123" i="41"/>
  <c r="N6" i="33"/>
  <c r="N193" i="40"/>
  <c r="O193" i="40" s="1"/>
  <c r="D13" i="47" s="1"/>
  <c r="O181" i="40"/>
  <c r="N9" i="35"/>
  <c r="AU184" i="40"/>
  <c r="N5" i="35"/>
  <c r="AT193" i="40"/>
  <c r="AU193" i="40" s="1"/>
  <c r="D21" i="47" s="1"/>
  <c r="AU180" i="40"/>
  <c r="N14" i="33"/>
  <c r="O189" i="40"/>
  <c r="AD209" i="40"/>
  <c r="N17" i="29"/>
  <c r="AE176" i="40"/>
  <c r="N11" i="35"/>
  <c r="AU186" i="40"/>
  <c r="AD201" i="40"/>
  <c r="N9" i="29"/>
  <c r="AE168" i="40"/>
  <c r="O120" i="41"/>
  <c r="N12" i="31"/>
  <c r="BJ204" i="40"/>
  <c r="N17" i="30"/>
  <c r="AU176" i="40"/>
  <c r="AT209" i="40"/>
  <c r="AT215" i="40"/>
  <c r="AU129" i="40"/>
  <c r="N11" i="29"/>
  <c r="AD203" i="40"/>
  <c r="AE170" i="40"/>
  <c r="N11" i="10"/>
  <c r="N203" i="40"/>
  <c r="O170" i="40"/>
  <c r="O203" i="40" s="1"/>
  <c r="BJ214" i="40"/>
  <c r="BK113" i="40"/>
  <c r="N17" i="35"/>
  <c r="AU192" i="40"/>
  <c r="N15" i="36"/>
  <c r="BK190" i="40"/>
  <c r="N5" i="31"/>
  <c r="BJ197" i="40"/>
  <c r="N8" i="10"/>
  <c r="N200" i="40"/>
  <c r="O167" i="40"/>
  <c r="AT206" i="40"/>
  <c r="N14" i="30"/>
  <c r="AU173" i="40"/>
  <c r="BJ213" i="40"/>
  <c r="BK65" i="40"/>
  <c r="N19" i="43"/>
  <c r="N8" i="36"/>
  <c r="BK183" i="40"/>
  <c r="N11" i="36"/>
  <c r="BK186" i="40"/>
  <c r="N5" i="29"/>
  <c r="AD197" i="40"/>
  <c r="AD177" i="40"/>
  <c r="AE177" i="40" s="1"/>
  <c r="D16" i="47" s="1"/>
  <c r="N15" i="10"/>
  <c r="N207" i="40"/>
  <c r="N5" i="30"/>
  <c r="AT197" i="40"/>
  <c r="AU164" i="40"/>
  <c r="AT177" i="40"/>
  <c r="N7" i="34"/>
  <c r="AE182" i="40"/>
  <c r="O11" i="41"/>
  <c r="N187" i="41"/>
  <c r="O187" i="41" s="1"/>
  <c r="N13" i="36"/>
  <c r="BK188" i="40"/>
  <c r="BK205" i="40" s="1"/>
  <c r="N73" i="43"/>
  <c r="N13" i="30"/>
  <c r="AT205" i="40"/>
  <c r="AU172" i="40"/>
  <c r="N9" i="36"/>
  <c r="BK184" i="40"/>
  <c r="N10" i="10"/>
  <c r="O169" i="40"/>
  <c r="N202" i="40"/>
  <c r="AD214" i="40"/>
  <c r="AE113" i="40"/>
  <c r="N14" i="34"/>
  <c r="AE189" i="40"/>
  <c r="N204" i="40"/>
  <c r="N12" i="10"/>
  <c r="O171" i="40"/>
  <c r="AT214" i="40"/>
  <c r="AU113" i="40"/>
  <c r="N9" i="30"/>
  <c r="AT201" i="40"/>
  <c r="AU168" i="40"/>
  <c r="N208" i="40"/>
  <c r="N16" i="10"/>
  <c r="O175" i="40"/>
  <c r="AE183" i="40"/>
  <c r="N8" i="34"/>
  <c r="N10" i="30"/>
  <c r="AT202" i="40"/>
  <c r="AU169" i="40"/>
  <c r="AD202" i="40"/>
  <c r="N10" i="34"/>
  <c r="AE185" i="40"/>
  <c r="AT207" i="40"/>
  <c r="N15" i="30"/>
  <c r="AU174" i="40"/>
  <c r="N8" i="35"/>
  <c r="AU183" i="40"/>
  <c r="O56" i="41"/>
  <c r="AE187" i="40"/>
  <c r="N12" i="34"/>
  <c r="N7" i="30"/>
  <c r="AU166" i="40"/>
  <c r="N215" i="40"/>
  <c r="O129" i="40"/>
  <c r="AE181" i="40"/>
  <c r="N6" i="34"/>
  <c r="N55" i="43"/>
  <c r="N37" i="43"/>
  <c r="N12" i="33"/>
  <c r="O187" i="40"/>
  <c r="BK129" i="40"/>
  <c r="BJ215" i="40"/>
  <c r="O32" i="41"/>
  <c r="G177" i="41"/>
  <c r="J16" i="2"/>
  <c r="J71" i="28" s="1"/>
  <c r="M16" i="2"/>
  <c r="M71" i="28" s="1"/>
  <c r="G16" i="2"/>
  <c r="G71" i="28" s="1"/>
  <c r="K16" i="2"/>
  <c r="K71" i="28" s="1"/>
  <c r="G16" i="32"/>
  <c r="G79" i="28" s="1"/>
  <c r="H16" i="2"/>
  <c r="H71" i="28" s="1"/>
  <c r="E16" i="2"/>
  <c r="E71" i="28" s="1"/>
  <c r="C22" i="32"/>
  <c r="D52" i="32" s="1"/>
  <c r="C16" i="32"/>
  <c r="C79" i="28" s="1"/>
  <c r="F16" i="2"/>
  <c r="F71" i="28" s="1"/>
  <c r="H83" i="28"/>
  <c r="C20" i="2"/>
  <c r="D50" i="2" s="1"/>
  <c r="C16" i="2"/>
  <c r="C71" i="28" s="1"/>
  <c r="N9" i="2"/>
  <c r="N10" i="2"/>
  <c r="O146" i="39"/>
  <c r="O175" i="39" s="1"/>
  <c r="N7" i="2"/>
  <c r="I16" i="32"/>
  <c r="I79" i="28" s="1"/>
  <c r="N6" i="2"/>
  <c r="AM78" i="36"/>
  <c r="AM78" i="35"/>
  <c r="AM78" i="31"/>
  <c r="AM78" i="34"/>
  <c r="AM78" i="30"/>
  <c r="AM78" i="29"/>
  <c r="AM78" i="33"/>
  <c r="I16" i="2"/>
  <c r="I71" i="28" s="1"/>
  <c r="O149" i="39"/>
  <c r="O178" i="39" s="1"/>
  <c r="N5" i="2"/>
  <c r="N155" i="39"/>
  <c r="N184" i="39" s="1"/>
  <c r="L16" i="2"/>
  <c r="L71" i="28" s="1"/>
  <c r="O145" i="39"/>
  <c r="O174" i="39" s="1"/>
  <c r="O144" i="39"/>
  <c r="O173" i="39" s="1"/>
  <c r="E211" i="41"/>
  <c r="E19" i="10"/>
  <c r="E216" i="41"/>
  <c r="E177" i="41"/>
  <c r="E198" i="41"/>
  <c r="C145" i="29"/>
  <c r="C164" i="29"/>
  <c r="C64" i="28"/>
  <c r="C75" i="28"/>
  <c r="C67" i="28" s="1"/>
  <c r="C73" i="28"/>
  <c r="C173" i="34"/>
  <c r="C154" i="34"/>
  <c r="C173" i="31"/>
  <c r="C154" i="31"/>
  <c r="C165" i="30"/>
  <c r="C146" i="30"/>
  <c r="C82" i="28"/>
  <c r="C168" i="35"/>
  <c r="C149" i="35"/>
  <c r="K46" i="32" l="1"/>
  <c r="L35" i="32"/>
  <c r="J35" i="2"/>
  <c r="I46" i="2"/>
  <c r="S2" i="43"/>
  <c r="R77" i="43"/>
  <c r="R78" i="43"/>
  <c r="R80" i="43"/>
  <c r="R79" i="43"/>
  <c r="F84" i="28"/>
  <c r="O180" i="39"/>
  <c r="O182" i="39"/>
  <c r="F181" i="36"/>
  <c r="F58" i="36"/>
  <c r="F22" i="36"/>
  <c r="F142" i="36"/>
  <c r="F77" i="36"/>
  <c r="F126" i="36"/>
  <c r="F109" i="36"/>
  <c r="F188" i="36"/>
  <c r="F161" i="36"/>
  <c r="F40" i="36"/>
  <c r="F92" i="36"/>
  <c r="F92" i="31"/>
  <c r="F40" i="31"/>
  <c r="F22" i="31"/>
  <c r="F126" i="31"/>
  <c r="F161" i="31"/>
  <c r="F77" i="31"/>
  <c r="F188" i="31"/>
  <c r="F109" i="31"/>
  <c r="F58" i="31"/>
  <c r="F181" i="31"/>
  <c r="F142" i="31"/>
  <c r="F89" i="43"/>
  <c r="F76" i="43"/>
  <c r="F58" i="43"/>
  <c r="F40" i="43"/>
  <c r="F22" i="43"/>
  <c r="F77" i="33"/>
  <c r="F40" i="33"/>
  <c r="F92" i="33"/>
  <c r="F58" i="33"/>
  <c r="F22" i="33"/>
  <c r="F22" i="30"/>
  <c r="F188" i="30"/>
  <c r="F161" i="30"/>
  <c r="F77" i="30"/>
  <c r="F109" i="30"/>
  <c r="F142" i="30"/>
  <c r="F181" i="30"/>
  <c r="F126" i="30"/>
  <c r="F40" i="30"/>
  <c r="F92" i="30"/>
  <c r="F58" i="30"/>
  <c r="F20" i="48"/>
  <c r="F27" i="48"/>
  <c r="F77" i="10"/>
  <c r="F92" i="10"/>
  <c r="F40" i="10"/>
  <c r="F22" i="10"/>
  <c r="F58" i="10"/>
  <c r="F188" i="35"/>
  <c r="F181" i="35"/>
  <c r="F161" i="35"/>
  <c r="F58" i="35"/>
  <c r="F126" i="35"/>
  <c r="F142" i="35"/>
  <c r="F92" i="35"/>
  <c r="F40" i="35"/>
  <c r="F22" i="35"/>
  <c r="F109" i="35"/>
  <c r="F77" i="35"/>
  <c r="F19" i="32"/>
  <c r="F49" i="32"/>
  <c r="F77" i="32"/>
  <c r="F65" i="32"/>
  <c r="F34" i="32"/>
  <c r="G4" i="48"/>
  <c r="G4" i="43"/>
  <c r="G4" i="35"/>
  <c r="G4" i="33"/>
  <c r="G4" i="36"/>
  <c r="G4" i="34"/>
  <c r="G4" i="32"/>
  <c r="G4" i="30"/>
  <c r="G4" i="10"/>
  <c r="G4" i="31"/>
  <c r="G4" i="29"/>
  <c r="G77" i="2"/>
  <c r="G49" i="2"/>
  <c r="G19" i="2"/>
  <c r="G65" i="2"/>
  <c r="G34" i="2"/>
  <c r="F181" i="29"/>
  <c r="F142" i="29"/>
  <c r="F109" i="29"/>
  <c r="F77" i="29"/>
  <c r="F40" i="29"/>
  <c r="F126" i="29"/>
  <c r="F92" i="29"/>
  <c r="F58" i="29"/>
  <c r="F161" i="29"/>
  <c r="F22" i="29"/>
  <c r="F188" i="29"/>
  <c r="F188" i="34"/>
  <c r="F181" i="34"/>
  <c r="F142" i="34"/>
  <c r="F22" i="34"/>
  <c r="F58" i="34"/>
  <c r="F92" i="34"/>
  <c r="F126" i="34"/>
  <c r="F161" i="34"/>
  <c r="F40" i="34"/>
  <c r="F109" i="34"/>
  <c r="F77" i="34"/>
  <c r="G37" i="28"/>
  <c r="I5" i="28"/>
  <c r="H4" i="2"/>
  <c r="H21" i="28"/>
  <c r="H13" i="28"/>
  <c r="AR37" i="28"/>
  <c r="F62" i="28"/>
  <c r="D64" i="28"/>
  <c r="R39" i="2"/>
  <c r="E84" i="28"/>
  <c r="O32" i="32"/>
  <c r="G84" i="28"/>
  <c r="J66" i="28"/>
  <c r="G64" i="28"/>
  <c r="M219" i="41"/>
  <c r="I219" i="41"/>
  <c r="O161" i="41"/>
  <c r="BK200" i="40"/>
  <c r="BK198" i="40"/>
  <c r="BK203" i="40"/>
  <c r="O49" i="41"/>
  <c r="N16" i="32"/>
  <c r="N79" i="28" s="1"/>
  <c r="D219" i="41"/>
  <c r="BK208" i="40"/>
  <c r="N205" i="41"/>
  <c r="E219" i="41"/>
  <c r="M64" i="28"/>
  <c r="L65" i="28"/>
  <c r="C166" i="30"/>
  <c r="E63" i="28"/>
  <c r="C108" i="28"/>
  <c r="C92" i="28" s="1"/>
  <c r="O97" i="41"/>
  <c r="N210" i="41"/>
  <c r="N209" i="41"/>
  <c r="L67" i="28"/>
  <c r="J76" i="28"/>
  <c r="G65" i="28"/>
  <c r="O201" i="40"/>
  <c r="D65" i="28"/>
  <c r="C219" i="41"/>
  <c r="D76" i="28"/>
  <c r="AE202" i="40"/>
  <c r="BK201" i="40"/>
  <c r="J64" i="28"/>
  <c r="L219" i="41"/>
  <c r="D66" i="28"/>
  <c r="G219" i="41"/>
  <c r="C37" i="35"/>
  <c r="O207" i="41"/>
  <c r="H63" i="28"/>
  <c r="O209" i="40"/>
  <c r="C144" i="34"/>
  <c r="C37" i="34"/>
  <c r="C163" i="34"/>
  <c r="F66" i="28"/>
  <c r="L84" i="28"/>
  <c r="C150" i="34"/>
  <c r="C169" i="34"/>
  <c r="N217" i="41"/>
  <c r="C37" i="29"/>
  <c r="O175" i="41"/>
  <c r="C37" i="30"/>
  <c r="J219" i="41"/>
  <c r="C155" i="30"/>
  <c r="C174" i="30"/>
  <c r="F219" i="41"/>
  <c r="H67" i="28"/>
  <c r="K63" i="28"/>
  <c r="AU206" i="40"/>
  <c r="C147" i="30"/>
  <c r="C144" i="29"/>
  <c r="C157" i="29" s="1"/>
  <c r="C158" i="29" s="1"/>
  <c r="N203" i="41"/>
  <c r="C163" i="29"/>
  <c r="C176" i="29" s="1"/>
  <c r="C183" i="29" s="1"/>
  <c r="N199" i="41"/>
  <c r="AE199" i="40"/>
  <c r="K84" i="28"/>
  <c r="O17" i="41"/>
  <c r="C157" i="36"/>
  <c r="C158" i="36" s="1"/>
  <c r="C74" i="10"/>
  <c r="C7" i="28" s="1"/>
  <c r="C111" i="28"/>
  <c r="N206" i="41"/>
  <c r="N202" i="41"/>
  <c r="S41" i="35"/>
  <c r="R55" i="35"/>
  <c r="J84" i="28"/>
  <c r="M84" i="28"/>
  <c r="C37" i="31"/>
  <c r="C169" i="31"/>
  <c r="C176" i="31" s="1"/>
  <c r="C176" i="36"/>
  <c r="C183" i="36" s="1"/>
  <c r="C185" i="36" s="1"/>
  <c r="D63" i="35"/>
  <c r="C147" i="35"/>
  <c r="C157" i="35" s="1"/>
  <c r="C166" i="35"/>
  <c r="C176" i="35" s="1"/>
  <c r="C183" i="35" s="1"/>
  <c r="C185" i="35" s="1"/>
  <c r="I84" i="28"/>
  <c r="D84" i="28"/>
  <c r="O199" i="41"/>
  <c r="D67" i="28"/>
  <c r="O81" i="41"/>
  <c r="N19" i="31"/>
  <c r="D29" i="31" s="1"/>
  <c r="O168" i="41"/>
  <c r="N216" i="41"/>
  <c r="G76" i="28"/>
  <c r="O176" i="41"/>
  <c r="C150" i="31"/>
  <c r="C157" i="31" s="1"/>
  <c r="O208" i="40"/>
  <c r="O200" i="41"/>
  <c r="P194" i="41"/>
  <c r="N198" i="41"/>
  <c r="N208" i="41"/>
  <c r="AU207" i="40"/>
  <c r="O38" i="31"/>
  <c r="K219" i="41"/>
  <c r="C73" i="30"/>
  <c r="C102" i="28" s="1"/>
  <c r="O203" i="41"/>
  <c r="L41" i="33"/>
  <c r="K55" i="33"/>
  <c r="O210" i="41"/>
  <c r="O209" i="41"/>
  <c r="N211" i="41"/>
  <c r="N177" i="41"/>
  <c r="O177" i="41" s="1"/>
  <c r="O208" i="41"/>
  <c r="O206" i="41"/>
  <c r="O169" i="41"/>
  <c r="C73" i="31"/>
  <c r="C74" i="31" s="1"/>
  <c r="P41" i="30"/>
  <c r="O55" i="30"/>
  <c r="BK207" i="40"/>
  <c r="N200" i="41"/>
  <c r="N204" i="41"/>
  <c r="O201" i="41"/>
  <c r="C73" i="29"/>
  <c r="C101" i="28" s="1"/>
  <c r="O204" i="41"/>
  <c r="C73" i="34"/>
  <c r="C109" i="28" s="1"/>
  <c r="N207" i="41"/>
  <c r="AU205" i="40"/>
  <c r="N193" i="41"/>
  <c r="O193" i="41" s="1"/>
  <c r="N201" i="41"/>
  <c r="O167" i="41"/>
  <c r="O218" i="41"/>
  <c r="O202" i="41"/>
  <c r="O198" i="41"/>
  <c r="K64" i="28"/>
  <c r="AU197" i="40"/>
  <c r="AU203" i="40"/>
  <c r="AU208" i="40"/>
  <c r="AU209" i="40"/>
  <c r="H219" i="41"/>
  <c r="O38" i="10"/>
  <c r="AU201" i="40"/>
  <c r="BK213" i="40"/>
  <c r="N41" i="10"/>
  <c r="M55" i="10"/>
  <c r="O65" i="41"/>
  <c r="N218" i="41"/>
  <c r="O38" i="29"/>
  <c r="O204" i="40"/>
  <c r="K41" i="34"/>
  <c r="J55" i="34"/>
  <c r="K76" i="28"/>
  <c r="AU204" i="40"/>
  <c r="J63" i="28"/>
  <c r="O205" i="41"/>
  <c r="O200" i="40"/>
  <c r="AE201" i="40"/>
  <c r="AE209" i="40"/>
  <c r="AE204" i="40"/>
  <c r="AE206" i="40"/>
  <c r="AE203" i="40"/>
  <c r="O213" i="40"/>
  <c r="O215" i="40"/>
  <c r="P56" i="43"/>
  <c r="AU214" i="40"/>
  <c r="D22" i="47"/>
  <c r="AE214" i="40"/>
  <c r="D18" i="47"/>
  <c r="P38" i="43"/>
  <c r="N19" i="30"/>
  <c r="O38" i="30"/>
  <c r="AU215" i="40"/>
  <c r="AE215" i="40"/>
  <c r="O38" i="36"/>
  <c r="AE205" i="40"/>
  <c r="AU198" i="40"/>
  <c r="AE213" i="40"/>
  <c r="BK202" i="40"/>
  <c r="N19" i="35"/>
  <c r="N79" i="43"/>
  <c r="N84" i="43" s="1"/>
  <c r="O84" i="43" s="1"/>
  <c r="N56" i="43"/>
  <c r="AU202" i="40"/>
  <c r="BK215" i="40"/>
  <c r="O38" i="35"/>
  <c r="O202" i="40"/>
  <c r="AE208" i="40"/>
  <c r="AE198" i="40"/>
  <c r="AE200" i="40"/>
  <c r="AU213" i="40"/>
  <c r="O198" i="40"/>
  <c r="N19" i="36"/>
  <c r="N78" i="43"/>
  <c r="N83" i="43" s="1"/>
  <c r="O83" i="43" s="1"/>
  <c r="N38" i="43"/>
  <c r="N19" i="34"/>
  <c r="D14" i="47"/>
  <c r="O214" i="40"/>
  <c r="P20" i="43"/>
  <c r="AU199" i="40"/>
  <c r="BJ210" i="40"/>
  <c r="N80" i="43"/>
  <c r="N85" i="43" s="1"/>
  <c r="O85" i="43" s="1"/>
  <c r="N74" i="43"/>
  <c r="AT210" i="40"/>
  <c r="AU177" i="40"/>
  <c r="N77" i="43"/>
  <c r="N82" i="43" s="1"/>
  <c r="O82" i="43" s="1"/>
  <c r="N20" i="43"/>
  <c r="N19" i="29"/>
  <c r="N19" i="10"/>
  <c r="N72" i="28" s="1"/>
  <c r="O38" i="34"/>
  <c r="AE207" i="40"/>
  <c r="BK214" i="40"/>
  <c r="D26" i="47"/>
  <c r="P74" i="43"/>
  <c r="O38" i="33"/>
  <c r="N19" i="33"/>
  <c r="N210" i="40"/>
  <c r="O177" i="40"/>
  <c r="AU200" i="40"/>
  <c r="AD210" i="40"/>
  <c r="AE193" i="40"/>
  <c r="O206" i="40"/>
  <c r="BK210" i="40"/>
  <c r="BK194" i="40"/>
  <c r="D27" i="47" s="1"/>
  <c r="M63" i="28"/>
  <c r="M76" i="28"/>
  <c r="C65" i="28"/>
  <c r="H76" i="28"/>
  <c r="H84" i="28"/>
  <c r="G63" i="28"/>
  <c r="L63" i="28"/>
  <c r="L76" i="28"/>
  <c r="C61" i="2"/>
  <c r="C99" i="28" s="1"/>
  <c r="C31" i="2"/>
  <c r="O155" i="39"/>
  <c r="O184" i="39" s="1"/>
  <c r="O191" i="39" s="1"/>
  <c r="I63" i="28"/>
  <c r="I68" i="28" s="1"/>
  <c r="I76" i="28"/>
  <c r="F76" i="28"/>
  <c r="F63" i="28"/>
  <c r="N16" i="2"/>
  <c r="O32" i="2"/>
  <c r="C63" i="28"/>
  <c r="C61" i="32"/>
  <c r="C31" i="32"/>
  <c r="E72" i="28"/>
  <c r="C74" i="35"/>
  <c r="C110" i="28"/>
  <c r="O217" i="41"/>
  <c r="D30" i="47"/>
  <c r="C84" i="28"/>
  <c r="C66" i="28"/>
  <c r="M35" i="32" l="1"/>
  <c r="L46" i="32"/>
  <c r="T2" i="43"/>
  <c r="S79" i="43"/>
  <c r="S77" i="43"/>
  <c r="S80" i="43"/>
  <c r="S78" i="43"/>
  <c r="K35" i="2"/>
  <c r="J46" i="2"/>
  <c r="O170" i="39"/>
  <c r="D20" i="2"/>
  <c r="N71" i="28"/>
  <c r="G40" i="10"/>
  <c r="G92" i="10"/>
  <c r="G22" i="10"/>
  <c r="G77" i="10"/>
  <c r="G58" i="10"/>
  <c r="G27" i="48"/>
  <c r="G20" i="48"/>
  <c r="G188" i="30"/>
  <c r="G22" i="30"/>
  <c r="G77" i="30"/>
  <c r="G109" i="30"/>
  <c r="G142" i="30"/>
  <c r="G181" i="30"/>
  <c r="G58" i="30"/>
  <c r="G92" i="30"/>
  <c r="G161" i="30"/>
  <c r="G126" i="30"/>
  <c r="G40" i="30"/>
  <c r="G19" i="32"/>
  <c r="G49" i="32"/>
  <c r="G77" i="32"/>
  <c r="G34" i="32"/>
  <c r="G65" i="32"/>
  <c r="G181" i="34"/>
  <c r="G58" i="34"/>
  <c r="G188" i="34"/>
  <c r="G92" i="34"/>
  <c r="G126" i="34"/>
  <c r="G161" i="34"/>
  <c r="G40" i="34"/>
  <c r="G77" i="34"/>
  <c r="G142" i="34"/>
  <c r="G22" i="34"/>
  <c r="G109" i="34"/>
  <c r="G181" i="36"/>
  <c r="G58" i="36"/>
  <c r="G161" i="36"/>
  <c r="G77" i="36"/>
  <c r="G188" i="36"/>
  <c r="G40" i="36"/>
  <c r="G109" i="36"/>
  <c r="G142" i="36"/>
  <c r="G126" i="36"/>
  <c r="G22" i="36"/>
  <c r="G92" i="36"/>
  <c r="G92" i="33"/>
  <c r="G58" i="33"/>
  <c r="G22" i="33"/>
  <c r="G77" i="33"/>
  <c r="G40" i="33"/>
  <c r="H4" i="48"/>
  <c r="H4" i="36"/>
  <c r="H4" i="34"/>
  <c r="H4" i="32"/>
  <c r="H4" i="43"/>
  <c r="H4" i="35"/>
  <c r="H4" i="33"/>
  <c r="H4" i="30"/>
  <c r="H4" i="10"/>
  <c r="H4" i="31"/>
  <c r="H4" i="29"/>
  <c r="H77" i="2"/>
  <c r="H49" i="2"/>
  <c r="H19" i="2"/>
  <c r="H65" i="2"/>
  <c r="H34" i="2"/>
  <c r="G188" i="29"/>
  <c r="G161" i="29"/>
  <c r="G126" i="29"/>
  <c r="G92" i="29"/>
  <c r="G58" i="29"/>
  <c r="G22" i="29"/>
  <c r="G109" i="29"/>
  <c r="G77" i="29"/>
  <c r="G181" i="29"/>
  <c r="G40" i="29"/>
  <c r="G142" i="29"/>
  <c r="G188" i="35"/>
  <c r="G181" i="35"/>
  <c r="G161" i="35"/>
  <c r="G142" i="35"/>
  <c r="G126" i="35"/>
  <c r="G92" i="35"/>
  <c r="G77" i="35"/>
  <c r="G22" i="35"/>
  <c r="G109" i="35"/>
  <c r="G58" i="35"/>
  <c r="G40" i="35"/>
  <c r="G188" i="31"/>
  <c r="G161" i="31"/>
  <c r="G126" i="31"/>
  <c r="G92" i="31"/>
  <c r="G58" i="31"/>
  <c r="G22" i="31"/>
  <c r="G77" i="31"/>
  <c r="G109" i="31"/>
  <c r="G142" i="31"/>
  <c r="G40" i="31"/>
  <c r="G181" i="31"/>
  <c r="G76" i="43"/>
  <c r="G58" i="43"/>
  <c r="G40" i="43"/>
  <c r="G89" i="43"/>
  <c r="G22" i="43"/>
  <c r="H37" i="28"/>
  <c r="J5" i="28"/>
  <c r="I4" i="2"/>
  <c r="I21" i="28"/>
  <c r="I13" i="28"/>
  <c r="F70" i="28"/>
  <c r="F78" i="28" s="1"/>
  <c r="F90" i="28"/>
  <c r="G62" i="28"/>
  <c r="AS37" i="28"/>
  <c r="S39" i="2"/>
  <c r="P83" i="43"/>
  <c r="Q83" i="43" s="1"/>
  <c r="R83" i="43" s="1"/>
  <c r="P85" i="43"/>
  <c r="Q85" i="43" s="1"/>
  <c r="R85" i="43" s="1"/>
  <c r="S85" i="43" s="1"/>
  <c r="P84" i="43"/>
  <c r="Q84" i="43" s="1"/>
  <c r="R84" i="43" s="1"/>
  <c r="P82" i="43"/>
  <c r="Q82" i="43" s="1"/>
  <c r="R82" i="43" s="1"/>
  <c r="M68" i="28"/>
  <c r="D21" i="32"/>
  <c r="E51" i="32" s="1"/>
  <c r="F68" i="28"/>
  <c r="L68" i="28"/>
  <c r="D28" i="32"/>
  <c r="E58" i="32" s="1"/>
  <c r="D26" i="32"/>
  <c r="E56" i="32" s="1"/>
  <c r="D24" i="32"/>
  <c r="E54" i="32" s="1"/>
  <c r="D27" i="32"/>
  <c r="E57" i="32" s="1"/>
  <c r="D22" i="32"/>
  <c r="D29" i="32"/>
  <c r="E59" i="32" s="1"/>
  <c r="G68" i="28"/>
  <c r="J68" i="28"/>
  <c r="D23" i="32"/>
  <c r="E53" i="32" s="1"/>
  <c r="D20" i="32"/>
  <c r="E20" i="32" s="1"/>
  <c r="F50" i="32" s="1"/>
  <c r="D25" i="32"/>
  <c r="E55" i="32" s="1"/>
  <c r="D24" i="31"/>
  <c r="E24" i="31" s="1"/>
  <c r="D30" i="31"/>
  <c r="E30" i="31" s="1"/>
  <c r="E150" i="31" s="1"/>
  <c r="D31" i="31"/>
  <c r="D151" i="31" s="1"/>
  <c r="D26" i="31"/>
  <c r="E26" i="31" s="1"/>
  <c r="E146" i="31" s="1"/>
  <c r="K68" i="28"/>
  <c r="C176" i="30"/>
  <c r="C183" i="30" s="1"/>
  <c r="C185" i="30" s="1"/>
  <c r="D24" i="10"/>
  <c r="E60" i="10" s="1"/>
  <c r="C189" i="36"/>
  <c r="C191" i="36" s="1"/>
  <c r="C176" i="34"/>
  <c r="C177" i="34" s="1"/>
  <c r="C157" i="34"/>
  <c r="C182" i="34" s="1"/>
  <c r="H68" i="28"/>
  <c r="C157" i="30"/>
  <c r="C189" i="30" s="1"/>
  <c r="C191" i="30" s="1"/>
  <c r="D68" i="28"/>
  <c r="C182" i="29"/>
  <c r="C196" i="29" s="1"/>
  <c r="C189" i="29"/>
  <c r="C191" i="29" s="1"/>
  <c r="O216" i="41"/>
  <c r="O219" i="41" s="1"/>
  <c r="C182" i="36"/>
  <c r="C184" i="36" s="1"/>
  <c r="C186" i="36" s="1"/>
  <c r="D33" i="10"/>
  <c r="E69" i="10" s="1"/>
  <c r="C103" i="28"/>
  <c r="C95" i="28" s="1"/>
  <c r="D28" i="47"/>
  <c r="D33" i="31"/>
  <c r="E69" i="31" s="1"/>
  <c r="D23" i="31"/>
  <c r="E59" i="31" s="1"/>
  <c r="N75" i="28"/>
  <c r="D28" i="31"/>
  <c r="D167" i="31" s="1"/>
  <c r="D32" i="31"/>
  <c r="E68" i="31" s="1"/>
  <c r="D27" i="31"/>
  <c r="E63" i="31" s="1"/>
  <c r="D25" i="31"/>
  <c r="E61" i="31" s="1"/>
  <c r="D34" i="31"/>
  <c r="D154" i="31" s="1"/>
  <c r="D35" i="31"/>
  <c r="E71" i="31" s="1"/>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AF30" i="2" s="1"/>
  <c r="AG30" i="2" s="1"/>
  <c r="AH30" i="2" s="1"/>
  <c r="AI30" i="2" s="1"/>
  <c r="AJ30" i="2" s="1"/>
  <c r="AK30" i="2" s="1"/>
  <c r="AL30" i="2" s="1"/>
  <c r="AM30" i="2" s="1"/>
  <c r="N219" i="41"/>
  <c r="C74" i="30"/>
  <c r="D28" i="10"/>
  <c r="E64" i="10" s="1"/>
  <c r="D32" i="10"/>
  <c r="E68" i="10" s="1"/>
  <c r="D25" i="10"/>
  <c r="E61" i="10" s="1"/>
  <c r="C190" i="35"/>
  <c r="C192" i="35" s="1"/>
  <c r="D26" i="10"/>
  <c r="E62" i="10" s="1"/>
  <c r="C177" i="35"/>
  <c r="D30" i="10"/>
  <c r="E66" i="10" s="1"/>
  <c r="D29" i="10"/>
  <c r="E65" i="10" s="1"/>
  <c r="T41" i="35"/>
  <c r="S55" i="35"/>
  <c r="C189" i="31"/>
  <c r="C191" i="31" s="1"/>
  <c r="C158" i="31"/>
  <c r="C178" i="31"/>
  <c r="C179" i="31" s="1"/>
  <c r="C182" i="31"/>
  <c r="C184" i="31" s="1"/>
  <c r="C177" i="31"/>
  <c r="C190" i="31"/>
  <c r="C192" i="31" s="1"/>
  <c r="C183" i="31"/>
  <c r="C185" i="31" s="1"/>
  <c r="C182" i="35"/>
  <c r="C184" i="35" s="1"/>
  <c r="C186" i="35" s="1"/>
  <c r="C158" i="35"/>
  <c r="C189" i="35"/>
  <c r="C178" i="35"/>
  <c r="C179" i="35" s="1"/>
  <c r="C178" i="36"/>
  <c r="C179" i="36" s="1"/>
  <c r="C190" i="36"/>
  <c r="C192" i="36" s="1"/>
  <c r="E29" i="31"/>
  <c r="E168" i="31" s="1"/>
  <c r="E65" i="31"/>
  <c r="E20" i="2"/>
  <c r="F50" i="2" s="1"/>
  <c r="E50" i="2"/>
  <c r="C177" i="36"/>
  <c r="C185" i="29"/>
  <c r="M41" i="33"/>
  <c r="L55" i="33"/>
  <c r="O211" i="41"/>
  <c r="C76" i="28"/>
  <c r="Q41" i="30"/>
  <c r="P55" i="30"/>
  <c r="C74" i="29"/>
  <c r="C74" i="34"/>
  <c r="C178" i="29"/>
  <c r="C179" i="29" s="1"/>
  <c r="C190" i="29"/>
  <c r="C192" i="29" s="1"/>
  <c r="D61" i="32"/>
  <c r="D107" i="28" s="1"/>
  <c r="C177" i="29"/>
  <c r="D29" i="47"/>
  <c r="O41" i="10"/>
  <c r="N55" i="10"/>
  <c r="O194" i="41"/>
  <c r="O214" i="41" s="1"/>
  <c r="D44" i="47"/>
  <c r="D23" i="2"/>
  <c r="E53" i="2" s="1"/>
  <c r="D42" i="47"/>
  <c r="D27" i="10"/>
  <c r="E63" i="10" s="1"/>
  <c r="D34" i="10"/>
  <c r="E70" i="10" s="1"/>
  <c r="D26" i="2"/>
  <c r="E56" i="2" s="1"/>
  <c r="D43" i="47"/>
  <c r="D23" i="10"/>
  <c r="D35" i="10"/>
  <c r="D31" i="10"/>
  <c r="E67" i="10" s="1"/>
  <c r="L41" i="34"/>
  <c r="K55" i="34"/>
  <c r="P75" i="43"/>
  <c r="AN69" i="28" s="1"/>
  <c r="N81" i="28"/>
  <c r="D35" i="34"/>
  <c r="D26" i="34"/>
  <c r="D24" i="34"/>
  <c r="D23" i="34"/>
  <c r="D33" i="34"/>
  <c r="D31" i="34"/>
  <c r="D34" i="34"/>
  <c r="D29" i="34"/>
  <c r="D25" i="34"/>
  <c r="D27" i="34"/>
  <c r="D30" i="34"/>
  <c r="D28" i="34"/>
  <c r="D32" i="34"/>
  <c r="D17" i="47"/>
  <c r="AE194" i="40"/>
  <c r="D19" i="47" s="1"/>
  <c r="AE210" i="40"/>
  <c r="D12" i="47"/>
  <c r="O194" i="40"/>
  <c r="D15" i="47" s="1"/>
  <c r="O210" i="40"/>
  <c r="D45" i="47"/>
  <c r="N80" i="28"/>
  <c r="N64" i="28" s="1"/>
  <c r="D29" i="33"/>
  <c r="E65" i="33" s="1"/>
  <c r="D31" i="33"/>
  <c r="E67" i="33" s="1"/>
  <c r="D26" i="33"/>
  <c r="E62" i="33" s="1"/>
  <c r="D28" i="33"/>
  <c r="E64" i="33" s="1"/>
  <c r="D35" i="33"/>
  <c r="E71" i="33" s="1"/>
  <c r="D30" i="33"/>
  <c r="E66" i="33" s="1"/>
  <c r="D25" i="33"/>
  <c r="E61" i="33" s="1"/>
  <c r="D32" i="33"/>
  <c r="E68" i="33" s="1"/>
  <c r="D27" i="33"/>
  <c r="E63" i="33" s="1"/>
  <c r="D23" i="33"/>
  <c r="E59" i="33" s="1"/>
  <c r="D34" i="33"/>
  <c r="E70" i="33" s="1"/>
  <c r="D33" i="33"/>
  <c r="E69" i="33" s="1"/>
  <c r="D24" i="33"/>
  <c r="E60" i="33" s="1"/>
  <c r="AU210" i="40"/>
  <c r="AU194" i="40"/>
  <c r="N82" i="28"/>
  <c r="E35" i="35"/>
  <c r="F71" i="35" s="1"/>
  <c r="D34" i="35"/>
  <c r="F35" i="35"/>
  <c r="G71" i="35" s="1"/>
  <c r="D27" i="35"/>
  <c r="D35" i="35"/>
  <c r="E71" i="35" s="1"/>
  <c r="D24" i="35"/>
  <c r="E60" i="35" s="1"/>
  <c r="G27" i="35"/>
  <c r="H63" i="35" s="1"/>
  <c r="D25" i="35"/>
  <c r="H35" i="35"/>
  <c r="I71" i="35" s="1"/>
  <c r="I25" i="35"/>
  <c r="D28" i="35"/>
  <c r="G35" i="35"/>
  <c r="H71" i="35" s="1"/>
  <c r="D31" i="35"/>
  <c r="D26" i="35"/>
  <c r="E62" i="35" s="1"/>
  <c r="D29" i="35"/>
  <c r="D32" i="35"/>
  <c r="D23" i="35"/>
  <c r="G32" i="35"/>
  <c r="H68" i="35" s="1"/>
  <c r="F28" i="35"/>
  <c r="H26" i="35"/>
  <c r="J26" i="35"/>
  <c r="K62" i="35" s="1"/>
  <c r="H27" i="35"/>
  <c r="H28" i="35"/>
  <c r="I35" i="35"/>
  <c r="E26" i="35"/>
  <c r="E24" i="35"/>
  <c r="F60" i="35" s="1"/>
  <c r="K26" i="35"/>
  <c r="L62" i="35" s="1"/>
  <c r="H32" i="35"/>
  <c r="F24" i="35"/>
  <c r="I29" i="35"/>
  <c r="D30" i="35"/>
  <c r="D33" i="35"/>
  <c r="L26" i="35"/>
  <c r="I33" i="35"/>
  <c r="I30" i="35"/>
  <c r="N73" i="28"/>
  <c r="D28" i="29"/>
  <c r="E64" i="29" s="1"/>
  <c r="D29" i="29"/>
  <c r="E65" i="29" s="1"/>
  <c r="D31" i="29"/>
  <c r="E67" i="29" s="1"/>
  <c r="D30" i="29"/>
  <c r="E66" i="29" s="1"/>
  <c r="D26" i="29"/>
  <c r="E62" i="29" s="1"/>
  <c r="D34" i="29"/>
  <c r="E70" i="29" s="1"/>
  <c r="D33" i="29"/>
  <c r="E69" i="29" s="1"/>
  <c r="D32" i="29"/>
  <c r="E68" i="29" s="1"/>
  <c r="D24" i="29"/>
  <c r="E60" i="29" s="1"/>
  <c r="D25" i="29"/>
  <c r="E61" i="29" s="1"/>
  <c r="D23" i="29"/>
  <c r="E59" i="29" s="1"/>
  <c r="D27" i="29"/>
  <c r="E63" i="29" s="1"/>
  <c r="D35" i="29"/>
  <c r="E71" i="29" s="1"/>
  <c r="N83" i="28"/>
  <c r="D34" i="36"/>
  <c r="D25" i="36"/>
  <c r="D26" i="36"/>
  <c r="D33" i="36"/>
  <c r="D23" i="36"/>
  <c r="E59" i="36" s="1"/>
  <c r="D30" i="36"/>
  <c r="D32" i="36"/>
  <c r="D29" i="36"/>
  <c r="D35" i="36"/>
  <c r="D31" i="36"/>
  <c r="G29" i="36"/>
  <c r="D27" i="36"/>
  <c r="E23" i="36"/>
  <c r="D24" i="36"/>
  <c r="D28" i="36"/>
  <c r="N74" i="28"/>
  <c r="D30" i="30"/>
  <c r="E66" i="30" s="1"/>
  <c r="D31" i="30"/>
  <c r="E67" i="30" s="1"/>
  <c r="D29" i="30"/>
  <c r="E65" i="30" s="1"/>
  <c r="D26" i="30"/>
  <c r="E62" i="30" s="1"/>
  <c r="D27" i="30"/>
  <c r="E63" i="30" s="1"/>
  <c r="D23" i="30"/>
  <c r="E59" i="30" s="1"/>
  <c r="D35" i="30"/>
  <c r="E71" i="30" s="1"/>
  <c r="D32" i="30"/>
  <c r="E68" i="30" s="1"/>
  <c r="D24" i="30"/>
  <c r="E60" i="30" s="1"/>
  <c r="D33" i="30"/>
  <c r="E69" i="30" s="1"/>
  <c r="D34" i="30"/>
  <c r="E70" i="30" s="1"/>
  <c r="D25" i="30"/>
  <c r="E61" i="30" s="1"/>
  <c r="D28" i="30"/>
  <c r="E64" i="30" s="1"/>
  <c r="C94" i="28"/>
  <c r="D22" i="2"/>
  <c r="E52" i="2" s="1"/>
  <c r="D25" i="2"/>
  <c r="E55" i="2" s="1"/>
  <c r="D27" i="2"/>
  <c r="E57" i="2" s="1"/>
  <c r="D21" i="2"/>
  <c r="E51" i="2" s="1"/>
  <c r="D24" i="2"/>
  <c r="E54" i="2" s="1"/>
  <c r="C68" i="28"/>
  <c r="C107" i="28"/>
  <c r="C112" i="28" s="1"/>
  <c r="C62" i="32"/>
  <c r="D28" i="2"/>
  <c r="E58" i="2" s="1"/>
  <c r="C62" i="2"/>
  <c r="D29" i="2"/>
  <c r="E59" i="2" s="1"/>
  <c r="E76" i="28"/>
  <c r="E64" i="28"/>
  <c r="E68" i="28" s="1"/>
  <c r="D168" i="31"/>
  <c r="D149" i="31"/>
  <c r="D165" i="31"/>
  <c r="D146" i="31"/>
  <c r="C93" i="28"/>
  <c r="C10" i="28"/>
  <c r="S84" i="43" l="1"/>
  <c r="S82" i="43"/>
  <c r="N35" i="32"/>
  <c r="M46" i="32"/>
  <c r="S83" i="43"/>
  <c r="L35" i="2"/>
  <c r="K46" i="2"/>
  <c r="U2" i="43"/>
  <c r="T77" i="43"/>
  <c r="T79" i="43"/>
  <c r="T78" i="43"/>
  <c r="T80" i="43"/>
  <c r="T85" i="43" s="1"/>
  <c r="F98" i="28"/>
  <c r="F106" i="28" s="1"/>
  <c r="F116" i="28"/>
  <c r="F124" i="28" s="1"/>
  <c r="F132" i="28" s="1"/>
  <c r="AN70" i="28"/>
  <c r="H188" i="31"/>
  <c r="H161" i="31"/>
  <c r="H126" i="31"/>
  <c r="H92" i="31"/>
  <c r="H58" i="31"/>
  <c r="H22" i="31"/>
  <c r="H181" i="31"/>
  <c r="H142" i="31"/>
  <c r="H109" i="31"/>
  <c r="H77" i="31"/>
  <c r="H40" i="31"/>
  <c r="H181" i="29"/>
  <c r="H142" i="29"/>
  <c r="H109" i="29"/>
  <c r="H77" i="29"/>
  <c r="H40" i="29"/>
  <c r="H58" i="29"/>
  <c r="H188" i="29"/>
  <c r="H161" i="29"/>
  <c r="H22" i="29"/>
  <c r="H92" i="29"/>
  <c r="H126" i="29"/>
  <c r="H181" i="34"/>
  <c r="H188" i="34"/>
  <c r="H92" i="34"/>
  <c r="H126" i="34"/>
  <c r="H161" i="34"/>
  <c r="H40" i="34"/>
  <c r="H77" i="34"/>
  <c r="H109" i="34"/>
  <c r="H58" i="34"/>
  <c r="H22" i="34"/>
  <c r="H142" i="34"/>
  <c r="H22" i="10"/>
  <c r="H77" i="10"/>
  <c r="H40" i="10"/>
  <c r="H92" i="10"/>
  <c r="H58" i="10"/>
  <c r="H27" i="48"/>
  <c r="H20" i="48"/>
  <c r="H109" i="30"/>
  <c r="H142" i="30"/>
  <c r="H181" i="30"/>
  <c r="H58" i="30"/>
  <c r="H92" i="30"/>
  <c r="H188" i="30"/>
  <c r="H126" i="30"/>
  <c r="H77" i="30"/>
  <c r="H40" i="30"/>
  <c r="H22" i="30"/>
  <c r="H161" i="30"/>
  <c r="H58" i="36"/>
  <c r="H40" i="36"/>
  <c r="H161" i="36"/>
  <c r="H77" i="36"/>
  <c r="H126" i="36"/>
  <c r="H142" i="36"/>
  <c r="H188" i="36"/>
  <c r="H22" i="36"/>
  <c r="H109" i="36"/>
  <c r="H92" i="36"/>
  <c r="H181" i="36"/>
  <c r="H92" i="33"/>
  <c r="H58" i="33"/>
  <c r="H22" i="33"/>
  <c r="H77" i="33"/>
  <c r="H40" i="33"/>
  <c r="H188" i="35"/>
  <c r="H142" i="35"/>
  <c r="H126" i="35"/>
  <c r="H92" i="35"/>
  <c r="H109" i="35"/>
  <c r="H22" i="35"/>
  <c r="H77" i="35"/>
  <c r="H181" i="35"/>
  <c r="H58" i="35"/>
  <c r="H40" i="35"/>
  <c r="H161" i="35"/>
  <c r="H76" i="43"/>
  <c r="H58" i="43"/>
  <c r="H40" i="43"/>
  <c r="H22" i="43"/>
  <c r="H89" i="43"/>
  <c r="I4" i="48"/>
  <c r="I4" i="36"/>
  <c r="I4" i="34"/>
  <c r="I4" i="32"/>
  <c r="I4" i="30"/>
  <c r="I4" i="43"/>
  <c r="I4" i="35"/>
  <c r="I4" i="33"/>
  <c r="I4" i="31"/>
  <c r="I4" i="29"/>
  <c r="I4" i="10"/>
  <c r="I77" i="2"/>
  <c r="I49" i="2"/>
  <c r="I19" i="2"/>
  <c r="I65" i="2"/>
  <c r="I34" i="2"/>
  <c r="H49" i="32"/>
  <c r="H77" i="32"/>
  <c r="H34" i="32"/>
  <c r="H19" i="32"/>
  <c r="H65" i="32"/>
  <c r="I37" i="28"/>
  <c r="K5" i="28"/>
  <c r="J4" i="2"/>
  <c r="J13" i="28"/>
  <c r="J21" i="28"/>
  <c r="G90" i="28"/>
  <c r="G70" i="28"/>
  <c r="G78" i="28" s="1"/>
  <c r="AT37" i="28"/>
  <c r="H62" i="28"/>
  <c r="E28" i="32"/>
  <c r="F58" i="32" s="1"/>
  <c r="D11" i="47"/>
  <c r="E27" i="32"/>
  <c r="F57" i="32" s="1"/>
  <c r="E50" i="32"/>
  <c r="D169" i="31"/>
  <c r="E21" i="32"/>
  <c r="F51" i="32" s="1"/>
  <c r="D164" i="31"/>
  <c r="D144" i="31"/>
  <c r="D163" i="31"/>
  <c r="T39" i="2"/>
  <c r="C104" i="28"/>
  <c r="E25" i="32"/>
  <c r="F55" i="32" s="1"/>
  <c r="E163" i="31"/>
  <c r="E144" i="31"/>
  <c r="E26" i="32"/>
  <c r="F56" i="32" s="1"/>
  <c r="D145" i="31"/>
  <c r="E60" i="31"/>
  <c r="E25" i="31"/>
  <c r="E145" i="31" s="1"/>
  <c r="E29" i="32"/>
  <c r="F59" i="32" s="1"/>
  <c r="O187" i="39"/>
  <c r="E35" i="31"/>
  <c r="E155" i="31" s="1"/>
  <c r="D150" i="31"/>
  <c r="D31" i="32"/>
  <c r="C193" i="36"/>
  <c r="C194" i="36" s="1"/>
  <c r="E24" i="10"/>
  <c r="F60" i="10" s="1"/>
  <c r="E24" i="32"/>
  <c r="F24" i="32" s="1"/>
  <c r="G54" i="32" s="1"/>
  <c r="D153" i="31"/>
  <c r="D172" i="31"/>
  <c r="E23" i="32"/>
  <c r="F53" i="32" s="1"/>
  <c r="E52" i="32"/>
  <c r="E22" i="32"/>
  <c r="C183" i="34"/>
  <c r="C185" i="34" s="1"/>
  <c r="E33" i="31"/>
  <c r="E172" i="31" s="1"/>
  <c r="E66" i="31"/>
  <c r="E28" i="10"/>
  <c r="F64" i="10" s="1"/>
  <c r="E67" i="31"/>
  <c r="C190" i="30"/>
  <c r="C192" i="30" s="1"/>
  <c r="C193" i="30" s="1"/>
  <c r="E31" i="31"/>
  <c r="F31" i="31" s="1"/>
  <c r="G31" i="31" s="1"/>
  <c r="D170" i="31"/>
  <c r="E62" i="31"/>
  <c r="E165" i="31"/>
  <c r="C158" i="34"/>
  <c r="C189" i="34"/>
  <c r="C191" i="34" s="1"/>
  <c r="D174" i="31"/>
  <c r="C177" i="30"/>
  <c r="C178" i="30"/>
  <c r="E34" i="31"/>
  <c r="E173" i="31" s="1"/>
  <c r="E23" i="31"/>
  <c r="E162" i="31" s="1"/>
  <c r="E32" i="31"/>
  <c r="F32" i="31" s="1"/>
  <c r="D171" i="31"/>
  <c r="E64" i="31"/>
  <c r="C158" i="30"/>
  <c r="C182" i="30"/>
  <c r="C196" i="30" s="1"/>
  <c r="E29" i="10"/>
  <c r="F65" i="10" s="1"/>
  <c r="E28" i="31"/>
  <c r="E167" i="31" s="1"/>
  <c r="C190" i="34"/>
  <c r="C192" i="34" s="1"/>
  <c r="E25" i="10"/>
  <c r="F61" i="10" s="1"/>
  <c r="C178" i="34"/>
  <c r="C179" i="34" s="1"/>
  <c r="E27" i="31"/>
  <c r="D162" i="31"/>
  <c r="D173" i="31"/>
  <c r="N67" i="28"/>
  <c r="C196" i="36"/>
  <c r="C184" i="29"/>
  <c r="C186" i="29" s="1"/>
  <c r="E33" i="10"/>
  <c r="F69" i="10" s="1"/>
  <c r="D148" i="31"/>
  <c r="E70" i="31"/>
  <c r="E149" i="31"/>
  <c r="D152" i="31"/>
  <c r="D155" i="31"/>
  <c r="D143" i="31"/>
  <c r="D147" i="31"/>
  <c r="D166" i="31"/>
  <c r="D37" i="31"/>
  <c r="C197" i="35"/>
  <c r="E169" i="31"/>
  <c r="E174" i="31"/>
  <c r="F20" i="32"/>
  <c r="G50" i="32" s="1"/>
  <c r="C191" i="35"/>
  <c r="C193" i="35" s="1"/>
  <c r="C194" i="35" s="1"/>
  <c r="E30" i="10"/>
  <c r="F66" i="10" s="1"/>
  <c r="C186" i="31"/>
  <c r="C196" i="31"/>
  <c r="E32" i="10"/>
  <c r="F68" i="10" s="1"/>
  <c r="E26" i="10"/>
  <c r="F62" i="10" s="1"/>
  <c r="U41" i="35"/>
  <c r="T55" i="35"/>
  <c r="F20" i="2"/>
  <c r="G50" i="2" s="1"/>
  <c r="C193" i="31"/>
  <c r="C197" i="31"/>
  <c r="C197" i="36"/>
  <c r="H29" i="36"/>
  <c r="H149" i="36" s="1"/>
  <c r="H65" i="36"/>
  <c r="E26" i="36"/>
  <c r="E146" i="36" s="1"/>
  <c r="E62" i="36"/>
  <c r="E30" i="35"/>
  <c r="E150" i="35" s="1"/>
  <c r="E66" i="35"/>
  <c r="I28" i="35"/>
  <c r="I167" i="35" s="1"/>
  <c r="I64" i="35"/>
  <c r="E29" i="35"/>
  <c r="E168" i="35" s="1"/>
  <c r="E65" i="35"/>
  <c r="E31" i="34"/>
  <c r="E170" i="34" s="1"/>
  <c r="E67" i="34"/>
  <c r="E33" i="35"/>
  <c r="E153" i="35" s="1"/>
  <c r="E69" i="35"/>
  <c r="E25" i="35"/>
  <c r="E145" i="35" s="1"/>
  <c r="E61" i="35"/>
  <c r="E34" i="34"/>
  <c r="E173" i="34" s="1"/>
  <c r="E70" i="34"/>
  <c r="C196" i="35"/>
  <c r="E31" i="36"/>
  <c r="E67" i="36"/>
  <c r="E25" i="36"/>
  <c r="E164" i="36" s="1"/>
  <c r="E61" i="36"/>
  <c r="J29" i="35"/>
  <c r="J168" i="35" s="1"/>
  <c r="J65" i="35"/>
  <c r="I27" i="35"/>
  <c r="I147" i="35" s="1"/>
  <c r="I63" i="35"/>
  <c r="E32" i="34"/>
  <c r="E152" i="34" s="1"/>
  <c r="E68" i="34"/>
  <c r="E33" i="34"/>
  <c r="E172" i="34" s="1"/>
  <c r="E69" i="34"/>
  <c r="F23" i="32"/>
  <c r="G53" i="32" s="1"/>
  <c r="F24" i="31"/>
  <c r="F60" i="31"/>
  <c r="E35" i="36"/>
  <c r="E155" i="36" s="1"/>
  <c r="E71" i="36"/>
  <c r="E34" i="36"/>
  <c r="E173" i="36" s="1"/>
  <c r="E70" i="36"/>
  <c r="G24" i="35"/>
  <c r="G163" i="35" s="1"/>
  <c r="G60" i="35"/>
  <c r="E31" i="35"/>
  <c r="E170" i="35" s="1"/>
  <c r="E67" i="35"/>
  <c r="E28" i="34"/>
  <c r="E167" i="34" s="1"/>
  <c r="E64" i="34"/>
  <c r="E23" i="34"/>
  <c r="E143" i="34" s="1"/>
  <c r="E59" i="34"/>
  <c r="F29" i="31"/>
  <c r="F65" i="31"/>
  <c r="E32" i="35"/>
  <c r="E152" i="35" s="1"/>
  <c r="E68" i="35"/>
  <c r="E29" i="36"/>
  <c r="E168" i="36" s="1"/>
  <c r="E65" i="36"/>
  <c r="I32" i="35"/>
  <c r="I152" i="35" s="1"/>
  <c r="I68" i="35"/>
  <c r="I26" i="35"/>
  <c r="J62" i="35" s="1"/>
  <c r="I62" i="35"/>
  <c r="E27" i="35"/>
  <c r="E166" i="35" s="1"/>
  <c r="E63" i="35"/>
  <c r="E30" i="34"/>
  <c r="E169" i="34" s="1"/>
  <c r="E66" i="34"/>
  <c r="E24" i="34"/>
  <c r="E163" i="34" s="1"/>
  <c r="E60" i="34"/>
  <c r="E23" i="10"/>
  <c r="F59" i="10" s="1"/>
  <c r="E59" i="10"/>
  <c r="F30" i="31"/>
  <c r="F66" i="31"/>
  <c r="J35" i="35"/>
  <c r="J174" i="35" s="1"/>
  <c r="J71" i="35"/>
  <c r="E28" i="36"/>
  <c r="E167" i="36" s="1"/>
  <c r="E64" i="36"/>
  <c r="E32" i="36"/>
  <c r="E152" i="36" s="1"/>
  <c r="E68" i="36"/>
  <c r="J30" i="35"/>
  <c r="J169" i="35" s="1"/>
  <c r="J66" i="35"/>
  <c r="G28" i="35"/>
  <c r="H64" i="35" s="1"/>
  <c r="G64" i="35"/>
  <c r="E28" i="35"/>
  <c r="F64" i="35" s="1"/>
  <c r="E64" i="35"/>
  <c r="E27" i="34"/>
  <c r="E166" i="34" s="1"/>
  <c r="E63" i="34"/>
  <c r="E26" i="34"/>
  <c r="E146" i="34" s="1"/>
  <c r="E62" i="34"/>
  <c r="E33" i="36"/>
  <c r="E172" i="36" s="1"/>
  <c r="E69" i="36"/>
  <c r="E24" i="36"/>
  <c r="E144" i="36" s="1"/>
  <c r="E60" i="36"/>
  <c r="E30" i="36"/>
  <c r="E66" i="36"/>
  <c r="J33" i="35"/>
  <c r="J153" i="35" s="1"/>
  <c r="J69" i="35"/>
  <c r="J25" i="35"/>
  <c r="J145" i="35" s="1"/>
  <c r="J61" i="35"/>
  <c r="E34" i="35"/>
  <c r="E173" i="35" s="1"/>
  <c r="E70" i="35"/>
  <c r="E25" i="34"/>
  <c r="E164" i="34" s="1"/>
  <c r="E61" i="34"/>
  <c r="E35" i="34"/>
  <c r="E174" i="34" s="1"/>
  <c r="E71" i="34"/>
  <c r="F26" i="31"/>
  <c r="F62" i="31"/>
  <c r="E27" i="36"/>
  <c r="E166" i="36" s="1"/>
  <c r="E63" i="36"/>
  <c r="F23" i="36"/>
  <c r="F162" i="36" s="1"/>
  <c r="F59" i="36"/>
  <c r="M26" i="35"/>
  <c r="M146" i="35" s="1"/>
  <c r="M62" i="35"/>
  <c r="F26" i="35"/>
  <c r="F146" i="35" s="1"/>
  <c r="F62" i="35"/>
  <c r="E23" i="35"/>
  <c r="E59" i="35"/>
  <c r="E29" i="34"/>
  <c r="E149" i="34" s="1"/>
  <c r="E65" i="34"/>
  <c r="E35" i="10"/>
  <c r="F71" i="10" s="1"/>
  <c r="E71" i="10"/>
  <c r="N41" i="33"/>
  <c r="M55" i="33"/>
  <c r="R41" i="30"/>
  <c r="Q55" i="30"/>
  <c r="C197" i="29"/>
  <c r="C198" i="29" s="1"/>
  <c r="C200" i="29" s="1"/>
  <c r="C193" i="29"/>
  <c r="C184" i="34"/>
  <c r="N65" i="28"/>
  <c r="E26" i="2"/>
  <c r="F56" i="2" s="1"/>
  <c r="E23" i="2"/>
  <c r="F53" i="2" s="1"/>
  <c r="P41" i="10"/>
  <c r="O55" i="10"/>
  <c r="E31" i="10"/>
  <c r="F67" i="10" s="1"/>
  <c r="E27" i="10"/>
  <c r="F63" i="10" s="1"/>
  <c r="D37" i="10"/>
  <c r="E34" i="10"/>
  <c r="F70" i="10" s="1"/>
  <c r="C8" i="28"/>
  <c r="M41" i="34"/>
  <c r="L55" i="34"/>
  <c r="N66" i="28"/>
  <c r="D62" i="32"/>
  <c r="E25" i="33"/>
  <c r="F61" i="33" s="1"/>
  <c r="E34" i="30"/>
  <c r="F70" i="30" s="1"/>
  <c r="D173" i="30"/>
  <c r="D154" i="30"/>
  <c r="D149" i="30"/>
  <c r="D168" i="30"/>
  <c r="E29" i="30"/>
  <c r="F65" i="30" s="1"/>
  <c r="D167" i="36"/>
  <c r="D148" i="36"/>
  <c r="E143" i="36"/>
  <c r="E162" i="36"/>
  <c r="D147" i="36"/>
  <c r="D166" i="36"/>
  <c r="D146" i="36"/>
  <c r="D165" i="36"/>
  <c r="E27" i="29"/>
  <c r="F63" i="29" s="1"/>
  <c r="D166" i="29"/>
  <c r="D147" i="29"/>
  <c r="E30" i="29"/>
  <c r="F66" i="29" s="1"/>
  <c r="D169" i="29"/>
  <c r="D150" i="29"/>
  <c r="I172" i="35"/>
  <c r="I153" i="35"/>
  <c r="D172" i="35"/>
  <c r="D153" i="35"/>
  <c r="I155" i="35"/>
  <c r="I174" i="35"/>
  <c r="D167" i="35"/>
  <c r="D148" i="35"/>
  <c r="G166" i="35"/>
  <c r="G147" i="35"/>
  <c r="F174" i="35"/>
  <c r="F155" i="35"/>
  <c r="D173" i="35"/>
  <c r="D154" i="35"/>
  <c r="E174" i="35"/>
  <c r="E155" i="35"/>
  <c r="E23" i="33"/>
  <c r="F59" i="33" s="1"/>
  <c r="D37" i="33"/>
  <c r="E26" i="33"/>
  <c r="F62" i="33" s="1"/>
  <c r="D171" i="34"/>
  <c r="D152" i="34"/>
  <c r="D167" i="34"/>
  <c r="D148" i="34"/>
  <c r="D169" i="34"/>
  <c r="D150" i="34"/>
  <c r="D163" i="34"/>
  <c r="D144" i="34"/>
  <c r="E33" i="30"/>
  <c r="F69" i="30" s="1"/>
  <c r="D153" i="30"/>
  <c r="D172" i="30"/>
  <c r="E31" i="30"/>
  <c r="F67" i="30" s="1"/>
  <c r="D170" i="30"/>
  <c r="D151" i="30"/>
  <c r="D173" i="36"/>
  <c r="D154" i="36"/>
  <c r="E23" i="29"/>
  <c r="F59" i="29" s="1"/>
  <c r="D37" i="29"/>
  <c r="D162" i="29"/>
  <c r="D143" i="29"/>
  <c r="E31" i="29"/>
  <c r="F67" i="29" s="1"/>
  <c r="D170" i="29"/>
  <c r="D151" i="29"/>
  <c r="I168" i="35"/>
  <c r="I149" i="35"/>
  <c r="H152" i="35"/>
  <c r="H171" i="35"/>
  <c r="K165" i="35"/>
  <c r="K146" i="35"/>
  <c r="H148" i="35"/>
  <c r="H167" i="35"/>
  <c r="H174" i="35"/>
  <c r="H155" i="35"/>
  <c r="E27" i="33"/>
  <c r="F63" i="33" s="1"/>
  <c r="E31" i="33"/>
  <c r="F67" i="33" s="1"/>
  <c r="D153" i="34"/>
  <c r="D172" i="34"/>
  <c r="D165" i="34"/>
  <c r="D146" i="34"/>
  <c r="E24" i="30"/>
  <c r="F60" i="30" s="1"/>
  <c r="D163" i="30"/>
  <c r="D144" i="30"/>
  <c r="E30" i="30"/>
  <c r="F66" i="30" s="1"/>
  <c r="D150" i="30"/>
  <c r="D169" i="30"/>
  <c r="D145" i="36"/>
  <c r="D164" i="36"/>
  <c r="E25" i="29"/>
  <c r="F61" i="29" s="1"/>
  <c r="D164" i="29"/>
  <c r="D145" i="29"/>
  <c r="E29" i="29"/>
  <c r="F65" i="29" s="1"/>
  <c r="D168" i="29"/>
  <c r="D149" i="29"/>
  <c r="I164" i="35"/>
  <c r="I145" i="35"/>
  <c r="E32" i="33"/>
  <c r="F68" i="33" s="1"/>
  <c r="E29" i="33"/>
  <c r="F65" i="33" s="1"/>
  <c r="D149" i="34"/>
  <c r="D168" i="34"/>
  <c r="D173" i="34"/>
  <c r="D154" i="34"/>
  <c r="E32" i="30"/>
  <c r="F68" i="30" s="1"/>
  <c r="D171" i="30"/>
  <c r="D152" i="30"/>
  <c r="E24" i="29"/>
  <c r="F60" i="29" s="1"/>
  <c r="D163" i="29"/>
  <c r="D144" i="29"/>
  <c r="E28" i="29"/>
  <c r="F64" i="29" s="1"/>
  <c r="D167" i="29"/>
  <c r="D148" i="29"/>
  <c r="I150" i="35"/>
  <c r="I169" i="35"/>
  <c r="L146" i="35"/>
  <c r="L165" i="35"/>
  <c r="E144" i="35"/>
  <c r="E163" i="35"/>
  <c r="J146" i="35"/>
  <c r="J165" i="35"/>
  <c r="H165" i="35"/>
  <c r="H146" i="35"/>
  <c r="F167" i="35"/>
  <c r="F148" i="35"/>
  <c r="G152" i="35"/>
  <c r="G171" i="35"/>
  <c r="D143" i="35"/>
  <c r="D162" i="35"/>
  <c r="D37" i="35"/>
  <c r="D165" i="35"/>
  <c r="D146" i="35"/>
  <c r="D163" i="35"/>
  <c r="D144" i="35"/>
  <c r="N84" i="28"/>
  <c r="E35" i="30"/>
  <c r="F71" i="30" s="1"/>
  <c r="D155" i="30"/>
  <c r="D174" i="30"/>
  <c r="D155" i="36"/>
  <c r="D174" i="36"/>
  <c r="D150" i="36"/>
  <c r="D169" i="36"/>
  <c r="D162" i="36"/>
  <c r="D143" i="36"/>
  <c r="D37" i="36"/>
  <c r="E32" i="29"/>
  <c r="F68" i="29" s="1"/>
  <c r="D171" i="29"/>
  <c r="D152" i="29"/>
  <c r="D169" i="35"/>
  <c r="D150" i="35"/>
  <c r="H147" i="35"/>
  <c r="H166" i="35"/>
  <c r="D170" i="35"/>
  <c r="D151" i="35"/>
  <c r="E24" i="33"/>
  <c r="F60" i="33" s="1"/>
  <c r="D166" i="34"/>
  <c r="D147" i="34"/>
  <c r="D162" i="34"/>
  <c r="D143" i="34"/>
  <c r="D37" i="34"/>
  <c r="D174" i="34"/>
  <c r="D155" i="34"/>
  <c r="E23" i="30"/>
  <c r="F59" i="30" s="1"/>
  <c r="D162" i="30"/>
  <c r="D143" i="30"/>
  <c r="D37" i="30"/>
  <c r="D170" i="36"/>
  <c r="D151" i="36"/>
  <c r="E33" i="29"/>
  <c r="F69" i="29" s="1"/>
  <c r="D153" i="29"/>
  <c r="D172" i="29"/>
  <c r="D149" i="35"/>
  <c r="D168" i="35"/>
  <c r="D145" i="35"/>
  <c r="D164" i="35"/>
  <c r="E33" i="33"/>
  <c r="F69" i="33" s="1"/>
  <c r="E30" i="33"/>
  <c r="F66" i="33" s="1"/>
  <c r="D151" i="34"/>
  <c r="D170" i="34"/>
  <c r="D167" i="30"/>
  <c r="D148" i="30"/>
  <c r="E28" i="30"/>
  <c r="F64" i="30" s="1"/>
  <c r="E27" i="30"/>
  <c r="F63" i="30" s="1"/>
  <c r="D147" i="30"/>
  <c r="D166" i="30"/>
  <c r="G168" i="36"/>
  <c r="G149" i="36"/>
  <c r="D152" i="36"/>
  <c r="D171" i="36"/>
  <c r="D172" i="36"/>
  <c r="D153" i="36"/>
  <c r="D173" i="29"/>
  <c r="D154" i="29"/>
  <c r="E34" i="29"/>
  <c r="F70" i="29" s="1"/>
  <c r="F163" i="35"/>
  <c r="F144" i="35"/>
  <c r="G174" i="35"/>
  <c r="G155" i="35"/>
  <c r="E35" i="33"/>
  <c r="F71" i="33" s="1"/>
  <c r="D164" i="34"/>
  <c r="D145" i="34"/>
  <c r="E25" i="30"/>
  <c r="F61" i="30" s="1"/>
  <c r="D164" i="30"/>
  <c r="D145" i="30"/>
  <c r="E26" i="30"/>
  <c r="F62" i="30" s="1"/>
  <c r="D165" i="30"/>
  <c r="D146" i="30"/>
  <c r="D163" i="36"/>
  <c r="D144" i="36"/>
  <c r="D168" i="36"/>
  <c r="D149" i="36"/>
  <c r="E35" i="29"/>
  <c r="F71" i="29" s="1"/>
  <c r="D174" i="29"/>
  <c r="D155" i="29"/>
  <c r="E26" i="29"/>
  <c r="F62" i="29" s="1"/>
  <c r="D165" i="29"/>
  <c r="D146" i="29"/>
  <c r="E165" i="35"/>
  <c r="E146" i="35"/>
  <c r="D152" i="35"/>
  <c r="D171" i="35"/>
  <c r="D174" i="35"/>
  <c r="D155" i="35"/>
  <c r="D166" i="35"/>
  <c r="D147" i="35"/>
  <c r="E34" i="33"/>
  <c r="F70" i="33" s="1"/>
  <c r="E28" i="33"/>
  <c r="F64" i="33" s="1"/>
  <c r="C9" i="28"/>
  <c r="E25" i="2"/>
  <c r="F55" i="2" s="1"/>
  <c r="E21" i="2"/>
  <c r="F51" i="2" s="1"/>
  <c r="E27" i="2"/>
  <c r="F57" i="2" s="1"/>
  <c r="E22" i="2"/>
  <c r="F52" i="2" s="1"/>
  <c r="E24" i="2"/>
  <c r="E61" i="32"/>
  <c r="E107" i="28" s="1"/>
  <c r="E28" i="2"/>
  <c r="F58" i="2" s="1"/>
  <c r="N76" i="28"/>
  <c r="N63" i="28"/>
  <c r="C91" i="28"/>
  <c r="C6" i="28"/>
  <c r="D61" i="2"/>
  <c r="D99" i="28" s="1"/>
  <c r="E29" i="2"/>
  <c r="F59" i="2" s="1"/>
  <c r="D31" i="2"/>
  <c r="C27" i="28"/>
  <c r="D73" i="31"/>
  <c r="T82" i="43" l="1"/>
  <c r="T84" i="43"/>
  <c r="N46" i="32"/>
  <c r="O35" i="32"/>
  <c r="T83" i="43"/>
  <c r="V2" i="43"/>
  <c r="U77" i="43"/>
  <c r="U82" i="43" s="1"/>
  <c r="U78" i="43"/>
  <c r="U80" i="43"/>
  <c r="U85" i="43" s="1"/>
  <c r="U79" i="43"/>
  <c r="U84" i="43" s="1"/>
  <c r="M35" i="2"/>
  <c r="L46" i="2"/>
  <c r="C96" i="28"/>
  <c r="G98" i="28"/>
  <c r="G106" i="28" s="1"/>
  <c r="G116" i="28"/>
  <c r="G124" i="28" s="1"/>
  <c r="G132" i="28" s="1"/>
  <c r="F25" i="10"/>
  <c r="G61" i="10" s="1"/>
  <c r="F28" i="32"/>
  <c r="G58" i="32" s="1"/>
  <c r="F27" i="32"/>
  <c r="G57" i="32" s="1"/>
  <c r="I188" i="31"/>
  <c r="I161" i="31"/>
  <c r="I126" i="31"/>
  <c r="I92" i="31"/>
  <c r="I58" i="31"/>
  <c r="I77" i="31"/>
  <c r="I109" i="31"/>
  <c r="I142" i="31"/>
  <c r="I181" i="31"/>
  <c r="I40" i="31"/>
  <c r="I22" i="31"/>
  <c r="I27" i="48"/>
  <c r="I20" i="48"/>
  <c r="I92" i="33"/>
  <c r="I58" i="33"/>
  <c r="I22" i="33"/>
  <c r="I77" i="33"/>
  <c r="I40" i="33"/>
  <c r="I188" i="35"/>
  <c r="I161" i="35"/>
  <c r="I58" i="35"/>
  <c r="I22" i="35"/>
  <c r="I92" i="35"/>
  <c r="I40" i="35"/>
  <c r="I126" i="35"/>
  <c r="I142" i="35"/>
  <c r="I109" i="35"/>
  <c r="I77" i="35"/>
  <c r="I181" i="35"/>
  <c r="I58" i="43"/>
  <c r="I22" i="43"/>
  <c r="I40" i="43"/>
  <c r="I76" i="43"/>
  <c r="I89" i="43"/>
  <c r="I142" i="30"/>
  <c r="I181" i="30"/>
  <c r="I92" i="30"/>
  <c r="I188" i="30"/>
  <c r="I126" i="30"/>
  <c r="I161" i="30"/>
  <c r="I22" i="30"/>
  <c r="I109" i="30"/>
  <c r="I77" i="30"/>
  <c r="I58" i="30"/>
  <c r="I40" i="30"/>
  <c r="J4" i="48"/>
  <c r="J4" i="36"/>
  <c r="J4" i="34"/>
  <c r="J4" i="32"/>
  <c r="J4" i="43"/>
  <c r="J4" i="35"/>
  <c r="J4" i="33"/>
  <c r="J4" i="31"/>
  <c r="J4" i="29"/>
  <c r="J4" i="30"/>
  <c r="J4" i="10"/>
  <c r="J77" i="2"/>
  <c r="J49" i="2"/>
  <c r="J19" i="2"/>
  <c r="J65" i="2"/>
  <c r="J34" i="2"/>
  <c r="I77" i="32"/>
  <c r="I34" i="32"/>
  <c r="I65" i="32"/>
  <c r="I49" i="32"/>
  <c r="I19" i="32"/>
  <c r="I58" i="10"/>
  <c r="I92" i="10"/>
  <c r="I22" i="10"/>
  <c r="I77" i="10"/>
  <c r="I40" i="10"/>
  <c r="I181" i="34"/>
  <c r="I188" i="34"/>
  <c r="I126" i="34"/>
  <c r="I161" i="34"/>
  <c r="I40" i="34"/>
  <c r="I77" i="34"/>
  <c r="I109" i="34"/>
  <c r="I142" i="34"/>
  <c r="I22" i="34"/>
  <c r="I92" i="34"/>
  <c r="I58" i="34"/>
  <c r="I161" i="29"/>
  <c r="I22" i="29"/>
  <c r="I77" i="29"/>
  <c r="I181" i="29"/>
  <c r="I142" i="29"/>
  <c r="I92" i="29"/>
  <c r="I126" i="29"/>
  <c r="I188" i="29"/>
  <c r="I40" i="29"/>
  <c r="I109" i="29"/>
  <c r="I58" i="29"/>
  <c r="I181" i="36"/>
  <c r="I58" i="36"/>
  <c r="I22" i="36"/>
  <c r="I161" i="36"/>
  <c r="I142" i="36"/>
  <c r="I40" i="36"/>
  <c r="I126" i="36"/>
  <c r="I188" i="36"/>
  <c r="I77" i="36"/>
  <c r="I109" i="36"/>
  <c r="I92" i="36"/>
  <c r="J37" i="28"/>
  <c r="H70" i="28"/>
  <c r="H78" i="28" s="1"/>
  <c r="H90" i="28"/>
  <c r="L5" i="28"/>
  <c r="K4" i="2"/>
  <c r="K13" i="28"/>
  <c r="K21" i="28"/>
  <c r="AU37" i="28"/>
  <c r="I62" i="28"/>
  <c r="F21" i="32"/>
  <c r="G51" i="32" s="1"/>
  <c r="F25" i="32"/>
  <c r="G55" i="32" s="1"/>
  <c r="M165" i="35"/>
  <c r="F24" i="10"/>
  <c r="G60" i="10" s="1"/>
  <c r="F26" i="32"/>
  <c r="G56" i="32" s="1"/>
  <c r="F29" i="32"/>
  <c r="G59" i="32" s="1"/>
  <c r="U39" i="2"/>
  <c r="C197" i="30"/>
  <c r="C198" i="30" s="1"/>
  <c r="C200" i="30" s="1"/>
  <c r="E143" i="31"/>
  <c r="F23" i="31"/>
  <c r="G59" i="31" s="1"/>
  <c r="F68" i="31"/>
  <c r="F71" i="31"/>
  <c r="F61" i="31"/>
  <c r="F35" i="31"/>
  <c r="G35" i="31" s="1"/>
  <c r="F25" i="31"/>
  <c r="G61" i="31" s="1"/>
  <c r="E164" i="31"/>
  <c r="F69" i="31"/>
  <c r="F33" i="31"/>
  <c r="G33" i="31" s="1"/>
  <c r="F54" i="32"/>
  <c r="E31" i="32"/>
  <c r="F28" i="10"/>
  <c r="G64" i="10" s="1"/>
  <c r="E153" i="31"/>
  <c r="C186" i="34"/>
  <c r="J164" i="35"/>
  <c r="E167" i="35"/>
  <c r="C196" i="34"/>
  <c r="E148" i="35"/>
  <c r="F52" i="32"/>
  <c r="F22" i="32"/>
  <c r="E170" i="31"/>
  <c r="F151" i="31"/>
  <c r="F67" i="31"/>
  <c r="F170" i="31"/>
  <c r="E151" i="31"/>
  <c r="G67" i="31"/>
  <c r="E162" i="34"/>
  <c r="F29" i="10"/>
  <c r="G65" i="10" s="1"/>
  <c r="E154" i="36"/>
  <c r="F28" i="31"/>
  <c r="G28" i="31" s="1"/>
  <c r="F64" i="31"/>
  <c r="J149" i="35"/>
  <c r="C197" i="34"/>
  <c r="C193" i="34"/>
  <c r="C184" i="30"/>
  <c r="C186" i="30" s="1"/>
  <c r="C194" i="30" s="1"/>
  <c r="E148" i="36"/>
  <c r="F59" i="31"/>
  <c r="F70" i="31"/>
  <c r="E37" i="31"/>
  <c r="F34" i="31"/>
  <c r="G34" i="31" s="1"/>
  <c r="E154" i="31"/>
  <c r="E147" i="36"/>
  <c r="F33" i="10"/>
  <c r="G69" i="10" s="1"/>
  <c r="E73" i="31"/>
  <c r="E103" i="28" s="1"/>
  <c r="F63" i="31"/>
  <c r="F27" i="31"/>
  <c r="F147" i="31" s="1"/>
  <c r="E165" i="36"/>
  <c r="E152" i="31"/>
  <c r="E171" i="31"/>
  <c r="E171" i="34"/>
  <c r="E151" i="35"/>
  <c r="E148" i="31"/>
  <c r="G167" i="35"/>
  <c r="E147" i="31"/>
  <c r="E166" i="31"/>
  <c r="F143" i="36"/>
  <c r="J172" i="35"/>
  <c r="F32" i="10"/>
  <c r="G68" i="10" s="1"/>
  <c r="F26" i="2"/>
  <c r="G56" i="2" s="1"/>
  <c r="E153" i="34"/>
  <c r="E155" i="34"/>
  <c r="E174" i="36"/>
  <c r="D176" i="31"/>
  <c r="D183" i="31" s="1"/>
  <c r="D185" i="31" s="1"/>
  <c r="E145" i="36"/>
  <c r="E148" i="34"/>
  <c r="E153" i="36"/>
  <c r="E168" i="34"/>
  <c r="G148" i="35"/>
  <c r="E165" i="34"/>
  <c r="D157" i="31"/>
  <c r="D182" i="31" s="1"/>
  <c r="C198" i="35"/>
  <c r="C200" i="35" s="1"/>
  <c r="C198" i="36"/>
  <c r="C200" i="36" s="1"/>
  <c r="I148" i="35"/>
  <c r="H168" i="36"/>
  <c r="E144" i="34"/>
  <c r="I171" i="35"/>
  <c r="E164" i="35"/>
  <c r="E149" i="35"/>
  <c r="C194" i="31"/>
  <c r="E169" i="35"/>
  <c r="E147" i="35"/>
  <c r="G144" i="35"/>
  <c r="E163" i="36"/>
  <c r="E154" i="35"/>
  <c r="I166" i="35"/>
  <c r="F165" i="35"/>
  <c r="E147" i="34"/>
  <c r="E149" i="36"/>
  <c r="E172" i="35"/>
  <c r="E150" i="34"/>
  <c r="E171" i="36"/>
  <c r="E37" i="35"/>
  <c r="G28" i="32"/>
  <c r="H58" i="32" s="1"/>
  <c r="G20" i="32"/>
  <c r="H50" i="32" s="1"/>
  <c r="F27" i="10"/>
  <c r="G63" i="10" s="1"/>
  <c r="F30" i="10"/>
  <c r="G66" i="10" s="1"/>
  <c r="F26" i="10"/>
  <c r="G62" i="10" s="1"/>
  <c r="C198" i="31"/>
  <c r="C200" i="31" s="1"/>
  <c r="F35" i="10"/>
  <c r="G71" i="10" s="1"/>
  <c r="I146" i="35"/>
  <c r="E162" i="35"/>
  <c r="I165" i="35"/>
  <c r="E171" i="35"/>
  <c r="E145" i="34"/>
  <c r="E151" i="34"/>
  <c r="J155" i="35"/>
  <c r="C194" i="29"/>
  <c r="E143" i="35"/>
  <c r="V41" i="35"/>
  <c r="U55" i="35"/>
  <c r="F25" i="33"/>
  <c r="G61" i="33" s="1"/>
  <c r="G24" i="32"/>
  <c r="H54" i="32" s="1"/>
  <c r="G23" i="32"/>
  <c r="H53" i="32" s="1"/>
  <c r="G20" i="2"/>
  <c r="H50" i="2" s="1"/>
  <c r="G27" i="32"/>
  <c r="H57" i="32" s="1"/>
  <c r="E37" i="34"/>
  <c r="E154" i="34"/>
  <c r="F23" i="10"/>
  <c r="F24" i="2"/>
  <c r="G54" i="2" s="1"/>
  <c r="F54" i="2"/>
  <c r="E37" i="36"/>
  <c r="F23" i="35"/>
  <c r="F59" i="35"/>
  <c r="F25" i="34"/>
  <c r="F61" i="34"/>
  <c r="F30" i="36"/>
  <c r="F66" i="36"/>
  <c r="E169" i="36"/>
  <c r="E150" i="36"/>
  <c r="F62" i="34"/>
  <c r="F26" i="34"/>
  <c r="K30" i="35"/>
  <c r="K66" i="35"/>
  <c r="J150" i="35"/>
  <c r="F32" i="35"/>
  <c r="F68" i="35"/>
  <c r="K35" i="35"/>
  <c r="K71" i="35"/>
  <c r="F31" i="35"/>
  <c r="F67" i="35"/>
  <c r="F32" i="34"/>
  <c r="F68" i="34"/>
  <c r="F31" i="36"/>
  <c r="F67" i="36"/>
  <c r="F34" i="34"/>
  <c r="F70" i="34"/>
  <c r="F31" i="34"/>
  <c r="F67" i="34"/>
  <c r="F26" i="36"/>
  <c r="F62" i="36"/>
  <c r="F24" i="34"/>
  <c r="F60" i="34"/>
  <c r="J32" i="35"/>
  <c r="J68" i="35"/>
  <c r="E170" i="36"/>
  <c r="G26" i="35"/>
  <c r="G62" i="35"/>
  <c r="F34" i="35"/>
  <c r="F70" i="35"/>
  <c r="F24" i="36"/>
  <c r="F60" i="36"/>
  <c r="F27" i="34"/>
  <c r="F63" i="34"/>
  <c r="F32" i="36"/>
  <c r="F68" i="36"/>
  <c r="G29" i="31"/>
  <c r="G65" i="31"/>
  <c r="F168" i="31"/>
  <c r="F149" i="31"/>
  <c r="H24" i="35"/>
  <c r="H60" i="35"/>
  <c r="G24" i="31"/>
  <c r="G60" i="31"/>
  <c r="F163" i="31"/>
  <c r="F144" i="31"/>
  <c r="J27" i="35"/>
  <c r="J63" i="35"/>
  <c r="F25" i="35"/>
  <c r="F61" i="35"/>
  <c r="F29" i="35"/>
  <c r="F65" i="35"/>
  <c r="I29" i="36"/>
  <c r="I65" i="36"/>
  <c r="E151" i="36"/>
  <c r="G30" i="31"/>
  <c r="G66" i="31"/>
  <c r="F169" i="31"/>
  <c r="F150" i="31"/>
  <c r="F30" i="34"/>
  <c r="F66" i="34"/>
  <c r="F29" i="36"/>
  <c r="F65" i="36"/>
  <c r="N26" i="35"/>
  <c r="N62" i="35"/>
  <c r="F27" i="36"/>
  <c r="F63" i="36"/>
  <c r="G26" i="31"/>
  <c r="G62" i="31"/>
  <c r="F146" i="31"/>
  <c r="F165" i="31"/>
  <c r="K25" i="35"/>
  <c r="K61" i="35"/>
  <c r="F28" i="36"/>
  <c r="F64" i="36"/>
  <c r="F23" i="34"/>
  <c r="F59" i="34"/>
  <c r="F34" i="36"/>
  <c r="F70" i="36"/>
  <c r="K29" i="35"/>
  <c r="K65" i="35"/>
  <c r="F33" i="35"/>
  <c r="F69" i="35"/>
  <c r="J28" i="35"/>
  <c r="J64" i="35"/>
  <c r="F27" i="35"/>
  <c r="F63" i="35"/>
  <c r="F29" i="34"/>
  <c r="F65" i="34"/>
  <c r="G23" i="36"/>
  <c r="G59" i="36"/>
  <c r="F35" i="34"/>
  <c r="F71" i="34"/>
  <c r="K33" i="35"/>
  <c r="K69" i="35"/>
  <c r="F33" i="36"/>
  <c r="F69" i="36"/>
  <c r="F28" i="34"/>
  <c r="F64" i="34"/>
  <c r="F35" i="36"/>
  <c r="F71" i="36"/>
  <c r="F33" i="34"/>
  <c r="F69" i="34"/>
  <c r="F25" i="36"/>
  <c r="F61" i="36"/>
  <c r="G32" i="31"/>
  <c r="G68" i="31"/>
  <c r="F171" i="31"/>
  <c r="F152" i="31"/>
  <c r="F30" i="35"/>
  <c r="F66" i="35"/>
  <c r="H31" i="31"/>
  <c r="H67" i="31"/>
  <c r="G151" i="31"/>
  <c r="G170" i="31"/>
  <c r="O41" i="33"/>
  <c r="N55" i="33"/>
  <c r="S41" i="30"/>
  <c r="R55" i="30"/>
  <c r="D73" i="10"/>
  <c r="D74" i="10" s="1"/>
  <c r="C19" i="28"/>
  <c r="F34" i="10"/>
  <c r="E37" i="10"/>
  <c r="F31" i="10"/>
  <c r="G67" i="10" s="1"/>
  <c r="F23" i="2"/>
  <c r="G53" i="2" s="1"/>
  <c r="Q41" i="10"/>
  <c r="P55" i="10"/>
  <c r="N68" i="28"/>
  <c r="AN68" i="28" s="1"/>
  <c r="N41" i="34"/>
  <c r="M55" i="34"/>
  <c r="E73" i="34"/>
  <c r="E109" i="28" s="1"/>
  <c r="F30" i="33"/>
  <c r="G66" i="33" s="1"/>
  <c r="E73" i="35"/>
  <c r="E110" i="28" s="1"/>
  <c r="D157" i="34"/>
  <c r="F32" i="29"/>
  <c r="G68" i="29" s="1"/>
  <c r="E171" i="29"/>
  <c r="E152" i="29"/>
  <c r="D73" i="36"/>
  <c r="D73" i="35"/>
  <c r="F32" i="33"/>
  <c r="G68" i="33" s="1"/>
  <c r="E168" i="29"/>
  <c r="E149" i="29"/>
  <c r="F29" i="29"/>
  <c r="G65" i="29" s="1"/>
  <c r="F31" i="30"/>
  <c r="G67" i="30" s="1"/>
  <c r="E170" i="30"/>
  <c r="E151" i="30"/>
  <c r="E150" i="29"/>
  <c r="E169" i="29"/>
  <c r="F30" i="29"/>
  <c r="G66" i="29" s="1"/>
  <c r="F28" i="33"/>
  <c r="G64" i="33" s="1"/>
  <c r="F33" i="33"/>
  <c r="G69" i="33" s="1"/>
  <c r="E143" i="30"/>
  <c r="E162" i="30"/>
  <c r="E37" i="30"/>
  <c r="F23" i="30"/>
  <c r="G59" i="30" s="1"/>
  <c r="D176" i="34"/>
  <c r="D157" i="35"/>
  <c r="F24" i="30"/>
  <c r="G60" i="30" s="1"/>
  <c r="E163" i="30"/>
  <c r="E144" i="30"/>
  <c r="F27" i="33"/>
  <c r="G63" i="33" s="1"/>
  <c r="E170" i="29"/>
  <c r="F31" i="29"/>
  <c r="G67" i="29" s="1"/>
  <c r="E151" i="29"/>
  <c r="F26" i="33"/>
  <c r="G62" i="33" s="1"/>
  <c r="E174" i="29"/>
  <c r="E155" i="29"/>
  <c r="F35" i="29"/>
  <c r="G71" i="29" s="1"/>
  <c r="D73" i="34"/>
  <c r="F24" i="33"/>
  <c r="G60" i="33" s="1"/>
  <c r="F24" i="29"/>
  <c r="G60" i="29" s="1"/>
  <c r="E163" i="29"/>
  <c r="E144" i="29"/>
  <c r="D157" i="29"/>
  <c r="F34" i="33"/>
  <c r="G70" i="33" s="1"/>
  <c r="E146" i="30"/>
  <c r="E165" i="30"/>
  <c r="F26" i="30"/>
  <c r="G62" i="30" s="1"/>
  <c r="F35" i="33"/>
  <c r="G71" i="33" s="1"/>
  <c r="D73" i="29"/>
  <c r="D73" i="33"/>
  <c r="E73" i="36"/>
  <c r="E111" i="28" s="1"/>
  <c r="E166" i="30"/>
  <c r="E147" i="30"/>
  <c r="F27" i="30"/>
  <c r="G63" i="30" s="1"/>
  <c r="F25" i="29"/>
  <c r="G61" i="29" s="1"/>
  <c r="E145" i="29"/>
  <c r="E164" i="29"/>
  <c r="D176" i="29"/>
  <c r="E172" i="30"/>
  <c r="E153" i="30"/>
  <c r="F33" i="30"/>
  <c r="G69" i="30" s="1"/>
  <c r="E147" i="29"/>
  <c r="E166" i="29"/>
  <c r="F27" i="29"/>
  <c r="G63" i="29" s="1"/>
  <c r="E173" i="29"/>
  <c r="E154" i="29"/>
  <c r="F34" i="29"/>
  <c r="G70" i="29" s="1"/>
  <c r="E148" i="30"/>
  <c r="F28" i="30"/>
  <c r="G64" i="30" s="1"/>
  <c r="E167" i="30"/>
  <c r="D157" i="30"/>
  <c r="F35" i="30"/>
  <c r="G71" i="30" s="1"/>
  <c r="E174" i="30"/>
  <c r="E155" i="30"/>
  <c r="E150" i="30"/>
  <c r="E169" i="30"/>
  <c r="F30" i="30"/>
  <c r="G66" i="30" s="1"/>
  <c r="F23" i="33"/>
  <c r="G59" i="33" s="1"/>
  <c r="E37" i="33"/>
  <c r="E173" i="30"/>
  <c r="E154" i="30"/>
  <c r="F34" i="30"/>
  <c r="G70" i="30" s="1"/>
  <c r="E165" i="29"/>
  <c r="E146" i="29"/>
  <c r="F26" i="29"/>
  <c r="G62" i="29" s="1"/>
  <c r="D73" i="30"/>
  <c r="D157" i="36"/>
  <c r="F28" i="29"/>
  <c r="G64" i="29" s="1"/>
  <c r="E148" i="29"/>
  <c r="E167" i="29"/>
  <c r="F29" i="33"/>
  <c r="G65" i="33" s="1"/>
  <c r="F29" i="30"/>
  <c r="G65" i="30" s="1"/>
  <c r="E168" i="30"/>
  <c r="E149" i="30"/>
  <c r="F25" i="30"/>
  <c r="G61" i="30" s="1"/>
  <c r="E145" i="30"/>
  <c r="E164" i="30"/>
  <c r="E172" i="29"/>
  <c r="E153" i="29"/>
  <c r="F33" i="29"/>
  <c r="G69" i="29" s="1"/>
  <c r="D176" i="30"/>
  <c r="D176" i="36"/>
  <c r="D176" i="35"/>
  <c r="F32" i="30"/>
  <c r="G68" i="30" s="1"/>
  <c r="E152" i="30"/>
  <c r="E171" i="30"/>
  <c r="F31" i="33"/>
  <c r="G67" i="33" s="1"/>
  <c r="E143" i="29"/>
  <c r="E162" i="29"/>
  <c r="F23" i="29"/>
  <c r="G59" i="29" s="1"/>
  <c r="E37" i="29"/>
  <c r="C11" i="28"/>
  <c r="F27" i="2"/>
  <c r="G57" i="2" s="1"/>
  <c r="F21" i="2"/>
  <c r="G51" i="2" s="1"/>
  <c r="F25" i="2"/>
  <c r="G55" i="2" s="1"/>
  <c r="F22" i="2"/>
  <c r="G52" i="2" s="1"/>
  <c r="G23" i="31"/>
  <c r="E62" i="32"/>
  <c r="E31" i="2"/>
  <c r="F28" i="2"/>
  <c r="D91" i="28"/>
  <c r="D62" i="2"/>
  <c r="E73" i="10"/>
  <c r="E100" i="28" s="1"/>
  <c r="F29" i="2"/>
  <c r="G59" i="2" s="1"/>
  <c r="G25" i="10"/>
  <c r="H61" i="10" s="1"/>
  <c r="D103" i="28"/>
  <c r="D74" i="31"/>
  <c r="O46" i="32" l="1"/>
  <c r="P35" i="32"/>
  <c r="F162" i="31"/>
  <c r="U83" i="43"/>
  <c r="W2" i="43"/>
  <c r="V77" i="43"/>
  <c r="V82" i="43" s="1"/>
  <c r="V80" i="43"/>
  <c r="V85" i="43" s="1"/>
  <c r="V78" i="43"/>
  <c r="V79" i="43"/>
  <c r="V84" i="43" s="1"/>
  <c r="N35" i="2"/>
  <c r="M46" i="2"/>
  <c r="H98" i="28"/>
  <c r="H106" i="28" s="1"/>
  <c r="H116" i="28"/>
  <c r="H124" i="28" s="1"/>
  <c r="H132" i="28" s="1"/>
  <c r="G25" i="32"/>
  <c r="H55" i="32" s="1"/>
  <c r="G24" i="10"/>
  <c r="H60" i="10" s="1"/>
  <c r="D6" i="28"/>
  <c r="J92" i="33"/>
  <c r="J58" i="33"/>
  <c r="J22" i="33"/>
  <c r="J77" i="33"/>
  <c r="J40" i="33"/>
  <c r="J77" i="32"/>
  <c r="J34" i="32"/>
  <c r="J65" i="32"/>
  <c r="J49" i="32"/>
  <c r="J19" i="32"/>
  <c r="J92" i="10"/>
  <c r="J22" i="10"/>
  <c r="J77" i="10"/>
  <c r="J40" i="10"/>
  <c r="J58" i="10"/>
  <c r="J161" i="34"/>
  <c r="J40" i="34"/>
  <c r="J77" i="34"/>
  <c r="J109" i="34"/>
  <c r="J142" i="34"/>
  <c r="J22" i="34"/>
  <c r="J58" i="34"/>
  <c r="J188" i="34"/>
  <c r="J181" i="34"/>
  <c r="J126" i="34"/>
  <c r="J92" i="34"/>
  <c r="J181" i="35"/>
  <c r="J126" i="35"/>
  <c r="J92" i="35"/>
  <c r="J109" i="35"/>
  <c r="J58" i="35"/>
  <c r="J188" i="35"/>
  <c r="J77" i="35"/>
  <c r="J142" i="35"/>
  <c r="J22" i="35"/>
  <c r="J161" i="35"/>
  <c r="J40" i="35"/>
  <c r="J40" i="43"/>
  <c r="J89" i="43"/>
  <c r="J76" i="43"/>
  <c r="J58" i="43"/>
  <c r="J22" i="43"/>
  <c r="J22" i="30"/>
  <c r="J181" i="30"/>
  <c r="J92" i="30"/>
  <c r="J188" i="30"/>
  <c r="J126" i="30"/>
  <c r="J161" i="30"/>
  <c r="J142" i="30"/>
  <c r="J58" i="30"/>
  <c r="J109" i="30"/>
  <c r="J77" i="30"/>
  <c r="J40" i="30"/>
  <c r="J22" i="36"/>
  <c r="J161" i="36"/>
  <c r="J142" i="36"/>
  <c r="J40" i="36"/>
  <c r="J126" i="36"/>
  <c r="J188" i="36"/>
  <c r="J109" i="36"/>
  <c r="J92" i="36"/>
  <c r="J77" i="36"/>
  <c r="J181" i="36"/>
  <c r="J58" i="36"/>
  <c r="J188" i="29"/>
  <c r="J161" i="29"/>
  <c r="J126" i="29"/>
  <c r="J92" i="29"/>
  <c r="J58" i="29"/>
  <c r="J22" i="29"/>
  <c r="J109" i="29"/>
  <c r="J77" i="29"/>
  <c r="J181" i="29"/>
  <c r="J40" i="29"/>
  <c r="J142" i="29"/>
  <c r="J27" i="48"/>
  <c r="J20" i="48"/>
  <c r="K4" i="48"/>
  <c r="K4" i="36"/>
  <c r="K4" i="34"/>
  <c r="K4" i="32"/>
  <c r="K4" i="43"/>
  <c r="K4" i="35"/>
  <c r="K4" i="33"/>
  <c r="K4" i="31"/>
  <c r="K4" i="29"/>
  <c r="K4" i="10"/>
  <c r="K4" i="30"/>
  <c r="K65" i="2"/>
  <c r="K34" i="2"/>
  <c r="K77" i="2"/>
  <c r="K49" i="2"/>
  <c r="K19" i="2"/>
  <c r="J188" i="31"/>
  <c r="J126" i="31"/>
  <c r="J161" i="31"/>
  <c r="J77" i="31"/>
  <c r="J109" i="31"/>
  <c r="J142" i="31"/>
  <c r="J181" i="31"/>
  <c r="J58" i="31"/>
  <c r="J40" i="31"/>
  <c r="J92" i="31"/>
  <c r="J22" i="31"/>
  <c r="I70" i="28"/>
  <c r="I78" i="28" s="1"/>
  <c r="I90" i="28"/>
  <c r="AV37" i="28"/>
  <c r="J62" i="28"/>
  <c r="M5" i="28"/>
  <c r="L4" i="2"/>
  <c r="L13" i="28"/>
  <c r="L21" i="28"/>
  <c r="K37" i="28"/>
  <c r="G21" i="32"/>
  <c r="H51" i="32" s="1"/>
  <c r="G26" i="32"/>
  <c r="H56" i="32" s="1"/>
  <c r="G29" i="32"/>
  <c r="H59" i="32" s="1"/>
  <c r="F143" i="31"/>
  <c r="G28" i="10"/>
  <c r="H64" i="10" s="1"/>
  <c r="F31" i="32"/>
  <c r="F174" i="31"/>
  <c r="F155" i="31"/>
  <c r="G29" i="10"/>
  <c r="H65" i="10" s="1"/>
  <c r="V39" i="2"/>
  <c r="C194" i="34"/>
  <c r="F61" i="32"/>
  <c r="F107" i="28" s="1"/>
  <c r="G71" i="31"/>
  <c r="F172" i="31"/>
  <c r="F153" i="31"/>
  <c r="G25" i="31"/>
  <c r="F164" i="31"/>
  <c r="F145" i="31"/>
  <c r="G69" i="31"/>
  <c r="C198" i="34"/>
  <c r="C200" i="34" s="1"/>
  <c r="F148" i="31"/>
  <c r="F167" i="31"/>
  <c r="G52" i="32"/>
  <c r="G61" i="32" s="1"/>
  <c r="G107" i="28" s="1"/>
  <c r="G22" i="32"/>
  <c r="G64" i="31"/>
  <c r="F173" i="31"/>
  <c r="G63" i="31"/>
  <c r="F73" i="31"/>
  <c r="F103" i="28" s="1"/>
  <c r="D190" i="31"/>
  <c r="D192" i="31" s="1"/>
  <c r="D177" i="31"/>
  <c r="G25" i="33"/>
  <c r="H61" i="33" s="1"/>
  <c r="F166" i="31"/>
  <c r="F154" i="31"/>
  <c r="G27" i="31"/>
  <c r="G147" i="31" s="1"/>
  <c r="G70" i="31"/>
  <c r="F37" i="31"/>
  <c r="D100" i="28"/>
  <c r="D178" i="31"/>
  <c r="D179" i="31" s="1"/>
  <c r="E176" i="31"/>
  <c r="E190" i="31" s="1"/>
  <c r="E192" i="31" s="1"/>
  <c r="G30" i="10"/>
  <c r="H66" i="10" s="1"/>
  <c r="G33" i="10"/>
  <c r="H69" i="10" s="1"/>
  <c r="G32" i="10"/>
  <c r="H68" i="10" s="1"/>
  <c r="E95" i="28"/>
  <c r="E176" i="34"/>
  <c r="E183" i="34" s="1"/>
  <c r="E185" i="34" s="1"/>
  <c r="E157" i="31"/>
  <c r="E189" i="31" s="1"/>
  <c r="G26" i="2"/>
  <c r="H56" i="2" s="1"/>
  <c r="H28" i="32"/>
  <c r="I58" i="32" s="1"/>
  <c r="D158" i="31"/>
  <c r="D189" i="31"/>
  <c r="H20" i="32"/>
  <c r="I50" i="32" s="1"/>
  <c r="E157" i="35"/>
  <c r="E182" i="35" s="1"/>
  <c r="G27" i="10"/>
  <c r="H63" i="10" s="1"/>
  <c r="E157" i="36"/>
  <c r="E189" i="36" s="1"/>
  <c r="E176" i="36"/>
  <c r="E183" i="36" s="1"/>
  <c r="E185" i="36" s="1"/>
  <c r="E176" i="35"/>
  <c r="E183" i="35" s="1"/>
  <c r="E185" i="35" s="1"/>
  <c r="E157" i="34"/>
  <c r="E182" i="34" s="1"/>
  <c r="G26" i="10"/>
  <c r="H62" i="10" s="1"/>
  <c r="G35" i="10"/>
  <c r="H71" i="10" s="1"/>
  <c r="F73" i="34"/>
  <c r="F109" i="28" s="1"/>
  <c r="F73" i="36"/>
  <c r="F111" i="28" s="1"/>
  <c r="F73" i="35"/>
  <c r="F110" i="28" s="1"/>
  <c r="W41" i="35"/>
  <c r="V55" i="35"/>
  <c r="H24" i="10"/>
  <c r="I60" i="10" s="1"/>
  <c r="H24" i="32"/>
  <c r="I54" i="32" s="1"/>
  <c r="H23" i="32"/>
  <c r="I53" i="32" s="1"/>
  <c r="H27" i="32"/>
  <c r="I57" i="32" s="1"/>
  <c r="H25" i="32"/>
  <c r="I55" i="32" s="1"/>
  <c r="H20" i="2"/>
  <c r="I50" i="2" s="1"/>
  <c r="G24" i="2"/>
  <c r="H54" i="2" s="1"/>
  <c r="G59" i="10"/>
  <c r="G23" i="10"/>
  <c r="H68" i="31"/>
  <c r="H32" i="31"/>
  <c r="G171" i="31"/>
  <c r="G152" i="31"/>
  <c r="G28" i="34"/>
  <c r="G64" i="34"/>
  <c r="F148" i="34"/>
  <c r="F167" i="34"/>
  <c r="G35" i="34"/>
  <c r="G71" i="34"/>
  <c r="F174" i="34"/>
  <c r="F155" i="34"/>
  <c r="G29" i="34"/>
  <c r="G65" i="34"/>
  <c r="F149" i="34"/>
  <c r="F168" i="34"/>
  <c r="K27" i="35"/>
  <c r="K63" i="35"/>
  <c r="J166" i="35"/>
  <c r="J147" i="35"/>
  <c r="G24" i="36"/>
  <c r="G60" i="36"/>
  <c r="F37" i="36"/>
  <c r="F144" i="36"/>
  <c r="F163" i="36"/>
  <c r="H62" i="35"/>
  <c r="G165" i="35"/>
  <c r="G146" i="35"/>
  <c r="L30" i="35"/>
  <c r="L66" i="35"/>
  <c r="K169" i="35"/>
  <c r="K150" i="35"/>
  <c r="G25" i="34"/>
  <c r="G61" i="34"/>
  <c r="F145" i="34"/>
  <c r="F164" i="34"/>
  <c r="L29" i="35"/>
  <c r="L65" i="35"/>
  <c r="K168" i="35"/>
  <c r="K149" i="35"/>
  <c r="H26" i="31"/>
  <c r="H62" i="31"/>
  <c r="G146" i="31"/>
  <c r="G165" i="31"/>
  <c r="G30" i="34"/>
  <c r="G66" i="34"/>
  <c r="F150" i="34"/>
  <c r="F169" i="34"/>
  <c r="H35" i="31"/>
  <c r="H71" i="31"/>
  <c r="G174" i="31"/>
  <c r="G155" i="31"/>
  <c r="G31" i="36"/>
  <c r="G67" i="36"/>
  <c r="F151" i="36"/>
  <c r="F170" i="36"/>
  <c r="G31" i="35"/>
  <c r="G67" i="35"/>
  <c r="F151" i="35"/>
  <c r="F170" i="35"/>
  <c r="G26" i="34"/>
  <c r="G62" i="34"/>
  <c r="F146" i="34"/>
  <c r="F165" i="34"/>
  <c r="G34" i="10"/>
  <c r="H70" i="10" s="1"/>
  <c r="G70" i="10"/>
  <c r="I31" i="31"/>
  <c r="I67" i="31"/>
  <c r="H151" i="31"/>
  <c r="H170" i="31"/>
  <c r="G25" i="36"/>
  <c r="G61" i="36"/>
  <c r="F164" i="36"/>
  <c r="F145" i="36"/>
  <c r="G63" i="35"/>
  <c r="F147" i="35"/>
  <c r="F166" i="35"/>
  <c r="J29" i="36"/>
  <c r="J65" i="36"/>
  <c r="I149" i="36"/>
  <c r="I168" i="36"/>
  <c r="H65" i="31"/>
  <c r="H29" i="31"/>
  <c r="G149" i="31"/>
  <c r="G168" i="31"/>
  <c r="G34" i="35"/>
  <c r="G70" i="35"/>
  <c r="F173" i="35"/>
  <c r="F154" i="35"/>
  <c r="G23" i="35"/>
  <c r="G59" i="35"/>
  <c r="F162" i="35"/>
  <c r="F143" i="35"/>
  <c r="F37" i="35"/>
  <c r="G34" i="36"/>
  <c r="G70" i="36"/>
  <c r="F173" i="36"/>
  <c r="F154" i="36"/>
  <c r="H33" i="31"/>
  <c r="H69" i="31"/>
  <c r="G172" i="31"/>
  <c r="G153" i="31"/>
  <c r="G27" i="36"/>
  <c r="G63" i="36"/>
  <c r="F166" i="36"/>
  <c r="F147" i="36"/>
  <c r="K32" i="35"/>
  <c r="K68" i="35"/>
  <c r="J152" i="35"/>
  <c r="J171" i="35"/>
  <c r="G26" i="36"/>
  <c r="G62" i="36"/>
  <c r="F146" i="36"/>
  <c r="F165" i="36"/>
  <c r="G32" i="34"/>
  <c r="G68" i="34"/>
  <c r="F171" i="34"/>
  <c r="F152" i="34"/>
  <c r="L35" i="35"/>
  <c r="L71" i="35"/>
  <c r="K174" i="35"/>
  <c r="K155" i="35"/>
  <c r="G28" i="2"/>
  <c r="H58" i="2" s="1"/>
  <c r="G58" i="2"/>
  <c r="H59" i="31"/>
  <c r="G30" i="35"/>
  <c r="G66" i="35"/>
  <c r="F150" i="35"/>
  <c r="F169" i="35"/>
  <c r="G33" i="34"/>
  <c r="G69" i="34"/>
  <c r="F172" i="34"/>
  <c r="F153" i="34"/>
  <c r="G33" i="36"/>
  <c r="G69" i="36"/>
  <c r="F153" i="36"/>
  <c r="F172" i="36"/>
  <c r="H64" i="31"/>
  <c r="H28" i="31"/>
  <c r="G148" i="31"/>
  <c r="G167" i="31"/>
  <c r="G29" i="35"/>
  <c r="G65" i="35"/>
  <c r="F149" i="35"/>
  <c r="F168" i="35"/>
  <c r="H60" i="31"/>
  <c r="G163" i="31"/>
  <c r="G144" i="31"/>
  <c r="H24" i="31"/>
  <c r="G32" i="36"/>
  <c r="G68" i="36"/>
  <c r="F171" i="36"/>
  <c r="F152" i="36"/>
  <c r="K28" i="35"/>
  <c r="K64" i="35"/>
  <c r="J167" i="35"/>
  <c r="J148" i="35"/>
  <c r="G23" i="34"/>
  <c r="G59" i="34"/>
  <c r="F37" i="34"/>
  <c r="F162" i="34"/>
  <c r="F143" i="34"/>
  <c r="L25" i="35"/>
  <c r="L61" i="35"/>
  <c r="K164" i="35"/>
  <c r="K145" i="35"/>
  <c r="O26" i="35"/>
  <c r="O62" i="35"/>
  <c r="N165" i="35"/>
  <c r="N146" i="35"/>
  <c r="H30" i="31"/>
  <c r="H66" i="31"/>
  <c r="G150" i="31"/>
  <c r="G169" i="31"/>
  <c r="G24" i="34"/>
  <c r="G60" i="34"/>
  <c r="F163" i="34"/>
  <c r="F144" i="34"/>
  <c r="G31" i="34"/>
  <c r="G67" i="34"/>
  <c r="F170" i="34"/>
  <c r="F151" i="34"/>
  <c r="G68" i="35"/>
  <c r="F152" i="35"/>
  <c r="F171" i="35"/>
  <c r="G35" i="36"/>
  <c r="G71" i="36"/>
  <c r="F174" i="36"/>
  <c r="F155" i="36"/>
  <c r="L33" i="35"/>
  <c r="L69" i="35"/>
  <c r="K172" i="35"/>
  <c r="K153" i="35"/>
  <c r="H23" i="36"/>
  <c r="H59" i="36"/>
  <c r="G143" i="36"/>
  <c r="G162" i="36"/>
  <c r="G25" i="35"/>
  <c r="G61" i="35"/>
  <c r="F145" i="35"/>
  <c r="F164" i="35"/>
  <c r="I24" i="35"/>
  <c r="I60" i="35"/>
  <c r="H163" i="35"/>
  <c r="H144" i="35"/>
  <c r="G27" i="34"/>
  <c r="G63" i="34"/>
  <c r="F147" i="34"/>
  <c r="F166" i="34"/>
  <c r="G30" i="36"/>
  <c r="G66" i="36"/>
  <c r="F150" i="36"/>
  <c r="F169" i="36"/>
  <c r="G33" i="35"/>
  <c r="G69" i="35"/>
  <c r="F153" i="35"/>
  <c r="F172" i="35"/>
  <c r="G28" i="36"/>
  <c r="G64" i="36"/>
  <c r="F167" i="36"/>
  <c r="F148" i="36"/>
  <c r="G65" i="36"/>
  <c r="F168" i="36"/>
  <c r="F149" i="36"/>
  <c r="G34" i="34"/>
  <c r="G70" i="34"/>
  <c r="F173" i="34"/>
  <c r="F154" i="34"/>
  <c r="H34" i="31"/>
  <c r="H70" i="31"/>
  <c r="G154" i="31"/>
  <c r="G173" i="31"/>
  <c r="P41" i="33"/>
  <c r="O55" i="33"/>
  <c r="T41" i="30"/>
  <c r="S55" i="30"/>
  <c r="G31" i="10"/>
  <c r="H67" i="10" s="1"/>
  <c r="F37" i="10"/>
  <c r="H29" i="32"/>
  <c r="I59" i="32" s="1"/>
  <c r="G23" i="2"/>
  <c r="H53" i="2" s="1"/>
  <c r="R41" i="10"/>
  <c r="Q55" i="10"/>
  <c r="O41" i="34"/>
  <c r="N55" i="34"/>
  <c r="F168" i="30"/>
  <c r="F149" i="30"/>
  <c r="G29" i="30"/>
  <c r="H65" i="30" s="1"/>
  <c r="E157" i="30"/>
  <c r="F146" i="30"/>
  <c r="F165" i="30"/>
  <c r="G26" i="30"/>
  <c r="H62" i="30" s="1"/>
  <c r="F174" i="29"/>
  <c r="F155" i="29"/>
  <c r="G35" i="29"/>
  <c r="H71" i="29" s="1"/>
  <c r="D189" i="35"/>
  <c r="D182" i="35"/>
  <c r="D158" i="35"/>
  <c r="D178" i="35"/>
  <c r="D179" i="35" s="1"/>
  <c r="G23" i="30"/>
  <c r="H59" i="30" s="1"/>
  <c r="F143" i="30"/>
  <c r="F162" i="30"/>
  <c r="G33" i="33"/>
  <c r="H69" i="33" s="1"/>
  <c r="G29" i="33"/>
  <c r="H65" i="33" s="1"/>
  <c r="D189" i="36"/>
  <c r="D182" i="36"/>
  <c r="D178" i="36"/>
  <c r="D179" i="36" s="1"/>
  <c r="D158" i="36"/>
  <c r="F155" i="30"/>
  <c r="F174" i="30"/>
  <c r="G35" i="30"/>
  <c r="H71" i="30" s="1"/>
  <c r="H25" i="33"/>
  <c r="I61" i="33" s="1"/>
  <c r="F166" i="30"/>
  <c r="F147" i="30"/>
  <c r="G27" i="30"/>
  <c r="H63" i="30" s="1"/>
  <c r="D158" i="29"/>
  <c r="D189" i="29"/>
  <c r="D182" i="29"/>
  <c r="D178" i="29"/>
  <c r="D179" i="29" s="1"/>
  <c r="G31" i="30"/>
  <c r="H67" i="30" s="1"/>
  <c r="F170" i="30"/>
  <c r="F151" i="30"/>
  <c r="F153" i="29"/>
  <c r="G33" i="29"/>
  <c r="H69" i="29" s="1"/>
  <c r="F172" i="29"/>
  <c r="G25" i="29"/>
  <c r="H61" i="29" s="1"/>
  <c r="F145" i="29"/>
  <c r="F164" i="29"/>
  <c r="D74" i="34"/>
  <c r="D179" i="34"/>
  <c r="D109" i="28"/>
  <c r="D177" i="35"/>
  <c r="D190" i="35"/>
  <c r="D192" i="35" s="1"/>
  <c r="D183" i="35"/>
  <c r="D185" i="35" s="1"/>
  <c r="F173" i="30"/>
  <c r="F154" i="30"/>
  <c r="G34" i="30"/>
  <c r="H70" i="30" s="1"/>
  <c r="F150" i="30"/>
  <c r="F169" i="30"/>
  <c r="G30" i="30"/>
  <c r="H66" i="30" s="1"/>
  <c r="F173" i="29"/>
  <c r="G34" i="29"/>
  <c r="H70" i="29" s="1"/>
  <c r="F154" i="29"/>
  <c r="F147" i="29"/>
  <c r="G27" i="29"/>
  <c r="H63" i="29" s="1"/>
  <c r="F166" i="29"/>
  <c r="D101" i="28"/>
  <c r="D74" i="29"/>
  <c r="G35" i="33"/>
  <c r="H71" i="33" s="1"/>
  <c r="G34" i="33"/>
  <c r="H70" i="33" s="1"/>
  <c r="G26" i="33"/>
  <c r="H62" i="33" s="1"/>
  <c r="G27" i="33"/>
  <c r="H63" i="33" s="1"/>
  <c r="F168" i="29"/>
  <c r="F149" i="29"/>
  <c r="G29" i="29"/>
  <c r="H65" i="29" s="1"/>
  <c r="G32" i="33"/>
  <c r="H68" i="33" s="1"/>
  <c r="G32" i="29"/>
  <c r="H68" i="29" s="1"/>
  <c r="F171" i="29"/>
  <c r="F152" i="29"/>
  <c r="D158" i="34"/>
  <c r="D189" i="34"/>
  <c r="D182" i="34"/>
  <c r="D102" i="28"/>
  <c r="D74" i="30"/>
  <c r="E73" i="29"/>
  <c r="E101" i="28" s="1"/>
  <c r="E93" i="28" s="1"/>
  <c r="G28" i="33"/>
  <c r="H64" i="33" s="1"/>
  <c r="G30" i="33"/>
  <c r="H66" i="33" s="1"/>
  <c r="G23" i="29"/>
  <c r="H59" i="29" s="1"/>
  <c r="F37" i="29"/>
  <c r="F143" i="29"/>
  <c r="F162" i="29"/>
  <c r="G31" i="33"/>
  <c r="H67" i="33" s="1"/>
  <c r="G32" i="30"/>
  <c r="H68" i="30" s="1"/>
  <c r="F152" i="30"/>
  <c r="F171" i="30"/>
  <c r="D183" i="36"/>
  <c r="D185" i="36" s="1"/>
  <c r="D190" i="36"/>
  <c r="D192" i="36" s="1"/>
  <c r="D177" i="36"/>
  <c r="G25" i="30"/>
  <c r="H61" i="30" s="1"/>
  <c r="F164" i="30"/>
  <c r="F145" i="30"/>
  <c r="F165" i="29"/>
  <c r="F146" i="29"/>
  <c r="G26" i="29"/>
  <c r="H62" i="29" s="1"/>
  <c r="D158" i="30"/>
  <c r="D178" i="30"/>
  <c r="D179" i="30" s="1"/>
  <c r="D189" i="30"/>
  <c r="D182" i="30"/>
  <c r="E176" i="30"/>
  <c r="E157" i="29"/>
  <c r="D108" i="28"/>
  <c r="D74" i="33"/>
  <c r="G24" i="29"/>
  <c r="H60" i="29" s="1"/>
  <c r="F163" i="29"/>
  <c r="F144" i="29"/>
  <c r="D177" i="34"/>
  <c r="D190" i="34"/>
  <c r="D192" i="34" s="1"/>
  <c r="D183" i="34"/>
  <c r="D185" i="34" s="1"/>
  <c r="F150" i="29"/>
  <c r="G30" i="29"/>
  <c r="H66" i="29" s="1"/>
  <c r="F169" i="29"/>
  <c r="D110" i="28"/>
  <c r="D74" i="35"/>
  <c r="E73" i="33"/>
  <c r="E108" i="28" s="1"/>
  <c r="E112" i="28" s="1"/>
  <c r="E73" i="30"/>
  <c r="E102" i="28" s="1"/>
  <c r="E94" i="28" s="1"/>
  <c r="E176" i="29"/>
  <c r="G24" i="33"/>
  <c r="H60" i="33" s="1"/>
  <c r="D190" i="30"/>
  <c r="D192" i="30" s="1"/>
  <c r="D183" i="30"/>
  <c r="D185" i="30" s="1"/>
  <c r="D177" i="30"/>
  <c r="F167" i="29"/>
  <c r="F148" i="29"/>
  <c r="G28" i="29"/>
  <c r="H64" i="29" s="1"/>
  <c r="G23" i="33"/>
  <c r="H59" i="33" s="1"/>
  <c r="F37" i="33"/>
  <c r="F37" i="30"/>
  <c r="F148" i="30"/>
  <c r="F167" i="30"/>
  <c r="G28" i="30"/>
  <c r="H64" i="30" s="1"/>
  <c r="F153" i="30"/>
  <c r="F172" i="30"/>
  <c r="G33" i="30"/>
  <c r="H69" i="30" s="1"/>
  <c r="D183" i="29"/>
  <c r="D185" i="29" s="1"/>
  <c r="D177" i="29"/>
  <c r="D190" i="29"/>
  <c r="D192" i="29" s="1"/>
  <c r="F170" i="29"/>
  <c r="F151" i="29"/>
  <c r="G31" i="29"/>
  <c r="H67" i="29" s="1"/>
  <c r="F163" i="30"/>
  <c r="F144" i="30"/>
  <c r="G24" i="30"/>
  <c r="H60" i="30" s="1"/>
  <c r="D111" i="28"/>
  <c r="D95" i="28" s="1"/>
  <c r="D74" i="36"/>
  <c r="G22" i="2"/>
  <c r="H52" i="2" s="1"/>
  <c r="G21" i="2"/>
  <c r="H51" i="2" s="1"/>
  <c r="G27" i="2"/>
  <c r="H57" i="2" s="1"/>
  <c r="E61" i="2"/>
  <c r="E99" i="28" s="1"/>
  <c r="G25" i="2"/>
  <c r="H55" i="2" s="1"/>
  <c r="G143" i="31"/>
  <c r="G162" i="31"/>
  <c r="H23" i="31"/>
  <c r="G29" i="2"/>
  <c r="H59" i="2" s="1"/>
  <c r="F31" i="2"/>
  <c r="F73" i="10"/>
  <c r="F100" i="28" s="1"/>
  <c r="H25" i="10"/>
  <c r="I61" i="10" s="1"/>
  <c r="H29" i="10"/>
  <c r="I65" i="10" s="1"/>
  <c r="E74" i="10"/>
  <c r="H28" i="10"/>
  <c r="I64" i="10" s="1"/>
  <c r="D184" i="31"/>
  <c r="D186" i="31" s="1"/>
  <c r="D196" i="31"/>
  <c r="E74" i="31"/>
  <c r="Q35" i="32" l="1"/>
  <c r="P46" i="32"/>
  <c r="V83" i="43"/>
  <c r="O35" i="2"/>
  <c r="N46" i="2"/>
  <c r="X2" i="43"/>
  <c r="W79" i="43"/>
  <c r="W84" i="43" s="1"/>
  <c r="W80" i="43"/>
  <c r="W85" i="43" s="1"/>
  <c r="W77" i="43"/>
  <c r="W82" i="43" s="1"/>
  <c r="W78" i="43"/>
  <c r="I98" i="28"/>
  <c r="I106" i="28" s="1"/>
  <c r="I116" i="28"/>
  <c r="I124" i="28" s="1"/>
  <c r="I132" i="28" s="1"/>
  <c r="E197" i="31"/>
  <c r="E191" i="31"/>
  <c r="E193" i="31" s="1"/>
  <c r="K188" i="31"/>
  <c r="K181" i="31"/>
  <c r="K142" i="31"/>
  <c r="K109" i="31"/>
  <c r="K77" i="31"/>
  <c r="K40" i="31"/>
  <c r="K161" i="31"/>
  <c r="K58" i="31"/>
  <c r="K22" i="31"/>
  <c r="K126" i="31"/>
  <c r="K92" i="31"/>
  <c r="K77" i="35"/>
  <c r="K40" i="35"/>
  <c r="K58" i="35"/>
  <c r="K126" i="35"/>
  <c r="K22" i="35"/>
  <c r="K109" i="35"/>
  <c r="K188" i="35"/>
  <c r="K161" i="35"/>
  <c r="K142" i="35"/>
  <c r="K92" i="35"/>
  <c r="K181" i="35"/>
  <c r="K40" i="43"/>
  <c r="K89" i="43"/>
  <c r="K76" i="43"/>
  <c r="K58" i="43"/>
  <c r="K22" i="43"/>
  <c r="K77" i="32"/>
  <c r="K34" i="32"/>
  <c r="K65" i="32"/>
  <c r="K19" i="32"/>
  <c r="K49" i="32"/>
  <c r="K77" i="33"/>
  <c r="K40" i="33"/>
  <c r="K92" i="33"/>
  <c r="K58" i="33"/>
  <c r="K22" i="33"/>
  <c r="K58" i="30"/>
  <c r="K22" i="30"/>
  <c r="K92" i="30"/>
  <c r="K188" i="30"/>
  <c r="K126" i="30"/>
  <c r="K161" i="30"/>
  <c r="K77" i="30"/>
  <c r="K109" i="30"/>
  <c r="K181" i="30"/>
  <c r="K142" i="30"/>
  <c r="K40" i="30"/>
  <c r="K161" i="34"/>
  <c r="K188" i="34"/>
  <c r="K40" i="34"/>
  <c r="K77" i="34"/>
  <c r="K109" i="34"/>
  <c r="K142" i="34"/>
  <c r="K22" i="34"/>
  <c r="K58" i="34"/>
  <c r="K92" i="34"/>
  <c r="K126" i="34"/>
  <c r="K181" i="34"/>
  <c r="K22" i="36"/>
  <c r="K161" i="36"/>
  <c r="K142" i="36"/>
  <c r="K40" i="36"/>
  <c r="K126" i="36"/>
  <c r="K188" i="36"/>
  <c r="K109" i="36"/>
  <c r="K92" i="36"/>
  <c r="K77" i="36"/>
  <c r="K181" i="36"/>
  <c r="K58" i="36"/>
  <c r="K40" i="10"/>
  <c r="K58" i="10"/>
  <c r="K92" i="10"/>
  <c r="K77" i="10"/>
  <c r="K22" i="10"/>
  <c r="L4" i="48"/>
  <c r="L4" i="43"/>
  <c r="L4" i="35"/>
  <c r="L4" i="33"/>
  <c r="L4" i="36"/>
  <c r="L4" i="34"/>
  <c r="L4" i="10"/>
  <c r="L4" i="31"/>
  <c r="L4" i="29"/>
  <c r="L4" i="32"/>
  <c r="L4" i="30"/>
  <c r="L49" i="2"/>
  <c r="L65" i="2"/>
  <c r="L34" i="2"/>
  <c r="L77" i="2"/>
  <c r="L19" i="2"/>
  <c r="K181" i="29"/>
  <c r="K142" i="29"/>
  <c r="K109" i="29"/>
  <c r="K77" i="29"/>
  <c r="K40" i="29"/>
  <c r="K92" i="29"/>
  <c r="K58" i="29"/>
  <c r="K188" i="29"/>
  <c r="K126" i="29"/>
  <c r="K161" i="29"/>
  <c r="K22" i="29"/>
  <c r="K27" i="48"/>
  <c r="K20" i="48"/>
  <c r="N5" i="28"/>
  <c r="M4" i="2"/>
  <c r="M21" i="28"/>
  <c r="M37" i="28" s="1"/>
  <c r="M13" i="28"/>
  <c r="J70" i="28"/>
  <c r="J78" i="28" s="1"/>
  <c r="J90" i="28"/>
  <c r="AW37" i="28"/>
  <c r="K62" i="28"/>
  <c r="L37" i="28"/>
  <c r="H26" i="10"/>
  <c r="I62" i="10" s="1"/>
  <c r="G31" i="32"/>
  <c r="H21" i="32"/>
  <c r="I51" i="32" s="1"/>
  <c r="H26" i="32"/>
  <c r="I56" i="32" s="1"/>
  <c r="F62" i="32"/>
  <c r="W39" i="2"/>
  <c r="H26" i="2"/>
  <c r="I56" i="2" s="1"/>
  <c r="F176" i="31"/>
  <c r="F190" i="31" s="1"/>
  <c r="F192" i="31" s="1"/>
  <c r="D92" i="28"/>
  <c r="F157" i="31"/>
  <c r="F182" i="31" s="1"/>
  <c r="F184" i="31" s="1"/>
  <c r="H25" i="31"/>
  <c r="G145" i="31"/>
  <c r="G157" i="31" s="1"/>
  <c r="G189" i="31" s="1"/>
  <c r="H61" i="31"/>
  <c r="G164" i="31"/>
  <c r="G73" i="31"/>
  <c r="G103" i="28" s="1"/>
  <c r="F95" i="28"/>
  <c r="H52" i="32"/>
  <c r="H61" i="32" s="1"/>
  <c r="H107" i="28" s="1"/>
  <c r="H22" i="32"/>
  <c r="H30" i="10"/>
  <c r="I66" i="10" s="1"/>
  <c r="I28" i="32"/>
  <c r="J58" i="32" s="1"/>
  <c r="H63" i="31"/>
  <c r="H27" i="31"/>
  <c r="H166" i="31" s="1"/>
  <c r="E177" i="31"/>
  <c r="E183" i="31"/>
  <c r="E185" i="31" s="1"/>
  <c r="G166" i="31"/>
  <c r="G37" i="31"/>
  <c r="D197" i="31"/>
  <c r="D198" i="31" s="1"/>
  <c r="D200" i="31" s="1"/>
  <c r="E190" i="36"/>
  <c r="E192" i="36" s="1"/>
  <c r="E178" i="34"/>
  <c r="E179" i="34" s="1"/>
  <c r="E190" i="34"/>
  <c r="E192" i="34" s="1"/>
  <c r="E177" i="34"/>
  <c r="H33" i="10"/>
  <c r="I69" i="10" s="1"/>
  <c r="E178" i="36"/>
  <c r="E179" i="36" s="1"/>
  <c r="E177" i="36"/>
  <c r="H32" i="10"/>
  <c r="I68" i="10" s="1"/>
  <c r="E178" i="31"/>
  <c r="E179" i="31" s="1"/>
  <c r="E190" i="35"/>
  <c r="E192" i="35" s="1"/>
  <c r="D191" i="31"/>
  <c r="D193" i="31" s="1"/>
  <c r="D194" i="31" s="1"/>
  <c r="E158" i="31"/>
  <c r="E182" i="31"/>
  <c r="E184" i="31" s="1"/>
  <c r="H27" i="10"/>
  <c r="I63" i="10" s="1"/>
  <c r="E189" i="35"/>
  <c r="E158" i="35"/>
  <c r="I20" i="32"/>
  <c r="J50" i="32" s="1"/>
  <c r="E182" i="36"/>
  <c r="E196" i="36" s="1"/>
  <c r="E158" i="36"/>
  <c r="E177" i="35"/>
  <c r="E178" i="35"/>
  <c r="E179" i="35" s="1"/>
  <c r="I24" i="10"/>
  <c r="J60" i="10" s="1"/>
  <c r="E189" i="34"/>
  <c r="E158" i="34"/>
  <c r="I27" i="32"/>
  <c r="J57" i="32" s="1"/>
  <c r="H35" i="10"/>
  <c r="I71" i="10" s="1"/>
  <c r="H31" i="10"/>
  <c r="I67" i="10" s="1"/>
  <c r="G37" i="10"/>
  <c r="H34" i="10"/>
  <c r="I70" i="10" s="1"/>
  <c r="X41" i="35"/>
  <c r="W55" i="35"/>
  <c r="I23" i="32"/>
  <c r="J53" i="32" s="1"/>
  <c r="I25" i="32"/>
  <c r="J55" i="32" s="1"/>
  <c r="I24" i="32"/>
  <c r="J54" i="32" s="1"/>
  <c r="H24" i="2"/>
  <c r="I54" i="2" s="1"/>
  <c r="H23" i="2"/>
  <c r="I53" i="2" s="1"/>
  <c r="I20" i="2"/>
  <c r="J50" i="2" s="1"/>
  <c r="H28" i="2"/>
  <c r="I58" i="2" s="1"/>
  <c r="H59" i="10"/>
  <c r="H23" i="10"/>
  <c r="H33" i="35"/>
  <c r="H69" i="35"/>
  <c r="G172" i="35"/>
  <c r="G153" i="35"/>
  <c r="G37" i="36"/>
  <c r="H23" i="34"/>
  <c r="H59" i="34"/>
  <c r="G37" i="34"/>
  <c r="G143" i="34"/>
  <c r="G162" i="34"/>
  <c r="H32" i="36"/>
  <c r="H68" i="36"/>
  <c r="G171" i="36"/>
  <c r="G152" i="36"/>
  <c r="H29" i="35"/>
  <c r="H65" i="35"/>
  <c r="G168" i="35"/>
  <c r="G149" i="35"/>
  <c r="H33" i="36"/>
  <c r="H69" i="36"/>
  <c r="G153" i="36"/>
  <c r="G172" i="36"/>
  <c r="H30" i="35"/>
  <c r="H66" i="35"/>
  <c r="G169" i="35"/>
  <c r="G150" i="35"/>
  <c r="M35" i="35"/>
  <c r="M71" i="35"/>
  <c r="L155" i="35"/>
  <c r="L174" i="35"/>
  <c r="H26" i="36"/>
  <c r="H62" i="36"/>
  <c r="G146" i="36"/>
  <c r="G165" i="36"/>
  <c r="H27" i="36"/>
  <c r="H63" i="36"/>
  <c r="G166" i="36"/>
  <c r="G147" i="36"/>
  <c r="H34" i="36"/>
  <c r="H70" i="36"/>
  <c r="G173" i="36"/>
  <c r="G154" i="36"/>
  <c r="F157" i="36"/>
  <c r="J24" i="35"/>
  <c r="J60" i="35"/>
  <c r="I163" i="35"/>
  <c r="I144" i="35"/>
  <c r="H34" i="35"/>
  <c r="H70" i="35"/>
  <c r="G154" i="35"/>
  <c r="G173" i="35"/>
  <c r="K29" i="36"/>
  <c r="K65" i="36"/>
  <c r="J149" i="36"/>
  <c r="J168" i="36"/>
  <c r="G73" i="36"/>
  <c r="G111" i="28" s="1"/>
  <c r="I34" i="31"/>
  <c r="I70" i="31"/>
  <c r="H173" i="31"/>
  <c r="H154" i="31"/>
  <c r="I23" i="36"/>
  <c r="I59" i="36"/>
  <c r="H143" i="36"/>
  <c r="H162" i="36"/>
  <c r="H35" i="36"/>
  <c r="H71" i="36"/>
  <c r="G174" i="36"/>
  <c r="G155" i="36"/>
  <c r="H31" i="34"/>
  <c r="H67" i="34"/>
  <c r="G170" i="34"/>
  <c r="G151" i="34"/>
  <c r="I30" i="31"/>
  <c r="I66" i="31"/>
  <c r="H150" i="31"/>
  <c r="H169" i="31"/>
  <c r="M25" i="35"/>
  <c r="M61" i="35"/>
  <c r="L145" i="35"/>
  <c r="L164" i="35"/>
  <c r="I28" i="31"/>
  <c r="I64" i="31"/>
  <c r="H148" i="31"/>
  <c r="H167" i="31"/>
  <c r="F157" i="35"/>
  <c r="H26" i="34"/>
  <c r="H62" i="34"/>
  <c r="G165" i="34"/>
  <c r="G146" i="34"/>
  <c r="H31" i="36"/>
  <c r="H67" i="36"/>
  <c r="G151" i="36"/>
  <c r="G170" i="36"/>
  <c r="H30" i="34"/>
  <c r="H66" i="34"/>
  <c r="G150" i="34"/>
  <c r="G169" i="34"/>
  <c r="M29" i="35"/>
  <c r="M65" i="35"/>
  <c r="L168" i="35"/>
  <c r="L149" i="35"/>
  <c r="M30" i="35"/>
  <c r="M66" i="35"/>
  <c r="L169" i="35"/>
  <c r="L150" i="35"/>
  <c r="H24" i="36"/>
  <c r="H60" i="36"/>
  <c r="G144" i="36"/>
  <c r="G163" i="36"/>
  <c r="H29" i="34"/>
  <c r="H65" i="34"/>
  <c r="G149" i="34"/>
  <c r="G168" i="34"/>
  <c r="H28" i="34"/>
  <c r="H64" i="34"/>
  <c r="G167" i="34"/>
  <c r="G148" i="34"/>
  <c r="H28" i="36"/>
  <c r="H64" i="36"/>
  <c r="G167" i="36"/>
  <c r="G148" i="36"/>
  <c r="F157" i="34"/>
  <c r="L28" i="35"/>
  <c r="L64" i="35"/>
  <c r="K167" i="35"/>
  <c r="K148" i="35"/>
  <c r="H33" i="34"/>
  <c r="H69" i="34"/>
  <c r="G153" i="34"/>
  <c r="G172" i="34"/>
  <c r="H32" i="34"/>
  <c r="H68" i="34"/>
  <c r="G171" i="34"/>
  <c r="G152" i="34"/>
  <c r="L32" i="35"/>
  <c r="L68" i="35"/>
  <c r="K171" i="35"/>
  <c r="K152" i="35"/>
  <c r="I33" i="31"/>
  <c r="I69" i="31"/>
  <c r="H172" i="31"/>
  <c r="H153" i="31"/>
  <c r="F176" i="35"/>
  <c r="I59" i="31"/>
  <c r="H34" i="34"/>
  <c r="H70" i="34"/>
  <c r="G154" i="34"/>
  <c r="G173" i="34"/>
  <c r="F176" i="34"/>
  <c r="G73" i="35"/>
  <c r="G110" i="28" s="1"/>
  <c r="I29" i="31"/>
  <c r="I65" i="31"/>
  <c r="H149" i="31"/>
  <c r="H168" i="31"/>
  <c r="J31" i="31"/>
  <c r="J67" i="31"/>
  <c r="I170" i="31"/>
  <c r="I151" i="31"/>
  <c r="I60" i="31"/>
  <c r="H144" i="31"/>
  <c r="H163" i="31"/>
  <c r="I24" i="31"/>
  <c r="H25" i="36"/>
  <c r="H61" i="36"/>
  <c r="G145" i="36"/>
  <c r="G164" i="36"/>
  <c r="H30" i="36"/>
  <c r="H66" i="36"/>
  <c r="G169" i="36"/>
  <c r="G150" i="36"/>
  <c r="H27" i="34"/>
  <c r="H63" i="34"/>
  <c r="G147" i="34"/>
  <c r="G166" i="34"/>
  <c r="H25" i="35"/>
  <c r="H61" i="35"/>
  <c r="G164" i="35"/>
  <c r="G145" i="35"/>
  <c r="H23" i="35"/>
  <c r="H59" i="35"/>
  <c r="G162" i="35"/>
  <c r="G143" i="35"/>
  <c r="G37" i="35"/>
  <c r="I32" i="31"/>
  <c r="I68" i="31"/>
  <c r="H152" i="31"/>
  <c r="H171" i="31"/>
  <c r="M33" i="35"/>
  <c r="M69" i="35"/>
  <c r="L153" i="35"/>
  <c r="L172" i="35"/>
  <c r="H24" i="34"/>
  <c r="H60" i="34"/>
  <c r="G163" i="34"/>
  <c r="G144" i="34"/>
  <c r="P26" i="35"/>
  <c r="P62" i="35"/>
  <c r="O165" i="35"/>
  <c r="O146" i="35"/>
  <c r="G73" i="34"/>
  <c r="G109" i="28" s="1"/>
  <c r="H31" i="35"/>
  <c r="H67" i="35"/>
  <c r="G170" i="35"/>
  <c r="G151" i="35"/>
  <c r="I35" i="31"/>
  <c r="I71" i="31"/>
  <c r="H155" i="31"/>
  <c r="H174" i="31"/>
  <c r="I26" i="31"/>
  <c r="I62" i="31"/>
  <c r="H146" i="31"/>
  <c r="H165" i="31"/>
  <c r="H25" i="34"/>
  <c r="H61" i="34"/>
  <c r="G164" i="34"/>
  <c r="G145" i="34"/>
  <c r="F176" i="36"/>
  <c r="L27" i="35"/>
  <c r="L63" i="35"/>
  <c r="K166" i="35"/>
  <c r="K147" i="35"/>
  <c r="H35" i="34"/>
  <c r="H71" i="34"/>
  <c r="G174" i="34"/>
  <c r="G155" i="34"/>
  <c r="Q41" i="33"/>
  <c r="P55" i="33"/>
  <c r="U41" i="30"/>
  <c r="T55" i="30"/>
  <c r="I29" i="32"/>
  <c r="J59" i="32" s="1"/>
  <c r="S41" i="10"/>
  <c r="R55" i="10"/>
  <c r="D104" i="28"/>
  <c r="E158" i="30"/>
  <c r="P41" i="34"/>
  <c r="O55" i="34"/>
  <c r="F73" i="33"/>
  <c r="F108" i="28" s="1"/>
  <c r="F112" i="28" s="1"/>
  <c r="D94" i="28"/>
  <c r="E177" i="29"/>
  <c r="E177" i="30"/>
  <c r="E182" i="29"/>
  <c r="E178" i="29"/>
  <c r="E179" i="29" s="1"/>
  <c r="E189" i="29"/>
  <c r="H25" i="30"/>
  <c r="I61" i="30" s="1"/>
  <c r="G164" i="30"/>
  <c r="G145" i="30"/>
  <c r="E74" i="30"/>
  <c r="D191" i="29"/>
  <c r="D193" i="29" s="1"/>
  <c r="D197" i="29"/>
  <c r="D197" i="36"/>
  <c r="D191" i="36"/>
  <c r="D193" i="36" s="1"/>
  <c r="E92" i="28"/>
  <c r="G174" i="29"/>
  <c r="G155" i="29"/>
  <c r="H35" i="29"/>
  <c r="I71" i="29" s="1"/>
  <c r="G172" i="30"/>
  <c r="G153" i="30"/>
  <c r="H33" i="30"/>
  <c r="I69" i="30" s="1"/>
  <c r="H24" i="33"/>
  <c r="I60" i="33" s="1"/>
  <c r="E183" i="30"/>
  <c r="E185" i="30" s="1"/>
  <c r="E190" i="30"/>
  <c r="E192" i="30" s="1"/>
  <c r="G165" i="29"/>
  <c r="G146" i="29"/>
  <c r="H26" i="29"/>
  <c r="I62" i="29" s="1"/>
  <c r="H23" i="29"/>
  <c r="I59" i="29" s="1"/>
  <c r="G143" i="29"/>
  <c r="G162" i="29"/>
  <c r="G168" i="29"/>
  <c r="H29" i="29"/>
  <c r="I65" i="29" s="1"/>
  <c r="G149" i="29"/>
  <c r="H26" i="33"/>
  <c r="I62" i="33" s="1"/>
  <c r="E74" i="29"/>
  <c r="G166" i="29"/>
  <c r="G147" i="29"/>
  <c r="H27" i="29"/>
  <c r="I63" i="29" s="1"/>
  <c r="F176" i="29"/>
  <c r="E74" i="34"/>
  <c r="E158" i="29"/>
  <c r="H23" i="33"/>
  <c r="I59" i="33" s="1"/>
  <c r="G37" i="33"/>
  <c r="E190" i="29"/>
  <c r="E192" i="29" s="1"/>
  <c r="E183" i="29"/>
  <c r="E185" i="29" s="1"/>
  <c r="E74" i="33"/>
  <c r="D7" i="28"/>
  <c r="D184" i="30"/>
  <c r="D186" i="30" s="1"/>
  <c r="D196" i="30"/>
  <c r="G152" i="29"/>
  <c r="G171" i="29"/>
  <c r="H32" i="29"/>
  <c r="I68" i="29" s="1"/>
  <c r="H34" i="33"/>
  <c r="I70" i="33" s="1"/>
  <c r="D93" i="28"/>
  <c r="D197" i="30"/>
  <c r="D191" i="30"/>
  <c r="D193" i="30" s="1"/>
  <c r="H31" i="33"/>
  <c r="I67" i="33" s="1"/>
  <c r="H30" i="33"/>
  <c r="I66" i="33" s="1"/>
  <c r="G150" i="30"/>
  <c r="G169" i="30"/>
  <c r="H30" i="30"/>
  <c r="I66" i="30" s="1"/>
  <c r="I25" i="33"/>
  <c r="J61" i="33" s="1"/>
  <c r="G170" i="29"/>
  <c r="G151" i="29"/>
  <c r="H31" i="29"/>
  <c r="I67" i="29" s="1"/>
  <c r="E196" i="35"/>
  <c r="E184" i="35"/>
  <c r="E186" i="35" s="1"/>
  <c r="H35" i="33"/>
  <c r="I71" i="33" s="1"/>
  <c r="G173" i="30"/>
  <c r="H34" i="30"/>
  <c r="I70" i="30" s="1"/>
  <c r="G154" i="30"/>
  <c r="G153" i="29"/>
  <c r="H33" i="29"/>
  <c r="I69" i="29" s="1"/>
  <c r="G172" i="29"/>
  <c r="G155" i="30"/>
  <c r="G174" i="30"/>
  <c r="H35" i="30"/>
  <c r="I71" i="30" s="1"/>
  <c r="H29" i="33"/>
  <c r="I65" i="33" s="1"/>
  <c r="E191" i="36"/>
  <c r="F176" i="30"/>
  <c r="D184" i="35"/>
  <c r="D186" i="35" s="1"/>
  <c r="D196" i="35"/>
  <c r="G146" i="30"/>
  <c r="H26" i="30"/>
  <c r="I62" i="30" s="1"/>
  <c r="G165" i="30"/>
  <c r="G144" i="30"/>
  <c r="H24" i="30"/>
  <c r="I60" i="30" s="1"/>
  <c r="G163" i="30"/>
  <c r="H28" i="30"/>
  <c r="I64" i="30" s="1"/>
  <c r="G167" i="30"/>
  <c r="G148" i="30"/>
  <c r="H30" i="29"/>
  <c r="I66" i="29" s="1"/>
  <c r="G169" i="29"/>
  <c r="G150" i="29"/>
  <c r="G144" i="29"/>
  <c r="G163" i="29"/>
  <c r="H24" i="29"/>
  <c r="I60" i="29" s="1"/>
  <c r="G171" i="30"/>
  <c r="G152" i="30"/>
  <c r="H32" i="30"/>
  <c r="I68" i="30" s="1"/>
  <c r="F73" i="29"/>
  <c r="F101" i="28" s="1"/>
  <c r="F93" i="28" s="1"/>
  <c r="H28" i="33"/>
  <c r="I64" i="33" s="1"/>
  <c r="D184" i="34"/>
  <c r="D186" i="34" s="1"/>
  <c r="D196" i="34"/>
  <c r="F157" i="30"/>
  <c r="D191" i="35"/>
  <c r="D193" i="35" s="1"/>
  <c r="D197" i="35"/>
  <c r="G149" i="30"/>
  <c r="G168" i="30"/>
  <c r="H29" i="30"/>
  <c r="I65" i="30" s="1"/>
  <c r="E74" i="36"/>
  <c r="D10" i="28"/>
  <c r="D191" i="34"/>
  <c r="D193" i="34" s="1"/>
  <c r="D197" i="34"/>
  <c r="G151" i="30"/>
  <c r="H31" i="30"/>
  <c r="I67" i="30" s="1"/>
  <c r="G170" i="30"/>
  <c r="G166" i="30"/>
  <c r="G147" i="30"/>
  <c r="H27" i="30"/>
  <c r="I63" i="30" s="1"/>
  <c r="H33" i="33"/>
  <c r="I69" i="33" s="1"/>
  <c r="G162" i="30"/>
  <c r="H23" i="30"/>
  <c r="I59" i="30" s="1"/>
  <c r="G143" i="30"/>
  <c r="G37" i="30"/>
  <c r="E182" i="30"/>
  <c r="E178" i="30"/>
  <c r="E179" i="30" s="1"/>
  <c r="E189" i="30"/>
  <c r="G148" i="29"/>
  <c r="G167" i="29"/>
  <c r="H28" i="29"/>
  <c r="I64" i="29" s="1"/>
  <c r="E184" i="34"/>
  <c r="E186" i="34" s="1"/>
  <c r="E196" i="34"/>
  <c r="E74" i="35"/>
  <c r="F157" i="29"/>
  <c r="H32" i="33"/>
  <c r="I68" i="33" s="1"/>
  <c r="H27" i="33"/>
  <c r="I63" i="33" s="1"/>
  <c r="G37" i="29"/>
  <c r="G173" i="29"/>
  <c r="H34" i="29"/>
  <c r="I70" i="29" s="1"/>
  <c r="G154" i="29"/>
  <c r="D112" i="28"/>
  <c r="G145" i="29"/>
  <c r="G164" i="29"/>
  <c r="H25" i="29"/>
  <c r="I61" i="29" s="1"/>
  <c r="D196" i="29"/>
  <c r="D184" i="29"/>
  <c r="D186" i="29" s="1"/>
  <c r="D196" i="36"/>
  <c r="D184" i="36"/>
  <c r="D186" i="36" s="1"/>
  <c r="F73" i="30"/>
  <c r="F102" i="28" s="1"/>
  <c r="F94" i="28" s="1"/>
  <c r="H22" i="2"/>
  <c r="I52" i="2" s="1"/>
  <c r="H21" i="2"/>
  <c r="I51" i="2" s="1"/>
  <c r="H25" i="2"/>
  <c r="I55" i="2" s="1"/>
  <c r="E62" i="2"/>
  <c r="H27" i="2"/>
  <c r="I57" i="2" s="1"/>
  <c r="I23" i="31"/>
  <c r="H143" i="31"/>
  <c r="H162" i="31"/>
  <c r="F61" i="2"/>
  <c r="F99" i="28" s="1"/>
  <c r="F74" i="31"/>
  <c r="H29" i="2"/>
  <c r="I59" i="2" s="1"/>
  <c r="F74" i="10"/>
  <c r="E91" i="28"/>
  <c r="E104" i="28"/>
  <c r="G31" i="2"/>
  <c r="I26" i="10"/>
  <c r="J62" i="10" s="1"/>
  <c r="G73" i="10"/>
  <c r="G100" i="28" s="1"/>
  <c r="I28" i="10"/>
  <c r="J64" i="10" s="1"/>
  <c r="I25" i="10"/>
  <c r="J61" i="10" s="1"/>
  <c r="I29" i="10"/>
  <c r="J65" i="10" s="1"/>
  <c r="W83" i="43" l="1"/>
  <c r="R35" i="32"/>
  <c r="Q46" i="32"/>
  <c r="Y2" i="43"/>
  <c r="X78" i="43"/>
  <c r="X83" i="43" s="1"/>
  <c r="X77" i="43"/>
  <c r="X82" i="43" s="1"/>
  <c r="X79" i="43"/>
  <c r="X84" i="43" s="1"/>
  <c r="X80" i="43"/>
  <c r="X85" i="43" s="1"/>
  <c r="P35" i="2"/>
  <c r="O46" i="2"/>
  <c r="J98" i="28"/>
  <c r="J106" i="28" s="1"/>
  <c r="J116" i="28"/>
  <c r="J124" i="28" s="1"/>
  <c r="J132" i="28" s="1"/>
  <c r="I26" i="32"/>
  <c r="J56" i="32" s="1"/>
  <c r="L77" i="33"/>
  <c r="L40" i="33"/>
  <c r="L92" i="33"/>
  <c r="L58" i="33"/>
  <c r="L22" i="33"/>
  <c r="L92" i="30"/>
  <c r="L188" i="30"/>
  <c r="L126" i="30"/>
  <c r="L22" i="30"/>
  <c r="L161" i="30"/>
  <c r="L77" i="30"/>
  <c r="L109" i="30"/>
  <c r="L142" i="30"/>
  <c r="L181" i="30"/>
  <c r="L40" i="30"/>
  <c r="L58" i="30"/>
  <c r="L77" i="32"/>
  <c r="L34" i="32"/>
  <c r="L65" i="32"/>
  <c r="L19" i="32"/>
  <c r="L49" i="32"/>
  <c r="L22" i="43"/>
  <c r="L89" i="43"/>
  <c r="L40" i="43"/>
  <c r="L76" i="43"/>
  <c r="L58" i="43"/>
  <c r="M4" i="48"/>
  <c r="M4" i="43"/>
  <c r="M4" i="35"/>
  <c r="M4" i="33"/>
  <c r="M4" i="31"/>
  <c r="M4" i="29"/>
  <c r="M4" i="32"/>
  <c r="M4" i="10"/>
  <c r="M4" i="30"/>
  <c r="M4" i="34"/>
  <c r="M4" i="36"/>
  <c r="M65" i="2"/>
  <c r="M34" i="2"/>
  <c r="M77" i="2"/>
  <c r="M49" i="2"/>
  <c r="M19" i="2"/>
  <c r="L58" i="35"/>
  <c r="L77" i="35"/>
  <c r="L161" i="35"/>
  <c r="L40" i="35"/>
  <c r="L22" i="35"/>
  <c r="L188" i="35"/>
  <c r="L142" i="35"/>
  <c r="L92" i="35"/>
  <c r="L181" i="35"/>
  <c r="L126" i="35"/>
  <c r="L109" i="35"/>
  <c r="L188" i="29"/>
  <c r="L161" i="29"/>
  <c r="L126" i="29"/>
  <c r="L92" i="29"/>
  <c r="L58" i="29"/>
  <c r="L77" i="29"/>
  <c r="L181" i="29"/>
  <c r="L40" i="29"/>
  <c r="L22" i="29"/>
  <c r="L142" i="29"/>
  <c r="L109" i="29"/>
  <c r="L20" i="48"/>
  <c r="L27" i="48"/>
  <c r="L181" i="31"/>
  <c r="L142" i="31"/>
  <c r="L109" i="31"/>
  <c r="L77" i="31"/>
  <c r="L40" i="31"/>
  <c r="L188" i="31"/>
  <c r="L161" i="31"/>
  <c r="L126" i="31"/>
  <c r="L92" i="31"/>
  <c r="L58" i="31"/>
  <c r="L22" i="31"/>
  <c r="L77" i="10"/>
  <c r="L22" i="10"/>
  <c r="L92" i="10"/>
  <c r="L58" i="10"/>
  <c r="L40" i="10"/>
  <c r="L161" i="34"/>
  <c r="L188" i="34"/>
  <c r="L77" i="34"/>
  <c r="L109" i="34"/>
  <c r="L142" i="34"/>
  <c r="L22" i="34"/>
  <c r="L58" i="34"/>
  <c r="L92" i="34"/>
  <c r="L181" i="34"/>
  <c r="L126" i="34"/>
  <c r="L40" i="34"/>
  <c r="L161" i="36"/>
  <c r="L142" i="36"/>
  <c r="L40" i="36"/>
  <c r="L126" i="36"/>
  <c r="L188" i="36"/>
  <c r="L109" i="36"/>
  <c r="L92" i="36"/>
  <c r="L77" i="36"/>
  <c r="L22" i="36"/>
  <c r="L181" i="36"/>
  <c r="L58" i="36"/>
  <c r="AX37" i="28"/>
  <c r="L62" i="28"/>
  <c r="K70" i="28"/>
  <c r="K78" i="28" s="1"/>
  <c r="K90" i="28"/>
  <c r="O5" i="28"/>
  <c r="N4" i="2"/>
  <c r="N21" i="28"/>
  <c r="N37" i="28" s="1"/>
  <c r="N13" i="28"/>
  <c r="H31" i="32"/>
  <c r="I21" i="32"/>
  <c r="J51" i="32" s="1"/>
  <c r="I27" i="31"/>
  <c r="J63" i="31" s="1"/>
  <c r="G62" i="32"/>
  <c r="F158" i="31"/>
  <c r="G158" i="31" s="1"/>
  <c r="F189" i="31"/>
  <c r="F191" i="31" s="1"/>
  <c r="F193" i="31" s="1"/>
  <c r="I26" i="2"/>
  <c r="J56" i="2" s="1"/>
  <c r="E193" i="36"/>
  <c r="F178" i="31"/>
  <c r="F179" i="31" s="1"/>
  <c r="F183" i="31"/>
  <c r="F185" i="31" s="1"/>
  <c r="F186" i="31" s="1"/>
  <c r="H37" i="31"/>
  <c r="G95" i="28"/>
  <c r="F177" i="31"/>
  <c r="X39" i="2"/>
  <c r="H73" i="31"/>
  <c r="H103" i="28" s="1"/>
  <c r="E184" i="36"/>
  <c r="E186" i="36" s="1"/>
  <c r="E186" i="31"/>
  <c r="E194" i="31" s="1"/>
  <c r="E197" i="35"/>
  <c r="E198" i="35" s="1"/>
  <c r="E200" i="35" s="1"/>
  <c r="I32" i="10"/>
  <c r="J68" i="10" s="1"/>
  <c r="I61" i="31"/>
  <c r="I25" i="31"/>
  <c r="H164" i="31"/>
  <c r="H176" i="31" s="1"/>
  <c r="H190" i="31" s="1"/>
  <c r="H145" i="31"/>
  <c r="G176" i="31"/>
  <c r="G190" i="31" s="1"/>
  <c r="G192" i="31" s="1"/>
  <c r="E191" i="35"/>
  <c r="E193" i="35" s="1"/>
  <c r="E194" i="35" s="1"/>
  <c r="E197" i="36"/>
  <c r="E198" i="36" s="1"/>
  <c r="E200" i="36" s="1"/>
  <c r="I30" i="10"/>
  <c r="J66" i="10" s="1"/>
  <c r="J28" i="32"/>
  <c r="K58" i="32" s="1"/>
  <c r="J24" i="10"/>
  <c r="K60" i="10" s="1"/>
  <c r="F158" i="36"/>
  <c r="I63" i="31"/>
  <c r="H147" i="31"/>
  <c r="I52" i="32"/>
  <c r="I22" i="32"/>
  <c r="I27" i="10"/>
  <c r="J63" i="10" s="1"/>
  <c r="F158" i="35"/>
  <c r="I33" i="10"/>
  <c r="J69" i="10" s="1"/>
  <c r="E197" i="34"/>
  <c r="E198" i="34" s="1"/>
  <c r="E200" i="34" s="1"/>
  <c r="F177" i="35"/>
  <c r="F177" i="36"/>
  <c r="E196" i="31"/>
  <c r="E198" i="31" s="1"/>
  <c r="E200" i="31" s="1"/>
  <c r="J26" i="32"/>
  <c r="K56" i="32" s="1"/>
  <c r="J20" i="32"/>
  <c r="K50" i="32" s="1"/>
  <c r="J27" i="32"/>
  <c r="K57" i="32" s="1"/>
  <c r="F158" i="34"/>
  <c r="J25" i="32"/>
  <c r="K55" i="32" s="1"/>
  <c r="I35" i="10"/>
  <c r="J71" i="10" s="1"/>
  <c r="E191" i="34"/>
  <c r="E193" i="34" s="1"/>
  <c r="E194" i="34" s="1"/>
  <c r="I24" i="2"/>
  <c r="J54" i="2" s="1"/>
  <c r="I34" i="10"/>
  <c r="J70" i="10" s="1"/>
  <c r="I31" i="10"/>
  <c r="J67" i="10" s="1"/>
  <c r="H37" i="10"/>
  <c r="Y41" i="35"/>
  <c r="X55" i="35"/>
  <c r="G176" i="35"/>
  <c r="J23" i="32"/>
  <c r="K53" i="32" s="1"/>
  <c r="J24" i="32"/>
  <c r="K54" i="32" s="1"/>
  <c r="I23" i="2"/>
  <c r="J53" i="2" s="1"/>
  <c r="J20" i="2"/>
  <c r="K50" i="2" s="1"/>
  <c r="I28" i="2"/>
  <c r="J58" i="2" s="1"/>
  <c r="G182" i="31"/>
  <c r="G184" i="31" s="1"/>
  <c r="I59" i="10"/>
  <c r="I23" i="10"/>
  <c r="H73" i="36"/>
  <c r="H111" i="28" s="1"/>
  <c r="H73" i="35"/>
  <c r="H110" i="28" s="1"/>
  <c r="G157" i="36"/>
  <c r="G182" i="36" s="1"/>
  <c r="G176" i="36"/>
  <c r="M27" i="35"/>
  <c r="M63" i="35"/>
  <c r="L147" i="35"/>
  <c r="L166" i="35"/>
  <c r="J29" i="31"/>
  <c r="J65" i="31"/>
  <c r="I149" i="31"/>
  <c r="I168" i="31"/>
  <c r="J70" i="31"/>
  <c r="I173" i="31"/>
  <c r="I154" i="31"/>
  <c r="J34" i="31"/>
  <c r="I23" i="34"/>
  <c r="I59" i="34"/>
  <c r="H143" i="34"/>
  <c r="H37" i="34"/>
  <c r="H162" i="34"/>
  <c r="I28" i="34"/>
  <c r="I64" i="34"/>
  <c r="H167" i="34"/>
  <c r="H148" i="34"/>
  <c r="I24" i="34"/>
  <c r="I60" i="34"/>
  <c r="H163" i="34"/>
  <c r="H144" i="34"/>
  <c r="I23" i="35"/>
  <c r="I59" i="35"/>
  <c r="H37" i="35"/>
  <c r="H162" i="35"/>
  <c r="H143" i="35"/>
  <c r="I27" i="34"/>
  <c r="I63" i="34"/>
  <c r="H147" i="34"/>
  <c r="H166" i="34"/>
  <c r="F190" i="34"/>
  <c r="F192" i="34" s="1"/>
  <c r="F183" i="34"/>
  <c r="F185" i="34" s="1"/>
  <c r="F183" i="35"/>
  <c r="F185" i="35" s="1"/>
  <c r="F190" i="35"/>
  <c r="F192" i="35" s="1"/>
  <c r="M32" i="35"/>
  <c r="M68" i="35"/>
  <c r="L171" i="35"/>
  <c r="L152" i="35"/>
  <c r="I33" i="34"/>
  <c r="I69" i="34"/>
  <c r="H172" i="34"/>
  <c r="H153" i="34"/>
  <c r="J64" i="31"/>
  <c r="I167" i="31"/>
  <c r="I148" i="31"/>
  <c r="J28" i="31"/>
  <c r="J30" i="31"/>
  <c r="J66" i="31"/>
  <c r="I169" i="31"/>
  <c r="I150" i="31"/>
  <c r="I35" i="36"/>
  <c r="I71" i="36"/>
  <c r="H155" i="36"/>
  <c r="H174" i="36"/>
  <c r="F177" i="34"/>
  <c r="I24" i="36"/>
  <c r="I60" i="36"/>
  <c r="H163" i="36"/>
  <c r="H144" i="36"/>
  <c r="I31" i="36"/>
  <c r="I67" i="36"/>
  <c r="H170" i="36"/>
  <c r="H151" i="36"/>
  <c r="I34" i="35"/>
  <c r="I70" i="35"/>
  <c r="H173" i="35"/>
  <c r="H154" i="35"/>
  <c r="I28" i="36"/>
  <c r="I64" i="36"/>
  <c r="H148" i="36"/>
  <c r="H167" i="36"/>
  <c r="H37" i="36"/>
  <c r="F189" i="36"/>
  <c r="F178" i="36"/>
  <c r="F179" i="36" s="1"/>
  <c r="F182" i="36"/>
  <c r="I27" i="36"/>
  <c r="I63" i="36"/>
  <c r="H166" i="36"/>
  <c r="H147" i="36"/>
  <c r="N35" i="35"/>
  <c r="N71" i="35"/>
  <c r="M155" i="35"/>
  <c r="M174" i="35"/>
  <c r="I33" i="36"/>
  <c r="I69" i="36"/>
  <c r="H172" i="36"/>
  <c r="H153" i="36"/>
  <c r="I32" i="36"/>
  <c r="I68" i="36"/>
  <c r="H171" i="36"/>
  <c r="H152" i="36"/>
  <c r="J26" i="31"/>
  <c r="J62" i="31"/>
  <c r="I165" i="31"/>
  <c r="I146" i="31"/>
  <c r="I31" i="35"/>
  <c r="I67" i="35"/>
  <c r="H151" i="35"/>
  <c r="H170" i="35"/>
  <c r="N29" i="35"/>
  <c r="N65" i="35"/>
  <c r="M168" i="35"/>
  <c r="M149" i="35"/>
  <c r="I35" i="34"/>
  <c r="I71" i="34"/>
  <c r="H174" i="34"/>
  <c r="H155" i="34"/>
  <c r="I25" i="36"/>
  <c r="I61" i="36"/>
  <c r="H145" i="36"/>
  <c r="H164" i="36"/>
  <c r="K31" i="31"/>
  <c r="K67" i="31"/>
  <c r="J170" i="31"/>
  <c r="J151" i="31"/>
  <c r="G176" i="34"/>
  <c r="I25" i="34"/>
  <c r="I61" i="34"/>
  <c r="H145" i="34"/>
  <c r="H164" i="34"/>
  <c r="J35" i="31"/>
  <c r="J71" i="31"/>
  <c r="I174" i="31"/>
  <c r="I155" i="31"/>
  <c r="J68" i="31"/>
  <c r="I171" i="31"/>
  <c r="I152" i="31"/>
  <c r="J32" i="31"/>
  <c r="J60" i="31"/>
  <c r="I163" i="31"/>
  <c r="I144" i="31"/>
  <c r="J24" i="31"/>
  <c r="I29" i="34"/>
  <c r="I65" i="34"/>
  <c r="H168" i="34"/>
  <c r="H149" i="34"/>
  <c r="N30" i="35"/>
  <c r="N66" i="35"/>
  <c r="M150" i="35"/>
  <c r="M169" i="35"/>
  <c r="I30" i="34"/>
  <c r="I66" i="34"/>
  <c r="H169" i="34"/>
  <c r="H150" i="34"/>
  <c r="I26" i="34"/>
  <c r="I62" i="34"/>
  <c r="H146" i="34"/>
  <c r="H165" i="34"/>
  <c r="L29" i="36"/>
  <c r="L65" i="36"/>
  <c r="K149" i="36"/>
  <c r="K168" i="36"/>
  <c r="G157" i="34"/>
  <c r="I69" i="35"/>
  <c r="H153" i="35"/>
  <c r="H172" i="35"/>
  <c r="F190" i="36"/>
  <c r="F192" i="36" s="1"/>
  <c r="F183" i="36"/>
  <c r="F185" i="36" s="1"/>
  <c r="J59" i="31"/>
  <c r="Q26" i="35"/>
  <c r="Q62" i="35"/>
  <c r="P165" i="35"/>
  <c r="P146" i="35"/>
  <c r="N33" i="35"/>
  <c r="N69" i="35"/>
  <c r="M172" i="35"/>
  <c r="M153" i="35"/>
  <c r="I61" i="35"/>
  <c r="H164" i="35"/>
  <c r="H145" i="35"/>
  <c r="I30" i="36"/>
  <c r="I66" i="36"/>
  <c r="H150" i="36"/>
  <c r="H169" i="36"/>
  <c r="I34" i="34"/>
  <c r="I70" i="34"/>
  <c r="H173" i="34"/>
  <c r="H154" i="34"/>
  <c r="J69" i="31"/>
  <c r="J33" i="31"/>
  <c r="I153" i="31"/>
  <c r="I172" i="31"/>
  <c r="I32" i="34"/>
  <c r="I68" i="34"/>
  <c r="H171" i="34"/>
  <c r="H152" i="34"/>
  <c r="M28" i="35"/>
  <c r="M64" i="35"/>
  <c r="L148" i="35"/>
  <c r="L167" i="35"/>
  <c r="F189" i="35"/>
  <c r="F178" i="35"/>
  <c r="F179" i="35" s="1"/>
  <c r="F182" i="35"/>
  <c r="N25" i="35"/>
  <c r="N61" i="35"/>
  <c r="M164" i="35"/>
  <c r="M145" i="35"/>
  <c r="I31" i="34"/>
  <c r="I67" i="34"/>
  <c r="H170" i="34"/>
  <c r="H151" i="34"/>
  <c r="K24" i="35"/>
  <c r="K60" i="35"/>
  <c r="J163" i="35"/>
  <c r="J144" i="35"/>
  <c r="G157" i="35"/>
  <c r="F178" i="34"/>
  <c r="F179" i="34" s="1"/>
  <c r="F189" i="34"/>
  <c r="F182" i="34"/>
  <c r="J23" i="36"/>
  <c r="J59" i="36"/>
  <c r="I143" i="36"/>
  <c r="I162" i="36"/>
  <c r="I34" i="36"/>
  <c r="I70" i="36"/>
  <c r="H173" i="36"/>
  <c r="H154" i="36"/>
  <c r="I26" i="36"/>
  <c r="I62" i="36"/>
  <c r="H165" i="36"/>
  <c r="H146" i="36"/>
  <c r="I66" i="35"/>
  <c r="H169" i="35"/>
  <c r="H150" i="35"/>
  <c r="I65" i="35"/>
  <c r="H168" i="35"/>
  <c r="H149" i="35"/>
  <c r="H73" i="34"/>
  <c r="H109" i="28" s="1"/>
  <c r="F92" i="28"/>
  <c r="D194" i="36"/>
  <c r="R41" i="33"/>
  <c r="Q55" i="33"/>
  <c r="V41" i="30"/>
  <c r="U55" i="30"/>
  <c r="E96" i="28"/>
  <c r="G61" i="2"/>
  <c r="J29" i="32"/>
  <c r="K59" i="32" s="1"/>
  <c r="D96" i="28"/>
  <c r="T41" i="10"/>
  <c r="S55" i="10"/>
  <c r="D19" i="28"/>
  <c r="D198" i="29"/>
  <c r="D200" i="29" s="1"/>
  <c r="Q41" i="34"/>
  <c r="P55" i="34"/>
  <c r="G157" i="30"/>
  <c r="G189" i="30" s="1"/>
  <c r="G73" i="30"/>
  <c r="G102" i="28" s="1"/>
  <c r="G94" i="28" s="1"/>
  <c r="G73" i="29"/>
  <c r="G101" i="28" s="1"/>
  <c r="G93" i="28" s="1"/>
  <c r="D198" i="34"/>
  <c r="D200" i="34" s="1"/>
  <c r="F177" i="29"/>
  <c r="D27" i="28"/>
  <c r="D198" i="36"/>
  <c r="D200" i="36" s="1"/>
  <c r="D194" i="30"/>
  <c r="D194" i="29"/>
  <c r="E191" i="30"/>
  <c r="E193" i="30" s="1"/>
  <c r="E197" i="30"/>
  <c r="I33" i="33"/>
  <c r="J69" i="33" s="1"/>
  <c r="H149" i="30"/>
  <c r="H168" i="30"/>
  <c r="I29" i="30"/>
  <c r="J65" i="30" s="1"/>
  <c r="D198" i="35"/>
  <c r="D200" i="35" s="1"/>
  <c r="H172" i="29"/>
  <c r="H153" i="29"/>
  <c r="I33" i="29"/>
  <c r="J69" i="29" s="1"/>
  <c r="I32" i="29"/>
  <c r="J68" i="29" s="1"/>
  <c r="H171" i="29"/>
  <c r="H152" i="29"/>
  <c r="F158" i="29"/>
  <c r="F74" i="34"/>
  <c r="F74" i="29"/>
  <c r="E191" i="29"/>
  <c r="E193" i="29" s="1"/>
  <c r="E197" i="29"/>
  <c r="H165" i="30"/>
  <c r="H146" i="30"/>
  <c r="I26" i="30"/>
  <c r="J62" i="30" s="1"/>
  <c r="D194" i="35"/>
  <c r="J25" i="33"/>
  <c r="K61" i="33" s="1"/>
  <c r="F190" i="29"/>
  <c r="F192" i="29" s="1"/>
  <c r="F183" i="29"/>
  <c r="F185" i="29" s="1"/>
  <c r="D8" i="28"/>
  <c r="I26" i="33"/>
  <c r="J62" i="33" s="1"/>
  <c r="H162" i="29"/>
  <c r="H143" i="29"/>
  <c r="I23" i="29"/>
  <c r="J59" i="29" s="1"/>
  <c r="H37" i="29"/>
  <c r="I22" i="2"/>
  <c r="J52" i="2" s="1"/>
  <c r="I27" i="33"/>
  <c r="J63" i="33" s="1"/>
  <c r="F178" i="29"/>
  <c r="F179" i="29" s="1"/>
  <c r="F182" i="29"/>
  <c r="F189" i="29"/>
  <c r="E196" i="30"/>
  <c r="E184" i="30"/>
  <c r="E186" i="30" s="1"/>
  <c r="H151" i="30"/>
  <c r="I31" i="30"/>
  <c r="J67" i="30" s="1"/>
  <c r="H170" i="30"/>
  <c r="F158" i="30"/>
  <c r="F178" i="30"/>
  <c r="F179" i="30" s="1"/>
  <c r="F189" i="30"/>
  <c r="F182" i="30"/>
  <c r="D194" i="34"/>
  <c r="H152" i="30"/>
  <c r="H171" i="30"/>
  <c r="I32" i="30"/>
  <c r="J68" i="30" s="1"/>
  <c r="G176" i="30"/>
  <c r="F177" i="30"/>
  <c r="F190" i="30"/>
  <c r="F192" i="30" s="1"/>
  <c r="F183" i="30"/>
  <c r="F185" i="30" s="1"/>
  <c r="I27" i="29"/>
  <c r="J63" i="29" s="1"/>
  <c r="H147" i="29"/>
  <c r="H166" i="29"/>
  <c r="I24" i="33"/>
  <c r="J60" i="33" s="1"/>
  <c r="E196" i="29"/>
  <c r="E184" i="29"/>
  <c r="E186" i="29" s="1"/>
  <c r="G157" i="29"/>
  <c r="F74" i="35"/>
  <c r="I28" i="33"/>
  <c r="J64" i="33" s="1"/>
  <c r="H148" i="30"/>
  <c r="H167" i="30"/>
  <c r="I28" i="30"/>
  <c r="J64" i="30" s="1"/>
  <c r="I31" i="33"/>
  <c r="J67" i="33" s="1"/>
  <c r="I34" i="33"/>
  <c r="J70" i="33" s="1"/>
  <c r="G73" i="33"/>
  <c r="G108" i="28" s="1"/>
  <c r="G112" i="28" s="1"/>
  <c r="H164" i="30"/>
  <c r="H145" i="30"/>
  <c r="I25" i="30"/>
  <c r="J61" i="30" s="1"/>
  <c r="H173" i="29"/>
  <c r="H154" i="29"/>
  <c r="I34" i="29"/>
  <c r="J70" i="29" s="1"/>
  <c r="H166" i="30"/>
  <c r="I27" i="30"/>
  <c r="J63" i="30" s="1"/>
  <c r="H147" i="30"/>
  <c r="F74" i="36"/>
  <c r="E10" i="28"/>
  <c r="H170" i="29"/>
  <c r="H151" i="29"/>
  <c r="I31" i="29"/>
  <c r="J67" i="29" s="1"/>
  <c r="I30" i="30"/>
  <c r="J66" i="30" s="1"/>
  <c r="H169" i="30"/>
  <c r="H150" i="30"/>
  <c r="I23" i="33"/>
  <c r="J59" i="33" s="1"/>
  <c r="H37" i="33"/>
  <c r="H165" i="29"/>
  <c r="H146" i="29"/>
  <c r="I26" i="29"/>
  <c r="J62" i="29" s="1"/>
  <c r="H172" i="30"/>
  <c r="H153" i="30"/>
  <c r="I33" i="30"/>
  <c r="J69" i="30" s="1"/>
  <c r="H167" i="29"/>
  <c r="H148" i="29"/>
  <c r="I28" i="29"/>
  <c r="J64" i="29" s="1"/>
  <c r="I35" i="33"/>
  <c r="J71" i="33" s="1"/>
  <c r="E7" i="28"/>
  <c r="F74" i="33"/>
  <c r="H149" i="29"/>
  <c r="I29" i="29"/>
  <c r="J65" i="29" s="1"/>
  <c r="H168" i="29"/>
  <c r="I25" i="29"/>
  <c r="J61" i="29" s="1"/>
  <c r="H145" i="29"/>
  <c r="H164" i="29"/>
  <c r="I32" i="33"/>
  <c r="J68" i="33" s="1"/>
  <c r="H37" i="30"/>
  <c r="H143" i="30"/>
  <c r="H162" i="30"/>
  <c r="I23" i="30"/>
  <c r="J59" i="30" s="1"/>
  <c r="H163" i="29"/>
  <c r="I24" i="29"/>
  <c r="J60" i="29" s="1"/>
  <c r="H144" i="29"/>
  <c r="H173" i="30"/>
  <c r="H154" i="30"/>
  <c r="I34" i="30"/>
  <c r="J70" i="30" s="1"/>
  <c r="I30" i="33"/>
  <c r="J66" i="33" s="1"/>
  <c r="D198" i="30"/>
  <c r="D200" i="30" s="1"/>
  <c r="H174" i="29"/>
  <c r="H155" i="29"/>
  <c r="I35" i="29"/>
  <c r="J71" i="29" s="1"/>
  <c r="D9" i="28"/>
  <c r="H169" i="29"/>
  <c r="H150" i="29"/>
  <c r="I30" i="29"/>
  <c r="J66" i="29" s="1"/>
  <c r="H163" i="30"/>
  <c r="H144" i="30"/>
  <c r="I24" i="30"/>
  <c r="J60" i="30" s="1"/>
  <c r="I29" i="33"/>
  <c r="J65" i="33" s="1"/>
  <c r="H155" i="30"/>
  <c r="I35" i="30"/>
  <c r="J71" i="30" s="1"/>
  <c r="H174" i="30"/>
  <c r="G176" i="29"/>
  <c r="F74" i="30"/>
  <c r="I25" i="2"/>
  <c r="J55" i="2" s="1"/>
  <c r="I21" i="2"/>
  <c r="J51" i="2" s="1"/>
  <c r="I27" i="2"/>
  <c r="H31" i="2"/>
  <c r="J23" i="31"/>
  <c r="I143" i="31"/>
  <c r="I162" i="31"/>
  <c r="F62" i="2"/>
  <c r="G191" i="31"/>
  <c r="G74" i="31"/>
  <c r="G74" i="10"/>
  <c r="I29" i="2"/>
  <c r="J59" i="2" s="1"/>
  <c r="J29" i="10"/>
  <c r="K65" i="10" s="1"/>
  <c r="J25" i="10"/>
  <c r="K61" i="10" s="1"/>
  <c r="H73" i="10"/>
  <c r="H100" i="28" s="1"/>
  <c r="J32" i="10"/>
  <c r="K68" i="10" s="1"/>
  <c r="J26" i="10"/>
  <c r="K62" i="10" s="1"/>
  <c r="J28" i="10"/>
  <c r="K64" i="10" s="1"/>
  <c r="R46" i="32" l="1"/>
  <c r="S35" i="32"/>
  <c r="Q35" i="2"/>
  <c r="P46" i="2"/>
  <c r="Z2" i="43"/>
  <c r="Y77" i="43"/>
  <c r="Y82" i="43" s="1"/>
  <c r="Y78" i="43"/>
  <c r="Y83" i="43" s="1"/>
  <c r="Y80" i="43"/>
  <c r="Y85" i="43" s="1"/>
  <c r="Y79" i="43"/>
  <c r="Y84" i="43" s="1"/>
  <c r="K98" i="28"/>
  <c r="K106" i="28" s="1"/>
  <c r="K116" i="28"/>
  <c r="K124" i="28" s="1"/>
  <c r="K132" i="28" s="1"/>
  <c r="I166" i="31"/>
  <c r="J27" i="31"/>
  <c r="I147" i="31"/>
  <c r="I37" i="31"/>
  <c r="J21" i="32"/>
  <c r="K51" i="32" s="1"/>
  <c r="G99" i="28"/>
  <c r="G91" i="28" s="1"/>
  <c r="M181" i="31"/>
  <c r="M142" i="31"/>
  <c r="M109" i="31"/>
  <c r="M77" i="31"/>
  <c r="M58" i="31"/>
  <c r="M40" i="31"/>
  <c r="M22" i="31"/>
  <c r="M188" i="31"/>
  <c r="M92" i="31"/>
  <c r="M161" i="31"/>
  <c r="M126" i="31"/>
  <c r="M77" i="36"/>
  <c r="M142" i="36"/>
  <c r="M22" i="36"/>
  <c r="M126" i="36"/>
  <c r="M161" i="36"/>
  <c r="M188" i="36"/>
  <c r="M40" i="36"/>
  <c r="M109" i="36"/>
  <c r="M181" i="36"/>
  <c r="M58" i="36"/>
  <c r="M92" i="36"/>
  <c r="M142" i="35"/>
  <c r="M126" i="35"/>
  <c r="M77" i="35"/>
  <c r="M40" i="35"/>
  <c r="M188" i="35"/>
  <c r="M181" i="35"/>
  <c r="M109" i="35"/>
  <c r="M22" i="35"/>
  <c r="M161" i="35"/>
  <c r="M58" i="35"/>
  <c r="M92" i="35"/>
  <c r="M188" i="34"/>
  <c r="M109" i="34"/>
  <c r="M142" i="34"/>
  <c r="M22" i="34"/>
  <c r="M58" i="34"/>
  <c r="M92" i="34"/>
  <c r="M181" i="34"/>
  <c r="M126" i="34"/>
  <c r="M161" i="34"/>
  <c r="M77" i="34"/>
  <c r="M40" i="34"/>
  <c r="M40" i="43"/>
  <c r="M89" i="43"/>
  <c r="M22" i="43"/>
  <c r="M58" i="43"/>
  <c r="M76" i="43"/>
  <c r="N4" i="48"/>
  <c r="N4" i="43"/>
  <c r="N4" i="35"/>
  <c r="N4" i="33"/>
  <c r="N4" i="36"/>
  <c r="N4" i="34"/>
  <c r="N4" i="32"/>
  <c r="N4" i="10"/>
  <c r="N4" i="30"/>
  <c r="N4" i="31"/>
  <c r="N4" i="29"/>
  <c r="N65" i="2"/>
  <c r="N34" i="2"/>
  <c r="N77" i="2"/>
  <c r="N49" i="2"/>
  <c r="N19" i="2"/>
  <c r="M77" i="33"/>
  <c r="M40" i="33"/>
  <c r="M92" i="33"/>
  <c r="M58" i="33"/>
  <c r="M22" i="33"/>
  <c r="M188" i="30"/>
  <c r="M126" i="30"/>
  <c r="M161" i="30"/>
  <c r="M77" i="30"/>
  <c r="M22" i="30"/>
  <c r="M109" i="30"/>
  <c r="M142" i="30"/>
  <c r="M181" i="30"/>
  <c r="M92" i="30"/>
  <c r="M58" i="30"/>
  <c r="M40" i="30"/>
  <c r="M27" i="48"/>
  <c r="M20" i="48"/>
  <c r="M92" i="10"/>
  <c r="M22" i="10"/>
  <c r="M77" i="10"/>
  <c r="M58" i="10"/>
  <c r="M40" i="10"/>
  <c r="M65" i="32"/>
  <c r="M19" i="32"/>
  <c r="M49" i="32"/>
  <c r="M77" i="32"/>
  <c r="M34" i="32"/>
  <c r="M181" i="29"/>
  <c r="M92" i="29"/>
  <c r="M40" i="29"/>
  <c r="M188" i="29"/>
  <c r="M142" i="29"/>
  <c r="M161" i="29"/>
  <c r="M126" i="29"/>
  <c r="M109" i="29"/>
  <c r="M58" i="29"/>
  <c r="M22" i="29"/>
  <c r="M77" i="29"/>
  <c r="M62" i="28"/>
  <c r="AY37" i="28"/>
  <c r="P5" i="28"/>
  <c r="O4" i="2"/>
  <c r="O21" i="28"/>
  <c r="O37" i="28" s="1"/>
  <c r="O13" i="28"/>
  <c r="L70" i="28"/>
  <c r="L78" i="28" s="1"/>
  <c r="L90" i="28"/>
  <c r="J30" i="10"/>
  <c r="K66" i="10" s="1"/>
  <c r="J26" i="2"/>
  <c r="K56" i="2" s="1"/>
  <c r="F197" i="31"/>
  <c r="E194" i="36"/>
  <c r="H62" i="32"/>
  <c r="F194" i="31"/>
  <c r="H192" i="31"/>
  <c r="H95" i="28"/>
  <c r="G193" i="31"/>
  <c r="G197" i="31"/>
  <c r="G183" i="31"/>
  <c r="G185" i="31" s="1"/>
  <c r="G186" i="31" s="1"/>
  <c r="G178" i="31"/>
  <c r="G179" i="31" s="1"/>
  <c r="F196" i="31"/>
  <c r="G177" i="31"/>
  <c r="H177" i="31" s="1"/>
  <c r="Y39" i="2"/>
  <c r="I73" i="31"/>
  <c r="I103" i="28" s="1"/>
  <c r="K28" i="32"/>
  <c r="L58" i="32" s="1"/>
  <c r="H157" i="31"/>
  <c r="H182" i="31" s="1"/>
  <c r="H184" i="31" s="1"/>
  <c r="K24" i="10"/>
  <c r="L60" i="10" s="1"/>
  <c r="J61" i="31"/>
  <c r="J73" i="31" s="1"/>
  <c r="J103" i="28" s="1"/>
  <c r="J25" i="31"/>
  <c r="J37" i="31" s="1"/>
  <c r="I145" i="31"/>
  <c r="I157" i="31" s="1"/>
  <c r="I182" i="31" s="1"/>
  <c r="I164" i="31"/>
  <c r="K27" i="32"/>
  <c r="L57" i="32" s="1"/>
  <c r="J27" i="10"/>
  <c r="K63" i="10" s="1"/>
  <c r="G158" i="35"/>
  <c r="J52" i="32"/>
  <c r="J22" i="32"/>
  <c r="J31" i="32" s="1"/>
  <c r="I31" i="32"/>
  <c r="J31" i="10"/>
  <c r="K67" i="10" s="1"/>
  <c r="J33" i="10"/>
  <c r="K69" i="10" s="1"/>
  <c r="K20" i="32"/>
  <c r="L50" i="32" s="1"/>
  <c r="K26" i="32"/>
  <c r="L56" i="32" s="1"/>
  <c r="G177" i="35"/>
  <c r="J35" i="10"/>
  <c r="K71" i="10" s="1"/>
  <c r="G158" i="34"/>
  <c r="K25" i="32"/>
  <c r="L55" i="32" s="1"/>
  <c r="J24" i="2"/>
  <c r="K54" i="2" s="1"/>
  <c r="K23" i="32"/>
  <c r="L53" i="32" s="1"/>
  <c r="K24" i="32"/>
  <c r="L54" i="32" s="1"/>
  <c r="J34" i="10"/>
  <c r="K70" i="10" s="1"/>
  <c r="I37" i="10"/>
  <c r="G158" i="36"/>
  <c r="H183" i="31"/>
  <c r="H185" i="31" s="1"/>
  <c r="G183" i="35"/>
  <c r="G185" i="35" s="1"/>
  <c r="G190" i="35"/>
  <c r="G192" i="35" s="1"/>
  <c r="G189" i="36"/>
  <c r="G191" i="36" s="1"/>
  <c r="H157" i="36"/>
  <c r="H182" i="36" s="1"/>
  <c r="Z41" i="35"/>
  <c r="Y55" i="35"/>
  <c r="J23" i="2"/>
  <c r="K53" i="2" s="1"/>
  <c r="K20" i="2"/>
  <c r="L20" i="2" s="1"/>
  <c r="J28" i="2"/>
  <c r="K58" i="2" s="1"/>
  <c r="J59" i="10"/>
  <c r="J23" i="10"/>
  <c r="G178" i="36"/>
  <c r="G179" i="36" s="1"/>
  <c r="H176" i="36"/>
  <c r="H190" i="36" s="1"/>
  <c r="H192" i="36" s="1"/>
  <c r="I73" i="36"/>
  <c r="I111" i="28" s="1"/>
  <c r="G190" i="36"/>
  <c r="G192" i="36" s="1"/>
  <c r="G177" i="36"/>
  <c r="G177" i="34"/>
  <c r="G183" i="36"/>
  <c r="G185" i="36" s="1"/>
  <c r="J32" i="34"/>
  <c r="J68" i="34"/>
  <c r="I171" i="34"/>
  <c r="I152" i="34"/>
  <c r="J26" i="34"/>
  <c r="J62" i="34"/>
  <c r="I146" i="34"/>
  <c r="I165" i="34"/>
  <c r="K27" i="31"/>
  <c r="K63" i="31"/>
  <c r="J166" i="31"/>
  <c r="J147" i="31"/>
  <c r="N27" i="35"/>
  <c r="N63" i="35"/>
  <c r="M166" i="35"/>
  <c r="M147" i="35"/>
  <c r="J26" i="36"/>
  <c r="J62" i="36"/>
  <c r="I165" i="36"/>
  <c r="I146" i="36"/>
  <c r="J31" i="34"/>
  <c r="J67" i="34"/>
  <c r="I151" i="34"/>
  <c r="I170" i="34"/>
  <c r="K68" i="31"/>
  <c r="J152" i="31"/>
  <c r="K32" i="31"/>
  <c r="J171" i="31"/>
  <c r="K30" i="31"/>
  <c r="K66" i="31"/>
  <c r="J169" i="31"/>
  <c r="J150" i="31"/>
  <c r="J33" i="34"/>
  <c r="J69" i="34"/>
  <c r="I172" i="34"/>
  <c r="I153" i="34"/>
  <c r="I73" i="35"/>
  <c r="I110" i="28" s="1"/>
  <c r="J23" i="34"/>
  <c r="J59" i="34"/>
  <c r="I162" i="34"/>
  <c r="I143" i="34"/>
  <c r="I37" i="34"/>
  <c r="K29" i="31"/>
  <c r="K65" i="31"/>
  <c r="J168" i="31"/>
  <c r="J149" i="31"/>
  <c r="F197" i="35"/>
  <c r="F191" i="35"/>
  <c r="F193" i="35" s="1"/>
  <c r="J31" i="36"/>
  <c r="J67" i="36"/>
  <c r="I170" i="36"/>
  <c r="I151" i="36"/>
  <c r="K23" i="36"/>
  <c r="K59" i="36"/>
  <c r="J143" i="36"/>
  <c r="J162" i="36"/>
  <c r="L31" i="31"/>
  <c r="L67" i="31"/>
  <c r="K170" i="31"/>
  <c r="K151" i="31"/>
  <c r="J35" i="34"/>
  <c r="J71" i="34"/>
  <c r="I174" i="34"/>
  <c r="I155" i="34"/>
  <c r="F191" i="36"/>
  <c r="F193" i="36" s="1"/>
  <c r="F197" i="36"/>
  <c r="K64" i="31"/>
  <c r="K28" i="31"/>
  <c r="J167" i="31"/>
  <c r="J148" i="31"/>
  <c r="J23" i="35"/>
  <c r="J59" i="35"/>
  <c r="I143" i="35"/>
  <c r="I162" i="35"/>
  <c r="I37" i="35"/>
  <c r="K34" i="31"/>
  <c r="K70" i="31"/>
  <c r="J173" i="31"/>
  <c r="J154" i="31"/>
  <c r="J34" i="34"/>
  <c r="J70" i="34"/>
  <c r="I173" i="34"/>
  <c r="I154" i="34"/>
  <c r="O30" i="35"/>
  <c r="O66" i="35"/>
  <c r="N169" i="35"/>
  <c r="N150" i="35"/>
  <c r="F196" i="34"/>
  <c r="F184" i="34"/>
  <c r="F186" i="34" s="1"/>
  <c r="K33" i="31"/>
  <c r="K69" i="31"/>
  <c r="J153" i="31"/>
  <c r="J172" i="31"/>
  <c r="O33" i="35"/>
  <c r="O69" i="35"/>
  <c r="N153" i="35"/>
  <c r="N172" i="35"/>
  <c r="M29" i="36"/>
  <c r="M65" i="36"/>
  <c r="L149" i="36"/>
  <c r="L168" i="36"/>
  <c r="J31" i="35"/>
  <c r="J67" i="35"/>
  <c r="I170" i="35"/>
  <c r="I151" i="35"/>
  <c r="J32" i="36"/>
  <c r="J68" i="36"/>
  <c r="I171" i="36"/>
  <c r="I152" i="36"/>
  <c r="O35" i="35"/>
  <c r="O71" i="35"/>
  <c r="N174" i="35"/>
  <c r="N155" i="35"/>
  <c r="K35" i="31"/>
  <c r="K71" i="31"/>
  <c r="J174" i="31"/>
  <c r="J155" i="31"/>
  <c r="F184" i="36"/>
  <c r="F186" i="36" s="1"/>
  <c r="F196" i="36"/>
  <c r="F191" i="34"/>
  <c r="F193" i="34" s="1"/>
  <c r="F197" i="34"/>
  <c r="L24" i="35"/>
  <c r="L60" i="35"/>
  <c r="K144" i="35"/>
  <c r="K163" i="35"/>
  <c r="N28" i="35"/>
  <c r="N64" i="35"/>
  <c r="M167" i="35"/>
  <c r="M148" i="35"/>
  <c r="J30" i="36"/>
  <c r="J66" i="36"/>
  <c r="I169" i="36"/>
  <c r="I150" i="36"/>
  <c r="J30" i="34"/>
  <c r="J66" i="34"/>
  <c r="I150" i="34"/>
  <c r="I169" i="34"/>
  <c r="J29" i="34"/>
  <c r="J65" i="34"/>
  <c r="I168" i="34"/>
  <c r="I149" i="34"/>
  <c r="J25" i="34"/>
  <c r="J61" i="34"/>
  <c r="I164" i="34"/>
  <c r="I145" i="34"/>
  <c r="J34" i="35"/>
  <c r="J70" i="35"/>
  <c r="I154" i="35"/>
  <c r="I173" i="35"/>
  <c r="J24" i="36"/>
  <c r="J60" i="36"/>
  <c r="I144" i="36"/>
  <c r="I163" i="36"/>
  <c r="J28" i="34"/>
  <c r="J64" i="34"/>
  <c r="I167" i="34"/>
  <c r="I148" i="34"/>
  <c r="J27" i="2"/>
  <c r="K57" i="2" s="1"/>
  <c r="J57" i="2"/>
  <c r="J34" i="36"/>
  <c r="J70" i="36"/>
  <c r="I173" i="36"/>
  <c r="I154" i="36"/>
  <c r="O25" i="35"/>
  <c r="O61" i="35"/>
  <c r="N164" i="35"/>
  <c r="N145" i="35"/>
  <c r="K60" i="31"/>
  <c r="J163" i="31"/>
  <c r="K24" i="31"/>
  <c r="J144" i="31"/>
  <c r="G183" i="34"/>
  <c r="G185" i="34" s="1"/>
  <c r="G190" i="34"/>
  <c r="G192" i="34" s="1"/>
  <c r="J35" i="36"/>
  <c r="J71" i="36"/>
  <c r="I174" i="36"/>
  <c r="I155" i="36"/>
  <c r="N32" i="35"/>
  <c r="N68" i="35"/>
  <c r="M152" i="35"/>
  <c r="M171" i="35"/>
  <c r="J27" i="34"/>
  <c r="J63" i="34"/>
  <c r="I166" i="34"/>
  <c r="I147" i="34"/>
  <c r="H176" i="34"/>
  <c r="K59" i="31"/>
  <c r="I37" i="36"/>
  <c r="F196" i="35"/>
  <c r="F184" i="35"/>
  <c r="F186" i="35" s="1"/>
  <c r="J25" i="36"/>
  <c r="J61" i="36"/>
  <c r="I164" i="36"/>
  <c r="I145" i="36"/>
  <c r="H157" i="35"/>
  <c r="J24" i="34"/>
  <c r="J60" i="34"/>
  <c r="I163" i="34"/>
  <c r="I144" i="34"/>
  <c r="I73" i="34"/>
  <c r="I109" i="28" s="1"/>
  <c r="G189" i="35"/>
  <c r="G178" i="35"/>
  <c r="G179" i="35" s="1"/>
  <c r="G182" i="35"/>
  <c r="R26" i="35"/>
  <c r="R62" i="35"/>
  <c r="Q165" i="35"/>
  <c r="Q146" i="35"/>
  <c r="G189" i="34"/>
  <c r="G182" i="34"/>
  <c r="G178" i="34"/>
  <c r="G179" i="34" s="1"/>
  <c r="O29" i="35"/>
  <c r="O65" i="35"/>
  <c r="N168" i="35"/>
  <c r="N149" i="35"/>
  <c r="K26" i="31"/>
  <c r="K62" i="31"/>
  <c r="J165" i="31"/>
  <c r="J146" i="31"/>
  <c r="J33" i="36"/>
  <c r="J69" i="36"/>
  <c r="I172" i="36"/>
  <c r="I153" i="36"/>
  <c r="J27" i="36"/>
  <c r="J63" i="36"/>
  <c r="I166" i="36"/>
  <c r="I147" i="36"/>
  <c r="J28" i="36"/>
  <c r="J64" i="36"/>
  <c r="I148" i="36"/>
  <c r="I167" i="36"/>
  <c r="H176" i="35"/>
  <c r="H157" i="34"/>
  <c r="G184" i="36"/>
  <c r="S41" i="33"/>
  <c r="R55" i="33"/>
  <c r="I61" i="32"/>
  <c r="I107" i="28" s="1"/>
  <c r="W41" i="30"/>
  <c r="V55" i="30"/>
  <c r="G62" i="2"/>
  <c r="H61" i="2"/>
  <c r="K29" i="32"/>
  <c r="L59" i="32" s="1"/>
  <c r="K21" i="32"/>
  <c r="L51" i="32" s="1"/>
  <c r="U41" i="10"/>
  <c r="T55" i="10"/>
  <c r="D11" i="28"/>
  <c r="G191" i="30"/>
  <c r="G158" i="30"/>
  <c r="G182" i="30"/>
  <c r="G184" i="30" s="1"/>
  <c r="R41" i="34"/>
  <c r="Q55" i="34"/>
  <c r="J22" i="2"/>
  <c r="K52" i="2" s="1"/>
  <c r="E198" i="30"/>
  <c r="E200" i="30" s="1"/>
  <c r="E19" i="28"/>
  <c r="E194" i="30"/>
  <c r="E8" i="28"/>
  <c r="E194" i="29"/>
  <c r="G158" i="29"/>
  <c r="E27" i="28"/>
  <c r="G74" i="30"/>
  <c r="I144" i="30"/>
  <c r="I163" i="30"/>
  <c r="J24" i="30"/>
  <c r="K60" i="30" s="1"/>
  <c r="H176" i="30"/>
  <c r="J28" i="29"/>
  <c r="K64" i="29" s="1"/>
  <c r="I148" i="29"/>
  <c r="I167" i="29"/>
  <c r="I170" i="30"/>
  <c r="J31" i="30"/>
  <c r="K67" i="30" s="1"/>
  <c r="I151" i="30"/>
  <c r="J29" i="30"/>
  <c r="K65" i="30" s="1"/>
  <c r="I168" i="30"/>
  <c r="I149" i="30"/>
  <c r="E9" i="28"/>
  <c r="I154" i="30"/>
  <c r="I173" i="30"/>
  <c r="J34" i="30"/>
  <c r="K70" i="30" s="1"/>
  <c r="H157" i="30"/>
  <c r="I145" i="29"/>
  <c r="J25" i="29"/>
  <c r="K61" i="29" s="1"/>
  <c r="I164" i="29"/>
  <c r="I168" i="29"/>
  <c r="J29" i="29"/>
  <c r="K65" i="29" s="1"/>
  <c r="I149" i="29"/>
  <c r="J35" i="33"/>
  <c r="K71" i="33" s="1"/>
  <c r="I147" i="30"/>
  <c r="J27" i="30"/>
  <c r="K63" i="30" s="1"/>
  <c r="I166" i="30"/>
  <c r="J25" i="30"/>
  <c r="K61" i="30" s="1"/>
  <c r="I145" i="30"/>
  <c r="I164" i="30"/>
  <c r="I167" i="30"/>
  <c r="I148" i="30"/>
  <c r="J28" i="30"/>
  <c r="K64" i="30" s="1"/>
  <c r="J24" i="33"/>
  <c r="K60" i="33" s="1"/>
  <c r="I147" i="29"/>
  <c r="I166" i="29"/>
  <c r="J27" i="29"/>
  <c r="K63" i="29" s="1"/>
  <c r="G177" i="30"/>
  <c r="J26" i="33"/>
  <c r="K62" i="33" s="1"/>
  <c r="G74" i="29"/>
  <c r="G178" i="29"/>
  <c r="G179" i="29" s="1"/>
  <c r="G183" i="29"/>
  <c r="G185" i="29" s="1"/>
  <c r="G190" i="29"/>
  <c r="G192" i="29" s="1"/>
  <c r="G177" i="29"/>
  <c r="I144" i="29"/>
  <c r="I163" i="29"/>
  <c r="J24" i="29"/>
  <c r="K60" i="29" s="1"/>
  <c r="I146" i="29"/>
  <c r="J26" i="29"/>
  <c r="K62" i="29" s="1"/>
  <c r="I165" i="29"/>
  <c r="J23" i="33"/>
  <c r="K59" i="33" s="1"/>
  <c r="I37" i="33"/>
  <c r="J31" i="33"/>
  <c r="K67" i="33" s="1"/>
  <c r="F197" i="29"/>
  <c r="F191" i="29"/>
  <c r="F193" i="29" s="1"/>
  <c r="J33" i="29"/>
  <c r="K69" i="29" s="1"/>
  <c r="I153" i="29"/>
  <c r="I172" i="29"/>
  <c r="I155" i="30"/>
  <c r="I174" i="30"/>
  <c r="J35" i="30"/>
  <c r="K71" i="30" s="1"/>
  <c r="J30" i="33"/>
  <c r="K66" i="33" s="1"/>
  <c r="H73" i="30"/>
  <c r="H102" i="28" s="1"/>
  <c r="H94" i="28" s="1"/>
  <c r="H73" i="33"/>
  <c r="H108" i="28" s="1"/>
  <c r="H112" i="28" s="1"/>
  <c r="G74" i="36"/>
  <c r="F10" i="28"/>
  <c r="G183" i="30"/>
  <c r="G190" i="30"/>
  <c r="G178" i="30"/>
  <c r="G179" i="30" s="1"/>
  <c r="F196" i="29"/>
  <c r="F184" i="29"/>
  <c r="F186" i="29" s="1"/>
  <c r="I150" i="29"/>
  <c r="I169" i="29"/>
  <c r="J30" i="29"/>
  <c r="K66" i="29" s="1"/>
  <c r="I174" i="29"/>
  <c r="I155" i="29"/>
  <c r="J35" i="29"/>
  <c r="K71" i="29" s="1"/>
  <c r="J32" i="33"/>
  <c r="K68" i="33" s="1"/>
  <c r="I153" i="30"/>
  <c r="I172" i="30"/>
  <c r="J33" i="30"/>
  <c r="K69" i="30" s="1"/>
  <c r="I150" i="30"/>
  <c r="I169" i="30"/>
  <c r="J30" i="30"/>
  <c r="K66" i="30" s="1"/>
  <c r="I154" i="29"/>
  <c r="J34" i="29"/>
  <c r="K70" i="29" s="1"/>
  <c r="I173" i="29"/>
  <c r="I143" i="29"/>
  <c r="J23" i="29"/>
  <c r="K59" i="29" s="1"/>
  <c r="I162" i="29"/>
  <c r="I37" i="29"/>
  <c r="J26" i="30"/>
  <c r="K62" i="30" s="1"/>
  <c r="I146" i="30"/>
  <c r="I165" i="30"/>
  <c r="G74" i="34"/>
  <c r="J29" i="33"/>
  <c r="K65" i="33" s="1"/>
  <c r="J34" i="33"/>
  <c r="K70" i="33" s="1"/>
  <c r="G74" i="35"/>
  <c r="F196" i="30"/>
  <c r="F184" i="30"/>
  <c r="F186" i="30" s="1"/>
  <c r="H157" i="29"/>
  <c r="I171" i="29"/>
  <c r="I152" i="29"/>
  <c r="J32" i="29"/>
  <c r="K68" i="29" s="1"/>
  <c r="F7" i="28"/>
  <c r="G74" i="33"/>
  <c r="J28" i="33"/>
  <c r="K64" i="33" s="1"/>
  <c r="E198" i="29"/>
  <c r="E200" i="29" s="1"/>
  <c r="J32" i="30"/>
  <c r="K68" i="30" s="1"/>
  <c r="I152" i="30"/>
  <c r="I171" i="30"/>
  <c r="F191" i="30"/>
  <c r="F193" i="30" s="1"/>
  <c r="F197" i="30"/>
  <c r="H73" i="29"/>
  <c r="G92" i="28"/>
  <c r="I143" i="30"/>
  <c r="I37" i="30"/>
  <c r="I162" i="30"/>
  <c r="J23" i="30"/>
  <c r="I170" i="29"/>
  <c r="J31" i="29"/>
  <c r="K67" i="29" s="1"/>
  <c r="I151" i="29"/>
  <c r="H176" i="29"/>
  <c r="G182" i="29"/>
  <c r="G189" i="29"/>
  <c r="J27" i="33"/>
  <c r="K63" i="33" s="1"/>
  <c r="K25" i="33"/>
  <c r="L61" i="33" s="1"/>
  <c r="J33" i="33"/>
  <c r="K69" i="33" s="1"/>
  <c r="J21" i="2"/>
  <c r="K51" i="2" s="1"/>
  <c r="J25" i="2"/>
  <c r="E6" i="28"/>
  <c r="H74" i="31"/>
  <c r="H74" i="10"/>
  <c r="K23" i="31"/>
  <c r="J162" i="31"/>
  <c r="J143" i="31"/>
  <c r="F91" i="28"/>
  <c r="F96" i="28" s="1"/>
  <c r="F104" i="28"/>
  <c r="J29" i="2"/>
  <c r="K59" i="2" s="1"/>
  <c r="I31" i="2"/>
  <c r="K28" i="10"/>
  <c r="L64" i="10" s="1"/>
  <c r="K29" i="10"/>
  <c r="L65" i="10" s="1"/>
  <c r="K26" i="10"/>
  <c r="L62" i="10" s="1"/>
  <c r="K32" i="10"/>
  <c r="L68" i="10" s="1"/>
  <c r="K25" i="10"/>
  <c r="L61" i="10" s="1"/>
  <c r="I73" i="10"/>
  <c r="I100" i="28" s="1"/>
  <c r="L28" i="32"/>
  <c r="M58" i="32" s="1"/>
  <c r="S46" i="32" l="1"/>
  <c r="T35" i="32"/>
  <c r="R35" i="2"/>
  <c r="Q46" i="2"/>
  <c r="AA2" i="43"/>
  <c r="Z77" i="43"/>
  <c r="Z82" i="43" s="1"/>
  <c r="Z80" i="43"/>
  <c r="Z85" i="43" s="1"/>
  <c r="Z78" i="43"/>
  <c r="Z83" i="43" s="1"/>
  <c r="Z79" i="43"/>
  <c r="Z84" i="43" s="1"/>
  <c r="I176" i="31"/>
  <c r="I190" i="31" s="1"/>
  <c r="I192" i="31" s="1"/>
  <c r="L98" i="28"/>
  <c r="L106" i="28" s="1"/>
  <c r="L116" i="28"/>
  <c r="L124" i="28" s="1"/>
  <c r="L132" i="28" s="1"/>
  <c r="G104" i="28"/>
  <c r="F198" i="31"/>
  <c r="F200" i="31" s="1"/>
  <c r="K30" i="10"/>
  <c r="L66" i="10" s="1"/>
  <c r="K26" i="2"/>
  <c r="L56" i="2" s="1"/>
  <c r="G96" i="28"/>
  <c r="H99" i="28"/>
  <c r="H91" i="28" s="1"/>
  <c r="G6" i="28"/>
  <c r="N126" i="36"/>
  <c r="N77" i="36"/>
  <c r="N188" i="36"/>
  <c r="N109" i="36"/>
  <c r="N92" i="36"/>
  <c r="N181" i="36"/>
  <c r="N58" i="36"/>
  <c r="N161" i="36"/>
  <c r="N40" i="36"/>
  <c r="N22" i="36"/>
  <c r="N142" i="36"/>
  <c r="N77" i="33"/>
  <c r="N40" i="33"/>
  <c r="N92" i="33"/>
  <c r="N58" i="33"/>
  <c r="N22" i="33"/>
  <c r="N181" i="29"/>
  <c r="N142" i="29"/>
  <c r="N109" i="29"/>
  <c r="N77" i="29"/>
  <c r="N40" i="29"/>
  <c r="N92" i="29"/>
  <c r="N188" i="29"/>
  <c r="N126" i="29"/>
  <c r="N58" i="29"/>
  <c r="N22" i="29"/>
  <c r="N161" i="29"/>
  <c r="N109" i="35"/>
  <c r="N77" i="35"/>
  <c r="N181" i="35"/>
  <c r="N92" i="35"/>
  <c r="N58" i="35"/>
  <c r="N188" i="35"/>
  <c r="N142" i="35"/>
  <c r="N161" i="35"/>
  <c r="N126" i="35"/>
  <c r="N40" i="35"/>
  <c r="N22" i="35"/>
  <c r="N181" i="31"/>
  <c r="N77" i="31"/>
  <c r="N58" i="31"/>
  <c r="N109" i="31"/>
  <c r="N142" i="31"/>
  <c r="N40" i="31"/>
  <c r="N22" i="31"/>
  <c r="N188" i="31"/>
  <c r="N92" i="31"/>
  <c r="N126" i="31"/>
  <c r="N161" i="31"/>
  <c r="N89" i="43"/>
  <c r="N76" i="43"/>
  <c r="N58" i="43"/>
  <c r="N40" i="43"/>
  <c r="N22" i="43"/>
  <c r="N22" i="30"/>
  <c r="N188" i="30"/>
  <c r="N161" i="30"/>
  <c r="N77" i="30"/>
  <c r="N109" i="30"/>
  <c r="N142" i="30"/>
  <c r="N181" i="30"/>
  <c r="N126" i="30"/>
  <c r="N40" i="30"/>
  <c r="N92" i="30"/>
  <c r="N58" i="30"/>
  <c r="N20" i="48"/>
  <c r="N27" i="48"/>
  <c r="O4" i="48"/>
  <c r="O4" i="43"/>
  <c r="O4" i="35"/>
  <c r="O4" i="33"/>
  <c r="O4" i="36"/>
  <c r="O4" i="34"/>
  <c r="O4" i="32"/>
  <c r="O4" i="30"/>
  <c r="O4" i="10"/>
  <c r="O4" i="31"/>
  <c r="O4" i="29"/>
  <c r="O77" i="2"/>
  <c r="O49" i="2"/>
  <c r="O19" i="2"/>
  <c r="O65" i="2"/>
  <c r="O34" i="2"/>
  <c r="N58" i="10"/>
  <c r="N92" i="10"/>
  <c r="N77" i="10"/>
  <c r="N40" i="10"/>
  <c r="N22" i="10"/>
  <c r="N19" i="32"/>
  <c r="N49" i="32"/>
  <c r="N65" i="32"/>
  <c r="N34" i="32"/>
  <c r="N77" i="32"/>
  <c r="N188" i="34"/>
  <c r="N142" i="34"/>
  <c r="N22" i="34"/>
  <c r="N58" i="34"/>
  <c r="N92" i="34"/>
  <c r="N181" i="34"/>
  <c r="N126" i="34"/>
  <c r="N40" i="34"/>
  <c r="N109" i="34"/>
  <c r="N161" i="34"/>
  <c r="N77" i="34"/>
  <c r="AZ37" i="28"/>
  <c r="N62" i="28"/>
  <c r="Q5" i="28"/>
  <c r="P4" i="2"/>
  <c r="P21" i="28"/>
  <c r="P13" i="28"/>
  <c r="M70" i="28"/>
  <c r="M78" i="28" s="1"/>
  <c r="M90" i="28"/>
  <c r="L24" i="10"/>
  <c r="M60" i="10" s="1"/>
  <c r="K27" i="10"/>
  <c r="L63" i="10" s="1"/>
  <c r="G196" i="31"/>
  <c r="G198" i="31" s="1"/>
  <c r="G200" i="31" s="1"/>
  <c r="G194" i="31"/>
  <c r="L27" i="32"/>
  <c r="M57" i="32" s="1"/>
  <c r="L26" i="32"/>
  <c r="M56" i="32" s="1"/>
  <c r="I95" i="28"/>
  <c r="H189" i="31"/>
  <c r="H191" i="31" s="1"/>
  <c r="H193" i="31" s="1"/>
  <c r="H178" i="31"/>
  <c r="H179" i="31" s="1"/>
  <c r="H158" i="31"/>
  <c r="I158" i="31" s="1"/>
  <c r="Z39" i="2"/>
  <c r="H158" i="35"/>
  <c r="K31" i="10"/>
  <c r="L67" i="10" s="1"/>
  <c r="K61" i="31"/>
  <c r="K73" i="31" s="1"/>
  <c r="K103" i="28" s="1"/>
  <c r="K25" i="31"/>
  <c r="K37" i="31" s="1"/>
  <c r="J164" i="31"/>
  <c r="J176" i="31" s="1"/>
  <c r="J190" i="31" s="1"/>
  <c r="J192" i="31" s="1"/>
  <c r="J145" i="31"/>
  <c r="J157" i="31" s="1"/>
  <c r="J182" i="31" s="1"/>
  <c r="L20" i="32"/>
  <c r="M50" i="32" s="1"/>
  <c r="K52" i="32"/>
  <c r="K22" i="32"/>
  <c r="K31" i="32" s="1"/>
  <c r="K33" i="10"/>
  <c r="L69" i="10" s="1"/>
  <c r="K35" i="10"/>
  <c r="L71" i="10" s="1"/>
  <c r="L25" i="32"/>
  <c r="M55" i="32" s="1"/>
  <c r="H158" i="34"/>
  <c r="L24" i="32"/>
  <c r="M54" i="32" s="1"/>
  <c r="K34" i="10"/>
  <c r="L70" i="10" s="1"/>
  <c r="L23" i="32"/>
  <c r="M53" i="32" s="1"/>
  <c r="J37" i="10"/>
  <c r="G186" i="36"/>
  <c r="K24" i="2"/>
  <c r="L54" i="2" s="1"/>
  <c r="H196" i="31"/>
  <c r="H186" i="31"/>
  <c r="G196" i="36"/>
  <c r="H189" i="36"/>
  <c r="H191" i="36" s="1"/>
  <c r="H193" i="36" s="1"/>
  <c r="I189" i="31"/>
  <c r="I191" i="31" s="1"/>
  <c r="H158" i="36"/>
  <c r="H178" i="36"/>
  <c r="H179" i="36" s="1"/>
  <c r="H177" i="36"/>
  <c r="AA41" i="35"/>
  <c r="Z55" i="35"/>
  <c r="K23" i="2"/>
  <c r="L53" i="2" s="1"/>
  <c r="K28" i="2"/>
  <c r="L58" i="2" s="1"/>
  <c r="L50" i="2"/>
  <c r="K27" i="2"/>
  <c r="L57" i="2" s="1"/>
  <c r="M50" i="2"/>
  <c r="H177" i="34"/>
  <c r="G193" i="36"/>
  <c r="I176" i="36"/>
  <c r="I190" i="36" s="1"/>
  <c r="I192" i="36" s="1"/>
  <c r="G197" i="36"/>
  <c r="H183" i="36"/>
  <c r="H185" i="36" s="1"/>
  <c r="K59" i="10"/>
  <c r="K23" i="10"/>
  <c r="F198" i="36"/>
  <c r="F200" i="36" s="1"/>
  <c r="F198" i="35"/>
  <c r="F200" i="35" s="1"/>
  <c r="F194" i="36"/>
  <c r="F194" i="35"/>
  <c r="I157" i="36"/>
  <c r="J73" i="36"/>
  <c r="J111" i="28" s="1"/>
  <c r="J95" i="28" s="1"/>
  <c r="L26" i="31"/>
  <c r="L62" i="31"/>
  <c r="K146" i="31"/>
  <c r="K165" i="31"/>
  <c r="P25" i="35"/>
  <c r="P61" i="35"/>
  <c r="O164" i="35"/>
  <c r="O145" i="35"/>
  <c r="K24" i="36"/>
  <c r="K60" i="36"/>
  <c r="J163" i="36"/>
  <c r="J144" i="36"/>
  <c r="K25" i="34"/>
  <c r="K61" i="34"/>
  <c r="J164" i="34"/>
  <c r="J145" i="34"/>
  <c r="O28" i="35"/>
  <c r="O64" i="35"/>
  <c r="N148" i="35"/>
  <c r="N167" i="35"/>
  <c r="L34" i="31"/>
  <c r="L70" i="31"/>
  <c r="K154" i="31"/>
  <c r="K173" i="31"/>
  <c r="L30" i="31"/>
  <c r="L66" i="31"/>
  <c r="K150" i="31"/>
  <c r="K169" i="31"/>
  <c r="L27" i="31"/>
  <c r="L63" i="31"/>
  <c r="K147" i="31"/>
  <c r="K166" i="31"/>
  <c r="K32" i="34"/>
  <c r="K68" i="34"/>
  <c r="J171" i="34"/>
  <c r="J152" i="34"/>
  <c r="L59" i="31"/>
  <c r="K59" i="30"/>
  <c r="K25" i="36"/>
  <c r="K61" i="36"/>
  <c r="J145" i="36"/>
  <c r="J164" i="36"/>
  <c r="L35" i="31"/>
  <c r="L71" i="31"/>
  <c r="K155" i="31"/>
  <c r="K174" i="31"/>
  <c r="K32" i="36"/>
  <c r="K68" i="36"/>
  <c r="J171" i="36"/>
  <c r="J152" i="36"/>
  <c r="N29" i="36"/>
  <c r="N65" i="36"/>
  <c r="M168" i="36"/>
  <c r="M149" i="36"/>
  <c r="L33" i="31"/>
  <c r="L69" i="31"/>
  <c r="K172" i="31"/>
  <c r="K153" i="31"/>
  <c r="H183" i="34"/>
  <c r="H185" i="34" s="1"/>
  <c r="H190" i="34"/>
  <c r="H192" i="34" s="1"/>
  <c r="O32" i="35"/>
  <c r="O68" i="35"/>
  <c r="N171" i="35"/>
  <c r="N152" i="35"/>
  <c r="L60" i="31"/>
  <c r="L24" i="31"/>
  <c r="K163" i="31"/>
  <c r="K144" i="31"/>
  <c r="F194" i="34"/>
  <c r="I176" i="35"/>
  <c r="L29" i="31"/>
  <c r="L65" i="31"/>
  <c r="K149" i="31"/>
  <c r="K168" i="31"/>
  <c r="K31" i="34"/>
  <c r="K67" i="34"/>
  <c r="J170" i="34"/>
  <c r="J151" i="34"/>
  <c r="L23" i="36"/>
  <c r="L59" i="36"/>
  <c r="K162" i="36"/>
  <c r="K143" i="36"/>
  <c r="S26" i="35"/>
  <c r="S62" i="35"/>
  <c r="R165" i="35"/>
  <c r="R146" i="35"/>
  <c r="F198" i="34"/>
  <c r="F200" i="34" s="1"/>
  <c r="K34" i="34"/>
  <c r="K70" i="34"/>
  <c r="J173" i="34"/>
  <c r="J154" i="34"/>
  <c r="I157" i="35"/>
  <c r="M67" i="31"/>
  <c r="M31" i="31"/>
  <c r="L151" i="31"/>
  <c r="L170" i="31"/>
  <c r="L68" i="31"/>
  <c r="L32" i="31"/>
  <c r="K152" i="31"/>
  <c r="K171" i="31"/>
  <c r="H183" i="35"/>
  <c r="H185" i="35" s="1"/>
  <c r="H190" i="35"/>
  <c r="H192" i="35" s="1"/>
  <c r="H177" i="35"/>
  <c r="K28" i="36"/>
  <c r="K64" i="36"/>
  <c r="J167" i="36"/>
  <c r="J148" i="36"/>
  <c r="K33" i="36"/>
  <c r="K69" i="36"/>
  <c r="J153" i="36"/>
  <c r="J172" i="36"/>
  <c r="P29" i="35"/>
  <c r="P65" i="35"/>
  <c r="O168" i="35"/>
  <c r="O149" i="35"/>
  <c r="G184" i="35"/>
  <c r="G186" i="35" s="1"/>
  <c r="G196" i="35"/>
  <c r="K24" i="34"/>
  <c r="K60" i="34"/>
  <c r="J163" i="34"/>
  <c r="J144" i="34"/>
  <c r="K34" i="36"/>
  <c r="K70" i="36"/>
  <c r="J154" i="36"/>
  <c r="J173" i="36"/>
  <c r="K28" i="34"/>
  <c r="K64" i="34"/>
  <c r="J148" i="34"/>
  <c r="J167" i="34"/>
  <c r="K34" i="35"/>
  <c r="K70" i="35"/>
  <c r="J173" i="35"/>
  <c r="J154" i="35"/>
  <c r="K29" i="34"/>
  <c r="K65" i="34"/>
  <c r="J168" i="34"/>
  <c r="J149" i="34"/>
  <c r="K30" i="36"/>
  <c r="K66" i="36"/>
  <c r="J169" i="36"/>
  <c r="J150" i="36"/>
  <c r="M24" i="35"/>
  <c r="M60" i="35"/>
  <c r="L144" i="35"/>
  <c r="L163" i="35"/>
  <c r="J73" i="35"/>
  <c r="J110" i="28" s="1"/>
  <c r="K31" i="36"/>
  <c r="K67" i="36"/>
  <c r="J170" i="36"/>
  <c r="J151" i="36"/>
  <c r="I157" i="34"/>
  <c r="K33" i="34"/>
  <c r="K69" i="34"/>
  <c r="J172" i="34"/>
  <c r="J153" i="34"/>
  <c r="O27" i="35"/>
  <c r="O63" i="35"/>
  <c r="N166" i="35"/>
  <c r="N147" i="35"/>
  <c r="K26" i="34"/>
  <c r="K62" i="34"/>
  <c r="J165" i="34"/>
  <c r="J146" i="34"/>
  <c r="H189" i="35"/>
  <c r="H182" i="35"/>
  <c r="H178" i="35"/>
  <c r="H179" i="35" s="1"/>
  <c r="P35" i="35"/>
  <c r="P71" i="35"/>
  <c r="O155" i="35"/>
  <c r="O174" i="35"/>
  <c r="K31" i="35"/>
  <c r="K67" i="35"/>
  <c r="J151" i="35"/>
  <c r="J170" i="35"/>
  <c r="P33" i="35"/>
  <c r="P69" i="35"/>
  <c r="O153" i="35"/>
  <c r="O172" i="35"/>
  <c r="K23" i="35"/>
  <c r="K59" i="35"/>
  <c r="J162" i="35"/>
  <c r="J143" i="35"/>
  <c r="J37" i="35"/>
  <c r="I176" i="34"/>
  <c r="K27" i="36"/>
  <c r="K63" i="36"/>
  <c r="J147" i="36"/>
  <c r="J166" i="36"/>
  <c r="K30" i="34"/>
  <c r="K66" i="34"/>
  <c r="J150" i="34"/>
  <c r="J169" i="34"/>
  <c r="K25" i="2"/>
  <c r="L55" i="2" s="1"/>
  <c r="K55" i="2"/>
  <c r="G184" i="34"/>
  <c r="G186" i="34" s="1"/>
  <c r="G196" i="34"/>
  <c r="G191" i="35"/>
  <c r="G193" i="35" s="1"/>
  <c r="G197" i="35"/>
  <c r="K27" i="34"/>
  <c r="K63" i="34"/>
  <c r="J147" i="34"/>
  <c r="J166" i="34"/>
  <c r="K35" i="36"/>
  <c r="K71" i="36"/>
  <c r="J174" i="36"/>
  <c r="J155" i="36"/>
  <c r="J37" i="36"/>
  <c r="J73" i="34"/>
  <c r="J109" i="28" s="1"/>
  <c r="H184" i="36"/>
  <c r="L64" i="31"/>
  <c r="K167" i="31"/>
  <c r="L28" i="31"/>
  <c r="K148" i="31"/>
  <c r="H178" i="34"/>
  <c r="H179" i="34" s="1"/>
  <c r="H189" i="34"/>
  <c r="H182" i="34"/>
  <c r="G197" i="34"/>
  <c r="G191" i="34"/>
  <c r="G193" i="34" s="1"/>
  <c r="P30" i="35"/>
  <c r="P66" i="35"/>
  <c r="O169" i="35"/>
  <c r="O150" i="35"/>
  <c r="K35" i="34"/>
  <c r="K71" i="34"/>
  <c r="J174" i="34"/>
  <c r="J155" i="34"/>
  <c r="K23" i="34"/>
  <c r="K59" i="34"/>
  <c r="J37" i="34"/>
  <c r="J143" i="34"/>
  <c r="J162" i="34"/>
  <c r="K26" i="36"/>
  <c r="K62" i="36"/>
  <c r="J146" i="36"/>
  <c r="J165" i="36"/>
  <c r="F8" i="28"/>
  <c r="I62" i="32"/>
  <c r="T41" i="33"/>
  <c r="S55" i="33"/>
  <c r="X41" i="30"/>
  <c r="W55" i="30"/>
  <c r="J61" i="32"/>
  <c r="J107" i="28" s="1"/>
  <c r="H62" i="2"/>
  <c r="L21" i="32"/>
  <c r="M51" i="32" s="1"/>
  <c r="L29" i="32"/>
  <c r="M59" i="32" s="1"/>
  <c r="K22" i="2"/>
  <c r="L52" i="2" s="1"/>
  <c r="V41" i="10"/>
  <c r="U55" i="10"/>
  <c r="H92" i="28"/>
  <c r="I74" i="31"/>
  <c r="S41" i="34"/>
  <c r="R55" i="34"/>
  <c r="H74" i="29"/>
  <c r="H101" i="28"/>
  <c r="E11" i="28"/>
  <c r="I73" i="30"/>
  <c r="I102" i="28" s="1"/>
  <c r="I94" i="28" s="1"/>
  <c r="H177" i="30"/>
  <c r="H158" i="29"/>
  <c r="I157" i="30"/>
  <c r="I176" i="30"/>
  <c r="F198" i="30"/>
  <c r="F200" i="30" s="1"/>
  <c r="F194" i="29"/>
  <c r="F198" i="29"/>
  <c r="F200" i="29" s="1"/>
  <c r="L25" i="33"/>
  <c r="M61" i="33" s="1"/>
  <c r="J151" i="29"/>
  <c r="K31" i="29"/>
  <c r="L67" i="29" s="1"/>
  <c r="J170" i="29"/>
  <c r="J165" i="30"/>
  <c r="J146" i="30"/>
  <c r="K26" i="30"/>
  <c r="L62" i="30" s="1"/>
  <c r="I73" i="29"/>
  <c r="I101" i="28" s="1"/>
  <c r="I93" i="28" s="1"/>
  <c r="J150" i="29"/>
  <c r="J169" i="29"/>
  <c r="K30" i="29"/>
  <c r="L66" i="29" s="1"/>
  <c r="G192" i="30"/>
  <c r="G193" i="30" s="1"/>
  <c r="G197" i="30"/>
  <c r="K35" i="30"/>
  <c r="L71" i="30" s="1"/>
  <c r="J155" i="30"/>
  <c r="J174" i="30"/>
  <c r="J166" i="30"/>
  <c r="J147" i="30"/>
  <c r="K27" i="30"/>
  <c r="L63" i="30" s="1"/>
  <c r="J163" i="30"/>
  <c r="J144" i="30"/>
  <c r="K24" i="30"/>
  <c r="L60" i="30" s="1"/>
  <c r="K28" i="33"/>
  <c r="L64" i="33" s="1"/>
  <c r="K29" i="33"/>
  <c r="L65" i="33" s="1"/>
  <c r="G185" i="30"/>
  <c r="G186" i="30" s="1"/>
  <c r="G196" i="30"/>
  <c r="J165" i="29"/>
  <c r="K26" i="29"/>
  <c r="L62" i="29" s="1"/>
  <c r="J146" i="29"/>
  <c r="K27" i="29"/>
  <c r="L63" i="29" s="1"/>
  <c r="J147" i="29"/>
  <c r="J166" i="29"/>
  <c r="K31" i="30"/>
  <c r="L67" i="30" s="1"/>
  <c r="J151" i="30"/>
  <c r="J170" i="30"/>
  <c r="K27" i="33"/>
  <c r="L63" i="33" s="1"/>
  <c r="H189" i="29"/>
  <c r="H182" i="29"/>
  <c r="H178" i="29"/>
  <c r="H179" i="29" s="1"/>
  <c r="I176" i="29"/>
  <c r="K30" i="30"/>
  <c r="L66" i="30" s="1"/>
  <c r="J150" i="30"/>
  <c r="J169" i="30"/>
  <c r="K31" i="33"/>
  <c r="L67" i="33" s="1"/>
  <c r="J164" i="29"/>
  <c r="J145" i="29"/>
  <c r="K25" i="29"/>
  <c r="L61" i="29" s="1"/>
  <c r="J143" i="30"/>
  <c r="J162" i="30"/>
  <c r="K23" i="30"/>
  <c r="J37" i="30"/>
  <c r="G7" i="28"/>
  <c r="H74" i="33"/>
  <c r="H7" i="28" s="1"/>
  <c r="F194" i="30"/>
  <c r="K32" i="33"/>
  <c r="L68" i="33" s="1"/>
  <c r="H74" i="36"/>
  <c r="G10" i="28"/>
  <c r="K24" i="29"/>
  <c r="L60" i="29" s="1"/>
  <c r="J144" i="29"/>
  <c r="J163" i="29"/>
  <c r="K35" i="33"/>
  <c r="L71" i="33" s="1"/>
  <c r="G197" i="29"/>
  <c r="G191" i="29"/>
  <c r="G193" i="29" s="1"/>
  <c r="H74" i="34"/>
  <c r="G8" i="28"/>
  <c r="K23" i="29"/>
  <c r="J162" i="29"/>
  <c r="J37" i="29"/>
  <c r="J143" i="29"/>
  <c r="K35" i="29"/>
  <c r="L71" i="29" s="1"/>
  <c r="J174" i="29"/>
  <c r="J155" i="29"/>
  <c r="F9" i="28"/>
  <c r="G196" i="29"/>
  <c r="G184" i="29"/>
  <c r="G186" i="29" s="1"/>
  <c r="J152" i="29"/>
  <c r="K32" i="29"/>
  <c r="L68" i="29" s="1"/>
  <c r="J171" i="29"/>
  <c r="F27" i="28"/>
  <c r="I157" i="29"/>
  <c r="I73" i="33"/>
  <c r="I108" i="28" s="1"/>
  <c r="I112" i="28" s="1"/>
  <c r="K24" i="33"/>
  <c r="L60" i="33" s="1"/>
  <c r="H189" i="30"/>
  <c r="H182" i="30"/>
  <c r="H178" i="30"/>
  <c r="H179" i="30" s="1"/>
  <c r="J168" i="30"/>
  <c r="J149" i="30"/>
  <c r="K29" i="30"/>
  <c r="L65" i="30" s="1"/>
  <c r="G19" i="28"/>
  <c r="H74" i="30"/>
  <c r="K33" i="33"/>
  <c r="L69" i="33" s="1"/>
  <c r="H190" i="29"/>
  <c r="H192" i="29" s="1"/>
  <c r="H183" i="29"/>
  <c r="H185" i="29" s="1"/>
  <c r="H74" i="35"/>
  <c r="J153" i="30"/>
  <c r="K33" i="30"/>
  <c r="L69" i="30" s="1"/>
  <c r="J172" i="30"/>
  <c r="K30" i="33"/>
  <c r="L66" i="33" s="1"/>
  <c r="K23" i="33"/>
  <c r="J37" i="33"/>
  <c r="K26" i="33"/>
  <c r="L62" i="33" s="1"/>
  <c r="J164" i="30"/>
  <c r="J145" i="30"/>
  <c r="K25" i="30"/>
  <c r="L61" i="30" s="1"/>
  <c r="J168" i="29"/>
  <c r="J149" i="29"/>
  <c r="K29" i="29"/>
  <c r="L65" i="29" s="1"/>
  <c r="J154" i="30"/>
  <c r="K34" i="30"/>
  <c r="L70" i="30" s="1"/>
  <c r="J173" i="30"/>
  <c r="J167" i="29"/>
  <c r="J148" i="29"/>
  <c r="K28" i="29"/>
  <c r="L64" i="29" s="1"/>
  <c r="J171" i="30"/>
  <c r="K32" i="30"/>
  <c r="L68" i="30" s="1"/>
  <c r="J152" i="30"/>
  <c r="K34" i="33"/>
  <c r="L70" i="33" s="1"/>
  <c r="J154" i="29"/>
  <c r="K34" i="29"/>
  <c r="L70" i="29" s="1"/>
  <c r="J173" i="29"/>
  <c r="J153" i="29"/>
  <c r="K33" i="29"/>
  <c r="L69" i="29" s="1"/>
  <c r="J172" i="29"/>
  <c r="H177" i="29"/>
  <c r="J148" i="30"/>
  <c r="K28" i="30"/>
  <c r="L64" i="30" s="1"/>
  <c r="J167" i="30"/>
  <c r="H190" i="30"/>
  <c r="H192" i="30" s="1"/>
  <c r="H183" i="30"/>
  <c r="H185" i="30" s="1"/>
  <c r="H158" i="30"/>
  <c r="K21" i="2"/>
  <c r="J31" i="2"/>
  <c r="I74" i="10"/>
  <c r="I61" i="2"/>
  <c r="I99" i="28" s="1"/>
  <c r="L23" i="31"/>
  <c r="K143" i="31"/>
  <c r="K162" i="31"/>
  <c r="I184" i="31"/>
  <c r="F6" i="28"/>
  <c r="F19" i="28"/>
  <c r="M20" i="2"/>
  <c r="N50" i="2" s="1"/>
  <c r="K29" i="2"/>
  <c r="L59" i="2" s="1"/>
  <c r="L26" i="2"/>
  <c r="M56" i="2" s="1"/>
  <c r="L25" i="10"/>
  <c r="M61" i="10" s="1"/>
  <c r="J73" i="10"/>
  <c r="J100" i="28" s="1"/>
  <c r="L27" i="10"/>
  <c r="M63" i="10" s="1"/>
  <c r="L29" i="10"/>
  <c r="M65" i="10" s="1"/>
  <c r="M24" i="10"/>
  <c r="N60" i="10" s="1"/>
  <c r="L32" i="10"/>
  <c r="M68" i="10" s="1"/>
  <c r="L28" i="10"/>
  <c r="M64" i="10" s="1"/>
  <c r="L26" i="10"/>
  <c r="M62" i="10" s="1"/>
  <c r="M28" i="32"/>
  <c r="N58" i="32" s="1"/>
  <c r="U35" i="32" l="1"/>
  <c r="T46" i="32"/>
  <c r="I183" i="31"/>
  <c r="I185" i="31" s="1"/>
  <c r="I177" i="31"/>
  <c r="I193" i="31"/>
  <c r="I178" i="31"/>
  <c r="I179" i="31" s="1"/>
  <c r="L30" i="10"/>
  <c r="M66" i="10" s="1"/>
  <c r="S35" i="2"/>
  <c r="R46" i="2"/>
  <c r="AB2" i="43"/>
  <c r="AA79" i="43"/>
  <c r="AA84" i="43" s="1"/>
  <c r="AA80" i="43"/>
  <c r="AA85" i="43" s="1"/>
  <c r="AA77" i="43"/>
  <c r="AA82" i="43" s="1"/>
  <c r="AA78" i="43"/>
  <c r="AA83" i="43" s="1"/>
  <c r="M98" i="28"/>
  <c r="M106" i="28" s="1"/>
  <c r="M116" i="28"/>
  <c r="M124" i="28" s="1"/>
  <c r="M132" i="28" s="1"/>
  <c r="M27" i="32"/>
  <c r="N57" i="32" s="1"/>
  <c r="L31" i="10"/>
  <c r="M67" i="10" s="1"/>
  <c r="H19" i="28"/>
  <c r="O126" i="29"/>
  <c r="O188" i="29"/>
  <c r="O161" i="29"/>
  <c r="O92" i="29"/>
  <c r="O58" i="29"/>
  <c r="O22" i="29"/>
  <c r="O40" i="29"/>
  <c r="O142" i="29"/>
  <c r="O77" i="29"/>
  <c r="O181" i="29"/>
  <c r="O109" i="29"/>
  <c r="O188" i="35"/>
  <c r="O161" i="35"/>
  <c r="O142" i="35"/>
  <c r="O181" i="35"/>
  <c r="O92" i="35"/>
  <c r="O58" i="35"/>
  <c r="O22" i="35"/>
  <c r="O126" i="35"/>
  <c r="O77" i="35"/>
  <c r="O40" i="35"/>
  <c r="O109" i="35"/>
  <c r="O188" i="31"/>
  <c r="O161" i="31"/>
  <c r="O126" i="31"/>
  <c r="O92" i="31"/>
  <c r="O58" i="31"/>
  <c r="O22" i="31"/>
  <c r="O109" i="31"/>
  <c r="O142" i="31"/>
  <c r="O40" i="31"/>
  <c r="O181" i="31"/>
  <c r="O77" i="31"/>
  <c r="O89" i="43"/>
  <c r="O76" i="43"/>
  <c r="O58" i="43"/>
  <c r="O40" i="43"/>
  <c r="O22" i="43"/>
  <c r="O77" i="10"/>
  <c r="O92" i="10"/>
  <c r="O40" i="10"/>
  <c r="O22" i="10"/>
  <c r="O58" i="10"/>
  <c r="O27" i="48"/>
  <c r="O20" i="48"/>
  <c r="P4" i="48"/>
  <c r="P4" i="36"/>
  <c r="P4" i="34"/>
  <c r="P4" i="32"/>
  <c r="P4" i="43"/>
  <c r="P4" i="35"/>
  <c r="P4" i="33"/>
  <c r="P4" i="30"/>
  <c r="P4" i="10"/>
  <c r="P4" i="31"/>
  <c r="P4" i="29"/>
  <c r="P65" i="2"/>
  <c r="P34" i="2"/>
  <c r="P77" i="2"/>
  <c r="P49" i="2"/>
  <c r="P19" i="2"/>
  <c r="O188" i="30"/>
  <c r="O22" i="30"/>
  <c r="O77" i="30"/>
  <c r="O109" i="30"/>
  <c r="O142" i="30"/>
  <c r="O181" i="30"/>
  <c r="O58" i="30"/>
  <c r="O92" i="30"/>
  <c r="O161" i="30"/>
  <c r="O126" i="30"/>
  <c r="O40" i="30"/>
  <c r="O19" i="32"/>
  <c r="O49" i="32"/>
  <c r="O65" i="32"/>
  <c r="O77" i="32"/>
  <c r="O34" i="32"/>
  <c r="O181" i="34"/>
  <c r="O58" i="34"/>
  <c r="O92" i="34"/>
  <c r="O126" i="34"/>
  <c r="O40" i="34"/>
  <c r="O161" i="34"/>
  <c r="O77" i="34"/>
  <c r="O142" i="34"/>
  <c r="O22" i="34"/>
  <c r="O188" i="34"/>
  <c r="O109" i="34"/>
  <c r="O188" i="36"/>
  <c r="O181" i="36"/>
  <c r="O77" i="36"/>
  <c r="O161" i="36"/>
  <c r="O58" i="36"/>
  <c r="O142" i="36"/>
  <c r="O40" i="36"/>
  <c r="O22" i="36"/>
  <c r="O109" i="36"/>
  <c r="O126" i="36"/>
  <c r="O92" i="36"/>
  <c r="O92" i="33"/>
  <c r="O58" i="33"/>
  <c r="O22" i="33"/>
  <c r="O77" i="33"/>
  <c r="O40" i="33"/>
  <c r="P37" i="28"/>
  <c r="R5" i="28"/>
  <c r="Q4" i="2"/>
  <c r="Q21" i="28"/>
  <c r="Q13" i="28"/>
  <c r="O62" i="28"/>
  <c r="BA37" i="28"/>
  <c r="N70" i="28"/>
  <c r="N78" i="28" s="1"/>
  <c r="N90" i="28"/>
  <c r="M30" i="10"/>
  <c r="N66" i="10" s="1"/>
  <c r="I158" i="35"/>
  <c r="M26" i="32"/>
  <c r="N56" i="32" s="1"/>
  <c r="M20" i="32"/>
  <c r="N50" i="32" s="1"/>
  <c r="H194" i="31"/>
  <c r="H197" i="31"/>
  <c r="H198" i="31" s="1"/>
  <c r="H200" i="31" s="1"/>
  <c r="AA39" i="2"/>
  <c r="L61" i="31"/>
  <c r="L73" i="31" s="1"/>
  <c r="L103" i="28" s="1"/>
  <c r="K164" i="31"/>
  <c r="K176" i="31" s="1"/>
  <c r="L25" i="31"/>
  <c r="L37" i="31" s="1"/>
  <c r="K145" i="31"/>
  <c r="K157" i="31" s="1"/>
  <c r="L35" i="10"/>
  <c r="M71" i="10" s="1"/>
  <c r="L52" i="32"/>
  <c r="L22" i="32"/>
  <c r="L31" i="32" s="1"/>
  <c r="L33" i="10"/>
  <c r="M24" i="32"/>
  <c r="N54" i="32" s="1"/>
  <c r="I186" i="31"/>
  <c r="I194" i="31" s="1"/>
  <c r="M25" i="32"/>
  <c r="N55" i="32" s="1"/>
  <c r="K37" i="10"/>
  <c r="L34" i="10"/>
  <c r="M70" i="10" s="1"/>
  <c r="G194" i="36"/>
  <c r="G198" i="36"/>
  <c r="G200" i="36" s="1"/>
  <c r="M23" i="32"/>
  <c r="N53" i="32" s="1"/>
  <c r="K73" i="35"/>
  <c r="K110" i="28" s="1"/>
  <c r="K37" i="36"/>
  <c r="L24" i="2"/>
  <c r="M54" i="2" s="1"/>
  <c r="L25" i="2"/>
  <c r="M55" i="2" s="1"/>
  <c r="L23" i="2"/>
  <c r="M53" i="2" s="1"/>
  <c r="L28" i="2"/>
  <c r="M58" i="2" s="1"/>
  <c r="I196" i="31"/>
  <c r="H196" i="36"/>
  <c r="H186" i="36"/>
  <c r="H194" i="36" s="1"/>
  <c r="J177" i="31"/>
  <c r="H197" i="36"/>
  <c r="I197" i="31"/>
  <c r="I183" i="36"/>
  <c r="I185" i="36" s="1"/>
  <c r="I178" i="36"/>
  <c r="I179" i="36" s="1"/>
  <c r="J183" i="31"/>
  <c r="J185" i="31" s="1"/>
  <c r="I177" i="36"/>
  <c r="J158" i="31"/>
  <c r="J189" i="31"/>
  <c r="J191" i="31" s="1"/>
  <c r="J193" i="31" s="1"/>
  <c r="I158" i="36"/>
  <c r="J178" i="31"/>
  <c r="J179" i="31" s="1"/>
  <c r="AB41" i="35"/>
  <c r="AA55" i="35"/>
  <c r="K73" i="36"/>
  <c r="K111" i="28" s="1"/>
  <c r="K95" i="28" s="1"/>
  <c r="J157" i="36"/>
  <c r="J189" i="36" s="1"/>
  <c r="M59" i="31"/>
  <c r="L27" i="2"/>
  <c r="M57" i="2" s="1"/>
  <c r="L23" i="10"/>
  <c r="L59" i="10"/>
  <c r="I182" i="36"/>
  <c r="I189" i="36"/>
  <c r="I197" i="36" s="1"/>
  <c r="J176" i="36"/>
  <c r="J183" i="36" s="1"/>
  <c r="J185" i="36" s="1"/>
  <c r="G198" i="34"/>
  <c r="G200" i="34" s="1"/>
  <c r="M64" i="31"/>
  <c r="M28" i="31"/>
  <c r="L167" i="31"/>
  <c r="L148" i="31"/>
  <c r="M68" i="31"/>
  <c r="M32" i="31"/>
  <c r="L171" i="31"/>
  <c r="L152" i="31"/>
  <c r="L26" i="36"/>
  <c r="L62" i="36"/>
  <c r="K146" i="36"/>
  <c r="K165" i="36"/>
  <c r="Q30" i="35"/>
  <c r="Q66" i="35"/>
  <c r="P169" i="35"/>
  <c r="P150" i="35"/>
  <c r="I183" i="34"/>
  <c r="I185" i="34" s="1"/>
  <c r="I190" i="34"/>
  <c r="I192" i="34" s="1"/>
  <c r="L30" i="36"/>
  <c r="L66" i="36"/>
  <c r="K150" i="36"/>
  <c r="K169" i="36"/>
  <c r="L34" i="35"/>
  <c r="L70" i="35"/>
  <c r="K154" i="35"/>
  <c r="K173" i="35"/>
  <c r="L34" i="36"/>
  <c r="L70" i="36"/>
  <c r="K154" i="36"/>
  <c r="K173" i="36"/>
  <c r="T26" i="35"/>
  <c r="T62" i="35"/>
  <c r="S146" i="35"/>
  <c r="S165" i="35"/>
  <c r="L30" i="34"/>
  <c r="L66" i="34"/>
  <c r="K150" i="34"/>
  <c r="K169" i="34"/>
  <c r="Q33" i="35"/>
  <c r="Q69" i="35"/>
  <c r="P153" i="35"/>
  <c r="P172" i="35"/>
  <c r="L21" i="2"/>
  <c r="M21" i="2" s="1"/>
  <c r="N51" i="2" s="1"/>
  <c r="L51" i="2"/>
  <c r="L59" i="33"/>
  <c r="J176" i="34"/>
  <c r="L35" i="36"/>
  <c r="L71" i="36"/>
  <c r="K174" i="36"/>
  <c r="K155" i="36"/>
  <c r="G194" i="34"/>
  <c r="J157" i="35"/>
  <c r="L34" i="34"/>
  <c r="L70" i="34"/>
  <c r="K154" i="34"/>
  <c r="K173" i="34"/>
  <c r="M27" i="31"/>
  <c r="M63" i="31"/>
  <c r="L166" i="31"/>
  <c r="L147" i="31"/>
  <c r="M34" i="31"/>
  <c r="M70" i="31"/>
  <c r="L173" i="31"/>
  <c r="L154" i="31"/>
  <c r="L25" i="34"/>
  <c r="L61" i="34"/>
  <c r="K164" i="34"/>
  <c r="K145" i="34"/>
  <c r="Q25" i="35"/>
  <c r="Q61" i="35"/>
  <c r="P164" i="35"/>
  <c r="P145" i="35"/>
  <c r="L33" i="34"/>
  <c r="L69" i="34"/>
  <c r="K172" i="34"/>
  <c r="K153" i="34"/>
  <c r="L31" i="34"/>
  <c r="L67" i="34"/>
  <c r="K170" i="34"/>
  <c r="K151" i="34"/>
  <c r="I182" i="34"/>
  <c r="I178" i="34"/>
  <c r="I179" i="34" s="1"/>
  <c r="I189" i="34"/>
  <c r="L28" i="36"/>
  <c r="L64" i="36"/>
  <c r="K167" i="36"/>
  <c r="K148" i="36"/>
  <c r="J157" i="34"/>
  <c r="L35" i="34"/>
  <c r="L71" i="34"/>
  <c r="K155" i="34"/>
  <c r="K174" i="34"/>
  <c r="H184" i="34"/>
  <c r="H186" i="34" s="1"/>
  <c r="H196" i="34"/>
  <c r="J176" i="35"/>
  <c r="H184" i="35"/>
  <c r="H186" i="35" s="1"/>
  <c r="H196" i="35"/>
  <c r="N24" i="35"/>
  <c r="N60" i="35"/>
  <c r="M144" i="35"/>
  <c r="M163" i="35"/>
  <c r="L29" i="34"/>
  <c r="L65" i="34"/>
  <c r="K168" i="34"/>
  <c r="K149" i="34"/>
  <c r="L28" i="34"/>
  <c r="L64" i="34"/>
  <c r="K148" i="34"/>
  <c r="K167" i="34"/>
  <c r="L24" i="34"/>
  <c r="L60" i="34"/>
  <c r="K144" i="34"/>
  <c r="K163" i="34"/>
  <c r="I177" i="35"/>
  <c r="I158" i="34"/>
  <c r="L26" i="34"/>
  <c r="L62" i="34"/>
  <c r="K146" i="34"/>
  <c r="K165" i="34"/>
  <c r="Q35" i="35"/>
  <c r="Q71" i="35"/>
  <c r="P155" i="35"/>
  <c r="P174" i="35"/>
  <c r="Q29" i="35"/>
  <c r="Q65" i="35"/>
  <c r="P168" i="35"/>
  <c r="P149" i="35"/>
  <c r="M60" i="31"/>
  <c r="L163" i="31"/>
  <c r="L144" i="31"/>
  <c r="M24" i="31"/>
  <c r="O29" i="36"/>
  <c r="O65" i="36"/>
  <c r="N149" i="36"/>
  <c r="N168" i="36"/>
  <c r="L59" i="29"/>
  <c r="L59" i="30"/>
  <c r="H191" i="34"/>
  <c r="H193" i="34" s="1"/>
  <c r="H197" i="34"/>
  <c r="H191" i="35"/>
  <c r="H193" i="35" s="1"/>
  <c r="H197" i="35"/>
  <c r="P27" i="35"/>
  <c r="P63" i="35"/>
  <c r="O166" i="35"/>
  <c r="O147" i="35"/>
  <c r="G198" i="35"/>
  <c r="G200" i="35" s="1"/>
  <c r="N31" i="31"/>
  <c r="N67" i="31"/>
  <c r="M151" i="31"/>
  <c r="M170" i="31"/>
  <c r="M23" i="36"/>
  <c r="M59" i="36"/>
  <c r="L143" i="36"/>
  <c r="L162" i="36"/>
  <c r="M29" i="31"/>
  <c r="M65" i="31"/>
  <c r="L149" i="31"/>
  <c r="L168" i="31"/>
  <c r="K73" i="34"/>
  <c r="K109" i="28" s="1"/>
  <c r="L23" i="35"/>
  <c r="L59" i="35"/>
  <c r="K143" i="35"/>
  <c r="K37" i="35"/>
  <c r="K162" i="35"/>
  <c r="L31" i="35"/>
  <c r="L67" i="35"/>
  <c r="K151" i="35"/>
  <c r="K170" i="35"/>
  <c r="L31" i="36"/>
  <c r="L67" i="36"/>
  <c r="K170" i="36"/>
  <c r="K151" i="36"/>
  <c r="G194" i="35"/>
  <c r="L33" i="36"/>
  <c r="L69" i="36"/>
  <c r="K172" i="36"/>
  <c r="K153" i="36"/>
  <c r="I190" i="35"/>
  <c r="I192" i="35" s="1"/>
  <c r="I183" i="35"/>
  <c r="I185" i="35" s="1"/>
  <c r="M33" i="31"/>
  <c r="M69" i="31"/>
  <c r="L172" i="31"/>
  <c r="L153" i="31"/>
  <c r="L32" i="36"/>
  <c r="L68" i="36"/>
  <c r="K171" i="36"/>
  <c r="K152" i="36"/>
  <c r="L25" i="36"/>
  <c r="L61" i="36"/>
  <c r="K164" i="36"/>
  <c r="K145" i="36"/>
  <c r="M35" i="31"/>
  <c r="M71" i="31"/>
  <c r="L155" i="31"/>
  <c r="L174" i="31"/>
  <c r="L23" i="34"/>
  <c r="L59" i="34"/>
  <c r="K162" i="34"/>
  <c r="K37" i="34"/>
  <c r="K143" i="34"/>
  <c r="L27" i="34"/>
  <c r="L63" i="34"/>
  <c r="K166" i="34"/>
  <c r="K147" i="34"/>
  <c r="L27" i="36"/>
  <c r="L63" i="36"/>
  <c r="K147" i="36"/>
  <c r="K166" i="36"/>
  <c r="I182" i="35"/>
  <c r="I178" i="35"/>
  <c r="I179" i="35" s="1"/>
  <c r="I189" i="35"/>
  <c r="P32" i="35"/>
  <c r="P68" i="35"/>
  <c r="O171" i="35"/>
  <c r="O152" i="35"/>
  <c r="L32" i="34"/>
  <c r="L68" i="34"/>
  <c r="K171" i="34"/>
  <c r="K152" i="34"/>
  <c r="M30" i="31"/>
  <c r="M66" i="31"/>
  <c r="L169" i="31"/>
  <c r="L150" i="31"/>
  <c r="P28" i="35"/>
  <c r="P64" i="35"/>
  <c r="O167" i="35"/>
  <c r="O148" i="35"/>
  <c r="L24" i="36"/>
  <c r="L60" i="36"/>
  <c r="K144" i="36"/>
  <c r="K163" i="36"/>
  <c r="M26" i="31"/>
  <c r="M62" i="31"/>
  <c r="L165" i="31"/>
  <c r="L146" i="31"/>
  <c r="I177" i="34"/>
  <c r="U41" i="33"/>
  <c r="T55" i="33"/>
  <c r="Y41" i="30"/>
  <c r="X55" i="30"/>
  <c r="L22" i="2"/>
  <c r="J62" i="32"/>
  <c r="K61" i="32"/>
  <c r="K107" i="28" s="1"/>
  <c r="M29" i="32"/>
  <c r="N59" i="32" s="1"/>
  <c r="M21" i="32"/>
  <c r="N51" i="32" s="1"/>
  <c r="I62" i="2"/>
  <c r="I92" i="28"/>
  <c r="J74" i="31"/>
  <c r="W41" i="10"/>
  <c r="V55" i="10"/>
  <c r="I74" i="29"/>
  <c r="I177" i="29"/>
  <c r="I74" i="36"/>
  <c r="H10" i="28"/>
  <c r="I74" i="35"/>
  <c r="H9" i="28"/>
  <c r="G198" i="29"/>
  <c r="G200" i="29" s="1"/>
  <c r="H93" i="28"/>
  <c r="H96" i="28" s="1"/>
  <c r="H104" i="28"/>
  <c r="I74" i="34"/>
  <c r="H8" i="28"/>
  <c r="T41" i="34"/>
  <c r="S55" i="34"/>
  <c r="I158" i="30"/>
  <c r="I74" i="30"/>
  <c r="G194" i="30"/>
  <c r="I190" i="30"/>
  <c r="I192" i="30" s="1"/>
  <c r="I183" i="30"/>
  <c r="I185" i="30" s="1"/>
  <c r="I189" i="30"/>
  <c r="I182" i="30"/>
  <c r="I178" i="30"/>
  <c r="I179" i="30" s="1"/>
  <c r="G194" i="29"/>
  <c r="G198" i="30"/>
  <c r="G200" i="30" s="1"/>
  <c r="I177" i="30"/>
  <c r="K145" i="30"/>
  <c r="L25" i="30"/>
  <c r="M61" i="30" s="1"/>
  <c r="K164" i="30"/>
  <c r="K148" i="29"/>
  <c r="K167" i="29"/>
  <c r="L28" i="29"/>
  <c r="M64" i="29" s="1"/>
  <c r="K168" i="29"/>
  <c r="K149" i="29"/>
  <c r="L29" i="29"/>
  <c r="M65" i="29" s="1"/>
  <c r="L26" i="33"/>
  <c r="M62" i="33" s="1"/>
  <c r="K172" i="30"/>
  <c r="K153" i="30"/>
  <c r="L33" i="30"/>
  <c r="M69" i="30" s="1"/>
  <c r="H184" i="30"/>
  <c r="H186" i="30" s="1"/>
  <c r="H196" i="30"/>
  <c r="I74" i="33"/>
  <c r="L26" i="29"/>
  <c r="M62" i="29" s="1"/>
  <c r="K165" i="29"/>
  <c r="K146" i="29"/>
  <c r="L28" i="33"/>
  <c r="M64" i="33" s="1"/>
  <c r="K166" i="30"/>
  <c r="K147" i="30"/>
  <c r="L27" i="30"/>
  <c r="M63" i="30" s="1"/>
  <c r="K153" i="29"/>
  <c r="K172" i="29"/>
  <c r="L33" i="29"/>
  <c r="M69" i="29" s="1"/>
  <c r="H191" i="30"/>
  <c r="H193" i="30" s="1"/>
  <c r="H197" i="30"/>
  <c r="L32" i="29"/>
  <c r="M68" i="29" s="1"/>
  <c r="K171" i="29"/>
  <c r="K152" i="29"/>
  <c r="I183" i="29"/>
  <c r="I185" i="29" s="1"/>
  <c r="I190" i="29"/>
  <c r="I192" i="29" s="1"/>
  <c r="L31" i="30"/>
  <c r="M67" i="30" s="1"/>
  <c r="K170" i="30"/>
  <c r="K151" i="30"/>
  <c r="K150" i="29"/>
  <c r="K169" i="29"/>
  <c r="L30" i="29"/>
  <c r="M66" i="29" s="1"/>
  <c r="L34" i="33"/>
  <c r="M70" i="33" s="1"/>
  <c r="G9" i="28"/>
  <c r="G11" i="28" s="1"/>
  <c r="L24" i="33"/>
  <c r="M60" i="33" s="1"/>
  <c r="K174" i="29"/>
  <c r="L35" i="29"/>
  <c r="M71" i="29" s="1"/>
  <c r="K155" i="29"/>
  <c r="K144" i="29"/>
  <c r="K163" i="29"/>
  <c r="L24" i="29"/>
  <c r="M60" i="29" s="1"/>
  <c r="F11" i="28"/>
  <c r="J73" i="33"/>
  <c r="J108" i="28" s="1"/>
  <c r="J112" i="28" s="1"/>
  <c r="G27" i="28"/>
  <c r="K149" i="30"/>
  <c r="K168" i="30"/>
  <c r="L29" i="30"/>
  <c r="M65" i="30" s="1"/>
  <c r="J157" i="29"/>
  <c r="L23" i="30"/>
  <c r="K143" i="30"/>
  <c r="K162" i="30"/>
  <c r="K37" i="30"/>
  <c r="L31" i="33"/>
  <c r="M67" i="33" s="1"/>
  <c r="H196" i="29"/>
  <c r="H184" i="29"/>
  <c r="H186" i="29" s="1"/>
  <c r="K144" i="30"/>
  <c r="K163" i="30"/>
  <c r="L24" i="30"/>
  <c r="M60" i="30" s="1"/>
  <c r="L31" i="29"/>
  <c r="M67" i="29" s="1"/>
  <c r="K170" i="29"/>
  <c r="K151" i="29"/>
  <c r="J73" i="30"/>
  <c r="J102" i="28" s="1"/>
  <c r="J94" i="28" s="1"/>
  <c r="H191" i="29"/>
  <c r="H193" i="29" s="1"/>
  <c r="H197" i="29"/>
  <c r="L30" i="33"/>
  <c r="M66" i="33" s="1"/>
  <c r="I182" i="29"/>
  <c r="I189" i="29"/>
  <c r="I178" i="29"/>
  <c r="I179" i="29" s="1"/>
  <c r="J73" i="29"/>
  <c r="J101" i="28" s="1"/>
  <c r="J93" i="28" s="1"/>
  <c r="L35" i="33"/>
  <c r="M71" i="33" s="1"/>
  <c r="J176" i="30"/>
  <c r="L27" i="33"/>
  <c r="M63" i="33" s="1"/>
  <c r="L29" i="33"/>
  <c r="M65" i="33" s="1"/>
  <c r="L23" i="33"/>
  <c r="K37" i="33"/>
  <c r="K167" i="30"/>
  <c r="K148" i="30"/>
  <c r="L28" i="30"/>
  <c r="M64" i="30" s="1"/>
  <c r="K152" i="30"/>
  <c r="K171" i="30"/>
  <c r="L32" i="30"/>
  <c r="M68" i="30" s="1"/>
  <c r="L34" i="30"/>
  <c r="M70" i="30" s="1"/>
  <c r="K173" i="30"/>
  <c r="K154" i="30"/>
  <c r="J176" i="29"/>
  <c r="L32" i="33"/>
  <c r="M68" i="33" s="1"/>
  <c r="J157" i="30"/>
  <c r="L27" i="29"/>
  <c r="M63" i="29" s="1"/>
  <c r="K166" i="29"/>
  <c r="K147" i="29"/>
  <c r="K174" i="30"/>
  <c r="L35" i="30"/>
  <c r="M71" i="30" s="1"/>
  <c r="K155" i="30"/>
  <c r="K146" i="30"/>
  <c r="L26" i="30"/>
  <c r="M62" i="30" s="1"/>
  <c r="K165" i="30"/>
  <c r="M25" i="33"/>
  <c r="N61" i="33" s="1"/>
  <c r="K173" i="29"/>
  <c r="K154" i="29"/>
  <c r="L34" i="29"/>
  <c r="M70" i="29" s="1"/>
  <c r="L33" i="33"/>
  <c r="M69" i="33" s="1"/>
  <c r="K143" i="29"/>
  <c r="K37" i="29"/>
  <c r="L23" i="29"/>
  <c r="K162" i="29"/>
  <c r="K164" i="29"/>
  <c r="K145" i="29"/>
  <c r="L25" i="29"/>
  <c r="M61" i="29" s="1"/>
  <c r="L30" i="30"/>
  <c r="M66" i="30" s="1"/>
  <c r="K169" i="30"/>
  <c r="K150" i="30"/>
  <c r="I158" i="29"/>
  <c r="J61" i="2"/>
  <c r="J99" i="28" s="1"/>
  <c r="J74" i="10"/>
  <c r="L143" i="31"/>
  <c r="L162" i="31"/>
  <c r="M23" i="31"/>
  <c r="J184" i="31"/>
  <c r="L29" i="2"/>
  <c r="M59" i="2" s="1"/>
  <c r="M26" i="2"/>
  <c r="N56" i="2" s="1"/>
  <c r="N20" i="2"/>
  <c r="K31" i="2"/>
  <c r="M25" i="10"/>
  <c r="N61" i="10" s="1"/>
  <c r="M27" i="10"/>
  <c r="N63" i="10" s="1"/>
  <c r="M29" i="10"/>
  <c r="N65" i="10" s="1"/>
  <c r="M28" i="10"/>
  <c r="N64" i="10" s="1"/>
  <c r="M32" i="10"/>
  <c r="N68" i="10" s="1"/>
  <c r="M31" i="10"/>
  <c r="N67" i="10" s="1"/>
  <c r="K73" i="10"/>
  <c r="K100" i="28" s="1"/>
  <c r="M26" i="10"/>
  <c r="N62" i="10" s="1"/>
  <c r="N24" i="10"/>
  <c r="O60" i="10" s="1"/>
  <c r="M34" i="10"/>
  <c r="N70" i="10" s="1"/>
  <c r="N28" i="32"/>
  <c r="O58" i="32" s="1"/>
  <c r="N27" i="32"/>
  <c r="O57" i="32" s="1"/>
  <c r="V35" i="32" l="1"/>
  <c r="U46" i="32"/>
  <c r="T35" i="2"/>
  <c r="S46" i="2"/>
  <c r="AC2" i="43"/>
  <c r="AB77" i="43"/>
  <c r="AB82" i="43" s="1"/>
  <c r="AB79" i="43"/>
  <c r="AB84" i="43" s="1"/>
  <c r="AB78" i="43"/>
  <c r="AB83" i="43" s="1"/>
  <c r="AB80" i="43"/>
  <c r="AB85" i="43" s="1"/>
  <c r="N98" i="28"/>
  <c r="N106" i="28" s="1"/>
  <c r="N116" i="28"/>
  <c r="N124" i="28" s="1"/>
  <c r="N132" i="28" s="1"/>
  <c r="N30" i="10"/>
  <c r="O66" i="10" s="1"/>
  <c r="H6" i="28"/>
  <c r="P188" i="31"/>
  <c r="P161" i="31"/>
  <c r="P126" i="31"/>
  <c r="P92" i="31"/>
  <c r="P58" i="31"/>
  <c r="P22" i="31"/>
  <c r="P181" i="31"/>
  <c r="P142" i="31"/>
  <c r="P109" i="31"/>
  <c r="P77" i="31"/>
  <c r="P40" i="31"/>
  <c r="P181" i="36"/>
  <c r="P58" i="36"/>
  <c r="P161" i="36"/>
  <c r="P77" i="36"/>
  <c r="P142" i="36"/>
  <c r="P40" i="36"/>
  <c r="P22" i="36"/>
  <c r="P126" i="36"/>
  <c r="P92" i="36"/>
  <c r="P109" i="36"/>
  <c r="P188" i="36"/>
  <c r="P58" i="10"/>
  <c r="P40" i="10"/>
  <c r="P22" i="10"/>
  <c r="P77" i="10"/>
  <c r="P92" i="10"/>
  <c r="P27" i="48"/>
  <c r="P20" i="48"/>
  <c r="P109" i="30"/>
  <c r="P142" i="30"/>
  <c r="P181" i="30"/>
  <c r="P58" i="30"/>
  <c r="P22" i="30"/>
  <c r="P92" i="30"/>
  <c r="P126" i="30"/>
  <c r="P188" i="30"/>
  <c r="P77" i="30"/>
  <c r="P40" i="30"/>
  <c r="P161" i="30"/>
  <c r="P92" i="33"/>
  <c r="P58" i="33"/>
  <c r="P22" i="33"/>
  <c r="P40" i="33"/>
  <c r="P77" i="33"/>
  <c r="Q4" i="48"/>
  <c r="Q4" i="36"/>
  <c r="Q4" i="34"/>
  <c r="Q4" i="32"/>
  <c r="Q4" i="30"/>
  <c r="Q4" i="43"/>
  <c r="Q4" i="35"/>
  <c r="Q4" i="33"/>
  <c r="Q4" i="31"/>
  <c r="Q4" i="29"/>
  <c r="Q4" i="10"/>
  <c r="Q77" i="2"/>
  <c r="Q49" i="2"/>
  <c r="Q19" i="2"/>
  <c r="Q65" i="2"/>
  <c r="Q34" i="2"/>
  <c r="P188" i="35"/>
  <c r="P161" i="35"/>
  <c r="P126" i="35"/>
  <c r="P109" i="35"/>
  <c r="P77" i="35"/>
  <c r="P181" i="35"/>
  <c r="P142" i="35"/>
  <c r="P92" i="35"/>
  <c r="P58" i="35"/>
  <c r="P22" i="35"/>
  <c r="P40" i="35"/>
  <c r="P89" i="43"/>
  <c r="P76" i="43"/>
  <c r="P58" i="43"/>
  <c r="P40" i="43"/>
  <c r="P22" i="43"/>
  <c r="P49" i="32"/>
  <c r="P77" i="32"/>
  <c r="P34" i="32"/>
  <c r="P19" i="32"/>
  <c r="P65" i="32"/>
  <c r="P126" i="29"/>
  <c r="P181" i="29"/>
  <c r="P142" i="29"/>
  <c r="P77" i="29"/>
  <c r="P40" i="29"/>
  <c r="P92" i="29"/>
  <c r="P188" i="29"/>
  <c r="P58" i="29"/>
  <c r="P22" i="29"/>
  <c r="P161" i="29"/>
  <c r="P109" i="29"/>
  <c r="P181" i="34"/>
  <c r="P188" i="34"/>
  <c r="P92" i="34"/>
  <c r="P126" i="34"/>
  <c r="P40" i="34"/>
  <c r="P161" i="34"/>
  <c r="P77" i="34"/>
  <c r="P109" i="34"/>
  <c r="P58" i="34"/>
  <c r="P142" i="34"/>
  <c r="P22" i="34"/>
  <c r="O90" i="28"/>
  <c r="O70" i="28"/>
  <c r="O78" i="28" s="1"/>
  <c r="Q37" i="28"/>
  <c r="S5" i="28"/>
  <c r="R4" i="2"/>
  <c r="R13" i="28"/>
  <c r="R21" i="28"/>
  <c r="BB37" i="28"/>
  <c r="P62" i="28"/>
  <c r="N26" i="32"/>
  <c r="O56" i="32" s="1"/>
  <c r="N20" i="32"/>
  <c r="O50" i="32" s="1"/>
  <c r="O50" i="2"/>
  <c r="AB39" i="2"/>
  <c r="N59" i="31"/>
  <c r="M61" i="31"/>
  <c r="M73" i="31" s="1"/>
  <c r="M103" i="28" s="1"/>
  <c r="M25" i="31"/>
  <c r="M37" i="31" s="1"/>
  <c r="L164" i="31"/>
  <c r="L176" i="31" s="1"/>
  <c r="L190" i="31" s="1"/>
  <c r="L192" i="31" s="1"/>
  <c r="L145" i="31"/>
  <c r="L157" i="31" s="1"/>
  <c r="L182" i="31" s="1"/>
  <c r="M35" i="10"/>
  <c r="N71" i="10" s="1"/>
  <c r="M52" i="32"/>
  <c r="M22" i="32"/>
  <c r="M31" i="32" s="1"/>
  <c r="L37" i="10"/>
  <c r="N25" i="32"/>
  <c r="O55" i="32" s="1"/>
  <c r="M69" i="10"/>
  <c r="M33" i="10"/>
  <c r="N24" i="32"/>
  <c r="O54" i="32" s="1"/>
  <c r="M24" i="2"/>
  <c r="N54" i="2" s="1"/>
  <c r="N23" i="32"/>
  <c r="O53" i="32" s="1"/>
  <c r="K176" i="35"/>
  <c r="K183" i="35" s="1"/>
  <c r="K185" i="35" s="1"/>
  <c r="H198" i="36"/>
  <c r="H200" i="36" s="1"/>
  <c r="K157" i="36"/>
  <c r="K182" i="36" s="1"/>
  <c r="L37" i="36"/>
  <c r="M25" i="2"/>
  <c r="N55" i="2" s="1"/>
  <c r="M23" i="2"/>
  <c r="N53" i="2" s="1"/>
  <c r="M28" i="2"/>
  <c r="N58" i="2" s="1"/>
  <c r="J182" i="36"/>
  <c r="J184" i="36" s="1"/>
  <c r="J186" i="36" s="1"/>
  <c r="I198" i="31"/>
  <c r="I200" i="31" s="1"/>
  <c r="J197" i="31"/>
  <c r="K177" i="31"/>
  <c r="J177" i="36"/>
  <c r="J186" i="31"/>
  <c r="J194" i="31" s="1"/>
  <c r="J196" i="31"/>
  <c r="K183" i="31"/>
  <c r="K185" i="31" s="1"/>
  <c r="I196" i="36"/>
  <c r="I198" i="36" s="1"/>
  <c r="I200" i="36" s="1"/>
  <c r="K158" i="31"/>
  <c r="K190" i="31"/>
  <c r="K192" i="31" s="1"/>
  <c r="I184" i="36"/>
  <c r="I186" i="36" s="1"/>
  <c r="J158" i="36"/>
  <c r="J178" i="36"/>
  <c r="J179" i="36" s="1"/>
  <c r="J177" i="35"/>
  <c r="M59" i="30"/>
  <c r="M59" i="29"/>
  <c r="K157" i="35"/>
  <c r="K189" i="35" s="1"/>
  <c r="AC41" i="35"/>
  <c r="AB55" i="35"/>
  <c r="M59" i="33"/>
  <c r="M27" i="2"/>
  <c r="N57" i="2" s="1"/>
  <c r="M51" i="2"/>
  <c r="I191" i="36"/>
  <c r="I193" i="36" s="1"/>
  <c r="J158" i="34"/>
  <c r="J190" i="36"/>
  <c r="J192" i="36" s="1"/>
  <c r="M59" i="10"/>
  <c r="M23" i="10"/>
  <c r="L73" i="36"/>
  <c r="L111" i="28" s="1"/>
  <c r="L95" i="28" s="1"/>
  <c r="K182" i="31"/>
  <c r="K184" i="31" s="1"/>
  <c r="H198" i="35"/>
  <c r="H200" i="35" s="1"/>
  <c r="K178" i="31"/>
  <c r="K179" i="31" s="1"/>
  <c r="K189" i="31"/>
  <c r="K191" i="31" s="1"/>
  <c r="J177" i="34"/>
  <c r="H198" i="34"/>
  <c r="H200" i="34" s="1"/>
  <c r="K176" i="36"/>
  <c r="K183" i="36" s="1"/>
  <c r="K185" i="36" s="1"/>
  <c r="K157" i="34"/>
  <c r="K182" i="34" s="1"/>
  <c r="H194" i="34"/>
  <c r="N60" i="31"/>
  <c r="N24" i="31"/>
  <c r="M144" i="31"/>
  <c r="M163" i="31"/>
  <c r="M26" i="36"/>
  <c r="M62" i="36"/>
  <c r="L165" i="36"/>
  <c r="L146" i="36"/>
  <c r="H194" i="35"/>
  <c r="P29" i="36"/>
  <c r="P65" i="36"/>
  <c r="O168" i="36"/>
  <c r="O149" i="36"/>
  <c r="M24" i="34"/>
  <c r="M60" i="34"/>
  <c r="L163" i="34"/>
  <c r="L144" i="34"/>
  <c r="M29" i="34"/>
  <c r="M65" i="34"/>
  <c r="L149" i="34"/>
  <c r="L168" i="34"/>
  <c r="M25" i="34"/>
  <c r="M61" i="34"/>
  <c r="L145" i="34"/>
  <c r="L164" i="34"/>
  <c r="N27" i="31"/>
  <c r="N63" i="31"/>
  <c r="M147" i="31"/>
  <c r="M166" i="31"/>
  <c r="J191" i="36"/>
  <c r="M27" i="34"/>
  <c r="M63" i="34"/>
  <c r="L166" i="34"/>
  <c r="L147" i="34"/>
  <c r="N23" i="36"/>
  <c r="N59" i="36"/>
  <c r="M162" i="36"/>
  <c r="M143" i="36"/>
  <c r="M26" i="34"/>
  <c r="M62" i="34"/>
  <c r="L165" i="34"/>
  <c r="L146" i="34"/>
  <c r="M32" i="34"/>
  <c r="M68" i="34"/>
  <c r="L171" i="34"/>
  <c r="L152" i="34"/>
  <c r="N35" i="31"/>
  <c r="N71" i="31"/>
  <c r="M155" i="31"/>
  <c r="M174" i="31"/>
  <c r="M32" i="36"/>
  <c r="M68" i="36"/>
  <c r="L171" i="36"/>
  <c r="L152" i="36"/>
  <c r="M31" i="36"/>
  <c r="M67" i="36"/>
  <c r="L170" i="36"/>
  <c r="L151" i="36"/>
  <c r="L73" i="35"/>
  <c r="L110" i="28" s="1"/>
  <c r="Q27" i="35"/>
  <c r="Q63" i="35"/>
  <c r="P166" i="35"/>
  <c r="P147" i="35"/>
  <c r="M28" i="36"/>
  <c r="M64" i="36"/>
  <c r="L167" i="36"/>
  <c r="L148" i="36"/>
  <c r="N64" i="31"/>
  <c r="M148" i="31"/>
  <c r="N28" i="31"/>
  <c r="M167" i="31"/>
  <c r="R29" i="35"/>
  <c r="R65" i="35"/>
  <c r="Q168" i="35"/>
  <c r="Q149" i="35"/>
  <c r="M22" i="2"/>
  <c r="N52" i="2" s="1"/>
  <c r="M52" i="2"/>
  <c r="N26" i="31"/>
  <c r="N62" i="31"/>
  <c r="M146" i="31"/>
  <c r="M165" i="31"/>
  <c r="M31" i="34"/>
  <c r="M67" i="34"/>
  <c r="L151" i="34"/>
  <c r="L170" i="34"/>
  <c r="K176" i="34"/>
  <c r="M23" i="35"/>
  <c r="M59" i="35"/>
  <c r="L162" i="35"/>
  <c r="L37" i="35"/>
  <c r="L143" i="35"/>
  <c r="N29" i="31"/>
  <c r="N65" i="31"/>
  <c r="M168" i="31"/>
  <c r="M149" i="31"/>
  <c r="M28" i="34"/>
  <c r="M64" i="34"/>
  <c r="L148" i="34"/>
  <c r="L167" i="34"/>
  <c r="O24" i="35"/>
  <c r="O60" i="35"/>
  <c r="N144" i="35"/>
  <c r="N163" i="35"/>
  <c r="I197" i="34"/>
  <c r="I191" i="34"/>
  <c r="I193" i="34" s="1"/>
  <c r="R25" i="35"/>
  <c r="R61" i="35"/>
  <c r="Q164" i="35"/>
  <c r="Q145" i="35"/>
  <c r="N34" i="31"/>
  <c r="N70" i="31"/>
  <c r="M173" i="31"/>
  <c r="M154" i="31"/>
  <c r="M35" i="36"/>
  <c r="M71" i="36"/>
  <c r="L174" i="36"/>
  <c r="L155" i="36"/>
  <c r="R30" i="35"/>
  <c r="R66" i="35"/>
  <c r="Q169" i="35"/>
  <c r="Q150" i="35"/>
  <c r="N68" i="31"/>
  <c r="N32" i="31"/>
  <c r="M171" i="31"/>
  <c r="M152" i="31"/>
  <c r="I196" i="35"/>
  <c r="I184" i="35"/>
  <c r="I186" i="35" s="1"/>
  <c r="R33" i="35"/>
  <c r="R69" i="35"/>
  <c r="Q172" i="35"/>
  <c r="Q153" i="35"/>
  <c r="U26" i="35"/>
  <c r="U62" i="35"/>
  <c r="T165" i="35"/>
  <c r="T146" i="35"/>
  <c r="M27" i="36"/>
  <c r="M63" i="36"/>
  <c r="L166" i="36"/>
  <c r="L147" i="36"/>
  <c r="L73" i="34"/>
  <c r="L109" i="28" s="1"/>
  <c r="O31" i="31"/>
  <c r="O67" i="31"/>
  <c r="N170" i="31"/>
  <c r="N151" i="31"/>
  <c r="R35" i="35"/>
  <c r="R71" i="35"/>
  <c r="Q155" i="35"/>
  <c r="Q174" i="35"/>
  <c r="M34" i="34"/>
  <c r="M70" i="34"/>
  <c r="L173" i="34"/>
  <c r="L154" i="34"/>
  <c r="J190" i="34"/>
  <c r="J192" i="34" s="1"/>
  <c r="J183" i="34"/>
  <c r="J185" i="34" s="1"/>
  <c r="M30" i="34"/>
  <c r="M66" i="34"/>
  <c r="L150" i="34"/>
  <c r="L169" i="34"/>
  <c r="M24" i="36"/>
  <c r="M60" i="36"/>
  <c r="L163" i="36"/>
  <c r="L144" i="36"/>
  <c r="N30" i="31"/>
  <c r="N66" i="31"/>
  <c r="M169" i="31"/>
  <c r="M150" i="31"/>
  <c r="Q32" i="35"/>
  <c r="Q68" i="35"/>
  <c r="P171" i="35"/>
  <c r="P152" i="35"/>
  <c r="M23" i="34"/>
  <c r="M59" i="34"/>
  <c r="L37" i="34"/>
  <c r="L143" i="34"/>
  <c r="L162" i="34"/>
  <c r="M33" i="36"/>
  <c r="M69" i="36"/>
  <c r="L153" i="36"/>
  <c r="L172" i="36"/>
  <c r="M35" i="34"/>
  <c r="M71" i="34"/>
  <c r="L155" i="34"/>
  <c r="L174" i="34"/>
  <c r="I184" i="34"/>
  <c r="I186" i="34" s="1"/>
  <c r="I196" i="34"/>
  <c r="M33" i="34"/>
  <c r="M69" i="34"/>
  <c r="L172" i="34"/>
  <c r="L153" i="34"/>
  <c r="J182" i="35"/>
  <c r="J189" i="35"/>
  <c r="J178" i="35"/>
  <c r="J179" i="35" s="1"/>
  <c r="M34" i="36"/>
  <c r="M70" i="36"/>
  <c r="L154" i="36"/>
  <c r="L173" i="36"/>
  <c r="M30" i="36"/>
  <c r="M66" i="36"/>
  <c r="L169" i="36"/>
  <c r="L150" i="36"/>
  <c r="Q28" i="35"/>
  <c r="Q64" i="35"/>
  <c r="P167" i="35"/>
  <c r="P148" i="35"/>
  <c r="M34" i="35"/>
  <c r="M70" i="35"/>
  <c r="L173" i="35"/>
  <c r="L154" i="35"/>
  <c r="I197" i="35"/>
  <c r="I191" i="35"/>
  <c r="I193" i="35" s="1"/>
  <c r="M25" i="36"/>
  <c r="M61" i="36"/>
  <c r="L145" i="36"/>
  <c r="L164" i="36"/>
  <c r="N33" i="31"/>
  <c r="N69" i="31"/>
  <c r="M153" i="31"/>
  <c r="M172" i="31"/>
  <c r="M31" i="35"/>
  <c r="M67" i="35"/>
  <c r="L170" i="35"/>
  <c r="L151" i="35"/>
  <c r="J183" i="35"/>
  <c r="J185" i="35" s="1"/>
  <c r="J190" i="35"/>
  <c r="J192" i="35" s="1"/>
  <c r="J189" i="34"/>
  <c r="J182" i="34"/>
  <c r="J178" i="34"/>
  <c r="J179" i="34" s="1"/>
  <c r="J158" i="35"/>
  <c r="V41" i="33"/>
  <c r="U55" i="33"/>
  <c r="Z41" i="30"/>
  <c r="Y55" i="30"/>
  <c r="K74" i="31"/>
  <c r="L31" i="2"/>
  <c r="K62" i="32"/>
  <c r="L61" i="32"/>
  <c r="L107" i="28" s="1"/>
  <c r="N21" i="32"/>
  <c r="O51" i="32" s="1"/>
  <c r="N29" i="32"/>
  <c r="O59" i="32" s="1"/>
  <c r="J62" i="2"/>
  <c r="J92" i="28"/>
  <c r="J74" i="34"/>
  <c r="I8" i="28"/>
  <c r="X41" i="10"/>
  <c r="W55" i="10"/>
  <c r="J74" i="35"/>
  <c r="I9" i="28"/>
  <c r="I7" i="28"/>
  <c r="J74" i="36"/>
  <c r="I10" i="28"/>
  <c r="I91" i="28"/>
  <c r="I96" i="28" s="1"/>
  <c r="I104" i="28"/>
  <c r="J74" i="29"/>
  <c r="H27" i="28"/>
  <c r="H11" i="28"/>
  <c r="U41" i="34"/>
  <c r="T55" i="34"/>
  <c r="H198" i="30"/>
  <c r="H200" i="30" s="1"/>
  <c r="J74" i="30"/>
  <c r="K74" i="10"/>
  <c r="H194" i="30"/>
  <c r="I184" i="30"/>
  <c r="I186" i="30" s="1"/>
  <c r="I196" i="30"/>
  <c r="I191" i="30"/>
  <c r="I193" i="30" s="1"/>
  <c r="I197" i="30"/>
  <c r="L146" i="30"/>
  <c r="L165" i="30"/>
  <c r="M26" i="30"/>
  <c r="N62" i="30" s="1"/>
  <c r="M27" i="33"/>
  <c r="N63" i="33" s="1"/>
  <c r="I196" i="29"/>
  <c r="I184" i="29"/>
  <c r="I186" i="29" s="1"/>
  <c r="M31" i="33"/>
  <c r="N67" i="33" s="1"/>
  <c r="L149" i="30"/>
  <c r="M29" i="30"/>
  <c r="N65" i="30" s="1"/>
  <c r="L168" i="30"/>
  <c r="L144" i="29"/>
  <c r="L163" i="29"/>
  <c r="M24" i="29"/>
  <c r="N60" i="29" s="1"/>
  <c r="M24" i="33"/>
  <c r="N60" i="33" s="1"/>
  <c r="L167" i="29"/>
  <c r="L148" i="29"/>
  <c r="M28" i="29"/>
  <c r="N64" i="29" s="1"/>
  <c r="J158" i="29"/>
  <c r="K73" i="29"/>
  <c r="K101" i="28" s="1"/>
  <c r="K93" i="28" s="1"/>
  <c r="L154" i="30"/>
  <c r="L173" i="30"/>
  <c r="M34" i="30"/>
  <c r="N70" i="30" s="1"/>
  <c r="M30" i="33"/>
  <c r="N66" i="33" s="1"/>
  <c r="M31" i="29"/>
  <c r="N67" i="29" s="1"/>
  <c r="L170" i="29"/>
  <c r="L151" i="29"/>
  <c r="L171" i="29"/>
  <c r="L152" i="29"/>
  <c r="M32" i="29"/>
  <c r="N68" i="29" s="1"/>
  <c r="L146" i="29"/>
  <c r="L165" i="29"/>
  <c r="M26" i="29"/>
  <c r="N62" i="29" s="1"/>
  <c r="K176" i="29"/>
  <c r="L154" i="29"/>
  <c r="L173" i="29"/>
  <c r="M34" i="29"/>
  <c r="N70" i="29" s="1"/>
  <c r="L147" i="29"/>
  <c r="M27" i="29"/>
  <c r="N63" i="29" s="1"/>
  <c r="L166" i="29"/>
  <c r="J190" i="30"/>
  <c r="J192" i="30" s="1"/>
  <c r="J183" i="30"/>
  <c r="J185" i="30" s="1"/>
  <c r="J177" i="30"/>
  <c r="L163" i="30"/>
  <c r="L144" i="30"/>
  <c r="M24" i="30"/>
  <c r="N60" i="30" s="1"/>
  <c r="L147" i="30"/>
  <c r="L166" i="30"/>
  <c r="M27" i="30"/>
  <c r="N63" i="30" s="1"/>
  <c r="M26" i="33"/>
  <c r="N62" i="33" s="1"/>
  <c r="J158" i="30"/>
  <c r="J189" i="30"/>
  <c r="J178" i="30"/>
  <c r="J179" i="30" s="1"/>
  <c r="J182" i="30"/>
  <c r="L152" i="30"/>
  <c r="M32" i="30"/>
  <c r="N68" i="30" s="1"/>
  <c r="L171" i="30"/>
  <c r="M35" i="33"/>
  <c r="N71" i="33" s="1"/>
  <c r="K73" i="30"/>
  <c r="K102" i="28" s="1"/>
  <c r="K94" i="28" s="1"/>
  <c r="M34" i="33"/>
  <c r="N70" i="33" s="1"/>
  <c r="J74" i="33"/>
  <c r="L37" i="29"/>
  <c r="L162" i="29"/>
  <c r="M23" i="29"/>
  <c r="L143" i="29"/>
  <c r="M35" i="30"/>
  <c r="N71" i="30" s="1"/>
  <c r="L174" i="30"/>
  <c r="L155" i="30"/>
  <c r="M32" i="33"/>
  <c r="N68" i="33" s="1"/>
  <c r="M23" i="33"/>
  <c r="N59" i="33" s="1"/>
  <c r="L37" i="33"/>
  <c r="K176" i="30"/>
  <c r="M31" i="30"/>
  <c r="N67" i="30" s="1"/>
  <c r="L170" i="30"/>
  <c r="L151" i="30"/>
  <c r="L168" i="29"/>
  <c r="L149" i="29"/>
  <c r="M29" i="29"/>
  <c r="N65" i="29" s="1"/>
  <c r="L169" i="30"/>
  <c r="L150" i="30"/>
  <c r="M30" i="30"/>
  <c r="N66" i="30" s="1"/>
  <c r="N25" i="33"/>
  <c r="O61" i="33" s="1"/>
  <c r="K73" i="33"/>
  <c r="K108" i="28" s="1"/>
  <c r="K112" i="28" s="1"/>
  <c r="K157" i="30"/>
  <c r="M35" i="29"/>
  <c r="N71" i="29" s="1"/>
  <c r="L174" i="29"/>
  <c r="L155" i="29"/>
  <c r="M30" i="29"/>
  <c r="N66" i="29" s="1"/>
  <c r="L169" i="29"/>
  <c r="L150" i="29"/>
  <c r="L153" i="29"/>
  <c r="M33" i="29"/>
  <c r="N69" i="29" s="1"/>
  <c r="L172" i="29"/>
  <c r="M28" i="33"/>
  <c r="N64" i="33" s="1"/>
  <c r="L164" i="30"/>
  <c r="L145" i="30"/>
  <c r="M25" i="30"/>
  <c r="N61" i="30" s="1"/>
  <c r="L145" i="29"/>
  <c r="M25" i="29"/>
  <c r="N61" i="29" s="1"/>
  <c r="L164" i="29"/>
  <c r="K157" i="29"/>
  <c r="J177" i="29"/>
  <c r="J190" i="29"/>
  <c r="J192" i="29" s="1"/>
  <c r="J183" i="29"/>
  <c r="J185" i="29" s="1"/>
  <c r="H194" i="29"/>
  <c r="L143" i="30"/>
  <c r="M23" i="30"/>
  <c r="L162" i="30"/>
  <c r="L37" i="30"/>
  <c r="L172" i="30"/>
  <c r="L153" i="30"/>
  <c r="M33" i="30"/>
  <c r="N69" i="30" s="1"/>
  <c r="M33" i="33"/>
  <c r="N69" i="33" s="1"/>
  <c r="M28" i="30"/>
  <c r="N64" i="30" s="1"/>
  <c r="L148" i="30"/>
  <c r="L167" i="30"/>
  <c r="M29" i="33"/>
  <c r="N65" i="33" s="1"/>
  <c r="I191" i="29"/>
  <c r="I193" i="29" s="1"/>
  <c r="I197" i="29"/>
  <c r="H198" i="29"/>
  <c r="H200" i="29" s="1"/>
  <c r="J182" i="29"/>
  <c r="J189" i="29"/>
  <c r="J178" i="29"/>
  <c r="J179" i="29" s="1"/>
  <c r="K61" i="2"/>
  <c r="K99" i="28" s="1"/>
  <c r="N23" i="31"/>
  <c r="M162" i="31"/>
  <c r="M143" i="31"/>
  <c r="O20" i="2"/>
  <c r="M29" i="2"/>
  <c r="N59" i="2" s="1"/>
  <c r="N21" i="2"/>
  <c r="O51" i="2" s="1"/>
  <c r="N26" i="2"/>
  <c r="O56" i="2" s="1"/>
  <c r="N25" i="10"/>
  <c r="O61" i="10" s="1"/>
  <c r="N27" i="10"/>
  <c r="O63" i="10" s="1"/>
  <c r="N26" i="10"/>
  <c r="O62" i="10" s="1"/>
  <c r="N29" i="10"/>
  <c r="O65" i="10" s="1"/>
  <c r="N34" i="10"/>
  <c r="O70" i="10" s="1"/>
  <c r="L73" i="10"/>
  <c r="L100" i="28" s="1"/>
  <c r="N32" i="10"/>
  <c r="O68" i="10" s="1"/>
  <c r="O30" i="10"/>
  <c r="P66" i="10" s="1"/>
  <c r="O24" i="10"/>
  <c r="P60" i="10" s="1"/>
  <c r="N31" i="10"/>
  <c r="O67" i="10" s="1"/>
  <c r="N28" i="10"/>
  <c r="O64" i="10" s="1"/>
  <c r="O28" i="32"/>
  <c r="P58" i="32" s="1"/>
  <c r="O27" i="32"/>
  <c r="P57" i="32" s="1"/>
  <c r="V46" i="32" l="1"/>
  <c r="W35" i="32"/>
  <c r="U35" i="2"/>
  <c r="T46" i="2"/>
  <c r="AD2" i="43"/>
  <c r="AC78" i="43"/>
  <c r="AC83" i="43" s="1"/>
  <c r="AC77" i="43"/>
  <c r="AC82" i="43" s="1"/>
  <c r="AC79" i="43"/>
  <c r="AC84" i="43" s="1"/>
  <c r="AC80" i="43"/>
  <c r="AC85" i="43" s="1"/>
  <c r="O98" i="28"/>
  <c r="O106" i="28" s="1"/>
  <c r="O116" i="28"/>
  <c r="O124" i="28" s="1"/>
  <c r="O132" i="28" s="1"/>
  <c r="N35" i="10"/>
  <c r="O71" i="10" s="1"/>
  <c r="O20" i="32"/>
  <c r="P50" i="32" s="1"/>
  <c r="Q40" i="10"/>
  <c r="Q92" i="10"/>
  <c r="Q22" i="10"/>
  <c r="Q77" i="10"/>
  <c r="Q58" i="10"/>
  <c r="Q126" i="29"/>
  <c r="Q188" i="29"/>
  <c r="Q40" i="29"/>
  <c r="Q142" i="29"/>
  <c r="Q58" i="29"/>
  <c r="Q22" i="29"/>
  <c r="Q161" i="29"/>
  <c r="Q181" i="29"/>
  <c r="Q77" i="29"/>
  <c r="Q92" i="29"/>
  <c r="Q109" i="29"/>
  <c r="Q109" i="36"/>
  <c r="Q92" i="36"/>
  <c r="Q181" i="36"/>
  <c r="Q58" i="36"/>
  <c r="Q161" i="36"/>
  <c r="Q22" i="36"/>
  <c r="Q188" i="36"/>
  <c r="Q126" i="36"/>
  <c r="Q142" i="36"/>
  <c r="Q77" i="36"/>
  <c r="Q40" i="36"/>
  <c r="Q181" i="34"/>
  <c r="Q188" i="34"/>
  <c r="Q126" i="34"/>
  <c r="Q40" i="34"/>
  <c r="Q161" i="34"/>
  <c r="Q77" i="34"/>
  <c r="Q109" i="34"/>
  <c r="Q142" i="34"/>
  <c r="Q22" i="34"/>
  <c r="Q92" i="34"/>
  <c r="Q58" i="34"/>
  <c r="Q188" i="31"/>
  <c r="Q161" i="31"/>
  <c r="Q126" i="31"/>
  <c r="Q92" i="31"/>
  <c r="Q58" i="31"/>
  <c r="Q142" i="31"/>
  <c r="Q22" i="31"/>
  <c r="Q181" i="31"/>
  <c r="Q109" i="31"/>
  <c r="Q40" i="31"/>
  <c r="Q77" i="31"/>
  <c r="Q20" i="48"/>
  <c r="Q27" i="48"/>
  <c r="R4" i="48"/>
  <c r="R4" i="36"/>
  <c r="R4" i="34"/>
  <c r="R4" i="32"/>
  <c r="R4" i="43"/>
  <c r="R4" i="35"/>
  <c r="R4" i="33"/>
  <c r="R4" i="31"/>
  <c r="R4" i="29"/>
  <c r="R4" i="30"/>
  <c r="R4" i="10"/>
  <c r="R77" i="2"/>
  <c r="R49" i="2"/>
  <c r="R19" i="2"/>
  <c r="R65" i="2"/>
  <c r="R34" i="2"/>
  <c r="Q92" i="33"/>
  <c r="Q58" i="33"/>
  <c r="Q22" i="33"/>
  <c r="Q77" i="33"/>
  <c r="Q40" i="33"/>
  <c r="Q77" i="32"/>
  <c r="Q34" i="32"/>
  <c r="Q65" i="32"/>
  <c r="Q49" i="32"/>
  <c r="Q19" i="32"/>
  <c r="Q188" i="35"/>
  <c r="Q126" i="35"/>
  <c r="Q92" i="35"/>
  <c r="Q58" i="35"/>
  <c r="Q22" i="35"/>
  <c r="Q161" i="35"/>
  <c r="Q40" i="35"/>
  <c r="Q181" i="35"/>
  <c r="Q77" i="35"/>
  <c r="Q142" i="35"/>
  <c r="Q109" i="35"/>
  <c r="Q22" i="43"/>
  <c r="Q76" i="43"/>
  <c r="Q40" i="43"/>
  <c r="Q89" i="43"/>
  <c r="Q58" i="43"/>
  <c r="Q142" i="30"/>
  <c r="Q181" i="30"/>
  <c r="Q58" i="30"/>
  <c r="Q92" i="30"/>
  <c r="Q126" i="30"/>
  <c r="Q22" i="30"/>
  <c r="Q161" i="30"/>
  <c r="Q109" i="30"/>
  <c r="Q188" i="30"/>
  <c r="Q77" i="30"/>
  <c r="Q40" i="30"/>
  <c r="T5" i="28"/>
  <c r="S4" i="2"/>
  <c r="S13" i="28"/>
  <c r="S21" i="28"/>
  <c r="BC37" i="28"/>
  <c r="Q62" i="28"/>
  <c r="P90" i="28"/>
  <c r="P70" i="28"/>
  <c r="P78" i="28" s="1"/>
  <c r="R37" i="28"/>
  <c r="O26" i="32"/>
  <c r="P56" i="32" s="1"/>
  <c r="P50" i="2"/>
  <c r="AC39" i="2"/>
  <c r="O59" i="31"/>
  <c r="N59" i="30"/>
  <c r="N59" i="29"/>
  <c r="N61" i="31"/>
  <c r="N73" i="31" s="1"/>
  <c r="N103" i="28" s="1"/>
  <c r="M164" i="31"/>
  <c r="M176" i="31" s="1"/>
  <c r="M190" i="31" s="1"/>
  <c r="M192" i="31" s="1"/>
  <c r="N25" i="31"/>
  <c r="N37" i="31" s="1"/>
  <c r="M145" i="31"/>
  <c r="M157" i="31" s="1"/>
  <c r="M189" i="31" s="1"/>
  <c r="N52" i="32"/>
  <c r="N22" i="32"/>
  <c r="N31" i="32" s="1"/>
  <c r="O25" i="32"/>
  <c r="P55" i="32" s="1"/>
  <c r="O24" i="32"/>
  <c r="P54" i="32" s="1"/>
  <c r="J196" i="36"/>
  <c r="N69" i="10"/>
  <c r="N33" i="10"/>
  <c r="J198" i="31"/>
  <c r="J200" i="31" s="1"/>
  <c r="L189" i="31"/>
  <c r="L197" i="31" s="1"/>
  <c r="N25" i="2"/>
  <c r="O55" i="2" s="1"/>
  <c r="N24" i="2"/>
  <c r="O54" i="2" s="1"/>
  <c r="O23" i="32"/>
  <c r="P53" i="32" s="1"/>
  <c r="K190" i="35"/>
  <c r="K192" i="35" s="1"/>
  <c r="K177" i="35"/>
  <c r="N23" i="2"/>
  <c r="O53" i="2" s="1"/>
  <c r="L158" i="31"/>
  <c r="K158" i="36"/>
  <c r="N28" i="2"/>
  <c r="O58" i="2" s="1"/>
  <c r="K189" i="36"/>
  <c r="K191" i="36" s="1"/>
  <c r="K158" i="35"/>
  <c r="K193" i="31"/>
  <c r="K186" i="31"/>
  <c r="M37" i="10"/>
  <c r="K189" i="34"/>
  <c r="K191" i="34" s="1"/>
  <c r="K158" i="34"/>
  <c r="I194" i="36"/>
  <c r="K197" i="31"/>
  <c r="K177" i="34"/>
  <c r="K196" i="31"/>
  <c r="K178" i="35"/>
  <c r="K179" i="35" s="1"/>
  <c r="K182" i="35"/>
  <c r="K184" i="35" s="1"/>
  <c r="K186" i="35" s="1"/>
  <c r="J197" i="36"/>
  <c r="J193" i="36"/>
  <c r="J194" i="36" s="1"/>
  <c r="AD41" i="35"/>
  <c r="AC55" i="35"/>
  <c r="L176" i="36"/>
  <c r="L183" i="36" s="1"/>
  <c r="L185" i="36" s="1"/>
  <c r="M37" i="36"/>
  <c r="M73" i="35"/>
  <c r="M110" i="28" s="1"/>
  <c r="N27" i="2"/>
  <c r="O57" i="2" s="1"/>
  <c r="L177" i="31"/>
  <c r="L183" i="31"/>
  <c r="L185" i="31" s="1"/>
  <c r="K190" i="36"/>
  <c r="K192" i="36" s="1"/>
  <c r="N59" i="10"/>
  <c r="N23" i="10"/>
  <c r="L178" i="31"/>
  <c r="L179" i="31" s="1"/>
  <c r="I198" i="34"/>
  <c r="I200" i="34" s="1"/>
  <c r="K178" i="36"/>
  <c r="K179" i="36" s="1"/>
  <c r="K177" i="36"/>
  <c r="L157" i="36"/>
  <c r="L182" i="36" s="1"/>
  <c r="I194" i="34"/>
  <c r="M73" i="36"/>
  <c r="M111" i="28" s="1"/>
  <c r="M95" i="28" s="1"/>
  <c r="N35" i="34"/>
  <c r="N71" i="34"/>
  <c r="M174" i="34"/>
  <c r="M155" i="34"/>
  <c r="L157" i="34"/>
  <c r="I194" i="35"/>
  <c r="N28" i="34"/>
  <c r="N64" i="34"/>
  <c r="M148" i="34"/>
  <c r="M167" i="34"/>
  <c r="L176" i="35"/>
  <c r="S29" i="35"/>
  <c r="S65" i="35"/>
  <c r="R168" i="35"/>
  <c r="R149" i="35"/>
  <c r="N25" i="34"/>
  <c r="N61" i="34"/>
  <c r="M164" i="34"/>
  <c r="M145" i="34"/>
  <c r="N24" i="34"/>
  <c r="N60" i="34"/>
  <c r="M144" i="34"/>
  <c r="M163" i="34"/>
  <c r="O60" i="31"/>
  <c r="O24" i="31"/>
  <c r="N163" i="31"/>
  <c r="N144" i="31"/>
  <c r="R28" i="35"/>
  <c r="R64" i="35"/>
  <c r="Q167" i="35"/>
  <c r="Q148" i="35"/>
  <c r="N34" i="36"/>
  <c r="N70" i="36"/>
  <c r="M154" i="36"/>
  <c r="M173" i="36"/>
  <c r="M73" i="34"/>
  <c r="M109" i="28" s="1"/>
  <c r="N34" i="34"/>
  <c r="N70" i="34"/>
  <c r="M154" i="34"/>
  <c r="M173" i="34"/>
  <c r="P31" i="31"/>
  <c r="P67" i="31"/>
  <c r="O151" i="31"/>
  <c r="O170" i="31"/>
  <c r="O34" i="31"/>
  <c r="O70" i="31"/>
  <c r="N173" i="31"/>
  <c r="N154" i="31"/>
  <c r="N23" i="35"/>
  <c r="N59" i="35"/>
  <c r="M37" i="35"/>
  <c r="M162" i="35"/>
  <c r="M143" i="35"/>
  <c r="O26" i="31"/>
  <c r="O62" i="31"/>
  <c r="N165" i="31"/>
  <c r="N146" i="31"/>
  <c r="O64" i="31"/>
  <c r="O28" i="31"/>
  <c r="N167" i="31"/>
  <c r="N148" i="31"/>
  <c r="N31" i="36"/>
  <c r="N67" i="36"/>
  <c r="M170" i="36"/>
  <c r="M151" i="36"/>
  <c r="O35" i="31"/>
  <c r="O71" i="31"/>
  <c r="N155" i="31"/>
  <c r="N174" i="31"/>
  <c r="N26" i="34"/>
  <c r="N62" i="34"/>
  <c r="M146" i="34"/>
  <c r="M165" i="34"/>
  <c r="N28" i="36"/>
  <c r="N64" i="36"/>
  <c r="M148" i="36"/>
  <c r="M167" i="36"/>
  <c r="O33" i="31"/>
  <c r="O69" i="31"/>
  <c r="N172" i="31"/>
  <c r="N153" i="31"/>
  <c r="N33" i="34"/>
  <c r="N69" i="34"/>
  <c r="M153" i="34"/>
  <c r="M172" i="34"/>
  <c r="N23" i="34"/>
  <c r="N59" i="34"/>
  <c r="M143" i="34"/>
  <c r="M37" i="34"/>
  <c r="M162" i="34"/>
  <c r="O30" i="31"/>
  <c r="O66" i="31"/>
  <c r="N169" i="31"/>
  <c r="N150" i="31"/>
  <c r="V26" i="35"/>
  <c r="V62" i="35"/>
  <c r="U165" i="35"/>
  <c r="U146" i="35"/>
  <c r="K190" i="34"/>
  <c r="K192" i="34" s="1"/>
  <c r="K183" i="34"/>
  <c r="K185" i="34" s="1"/>
  <c r="K191" i="35"/>
  <c r="N27" i="34"/>
  <c r="N63" i="34"/>
  <c r="M166" i="34"/>
  <c r="M147" i="34"/>
  <c r="I198" i="35"/>
  <c r="I200" i="35" s="1"/>
  <c r="N30" i="34"/>
  <c r="N66" i="34"/>
  <c r="M169" i="34"/>
  <c r="M150" i="34"/>
  <c r="O68" i="31"/>
  <c r="O32" i="31"/>
  <c r="N152" i="31"/>
  <c r="N171" i="31"/>
  <c r="P24" i="35"/>
  <c r="P60" i="35"/>
  <c r="O163" i="35"/>
  <c r="O144" i="35"/>
  <c r="K178" i="34"/>
  <c r="K179" i="34" s="1"/>
  <c r="N22" i="2"/>
  <c r="O52" i="2" s="1"/>
  <c r="O27" i="31"/>
  <c r="O63" i="31"/>
  <c r="N166" i="31"/>
  <c r="N147" i="31"/>
  <c r="N29" i="34"/>
  <c r="N65" i="34"/>
  <c r="M168" i="34"/>
  <c r="M149" i="34"/>
  <c r="Q29" i="36"/>
  <c r="Q65" i="36"/>
  <c r="P168" i="36"/>
  <c r="P149" i="36"/>
  <c r="S30" i="35"/>
  <c r="S66" i="35"/>
  <c r="R150" i="35"/>
  <c r="R169" i="35"/>
  <c r="O29" i="31"/>
  <c r="O65" i="31"/>
  <c r="N149" i="31"/>
  <c r="N168" i="31"/>
  <c r="K184" i="34"/>
  <c r="R27" i="35"/>
  <c r="R63" i="35"/>
  <c r="Q147" i="35"/>
  <c r="Q166" i="35"/>
  <c r="N26" i="36"/>
  <c r="N62" i="36"/>
  <c r="M146" i="36"/>
  <c r="M165" i="36"/>
  <c r="J184" i="34"/>
  <c r="J186" i="34" s="1"/>
  <c r="J196" i="34"/>
  <c r="N34" i="35"/>
  <c r="N70" i="35"/>
  <c r="M173" i="35"/>
  <c r="M154" i="35"/>
  <c r="N30" i="36"/>
  <c r="N66" i="36"/>
  <c r="M169" i="36"/>
  <c r="M150" i="36"/>
  <c r="J197" i="35"/>
  <c r="J191" i="35"/>
  <c r="J193" i="35" s="1"/>
  <c r="N33" i="36"/>
  <c r="N69" i="36"/>
  <c r="M153" i="36"/>
  <c r="M172" i="36"/>
  <c r="S35" i="35"/>
  <c r="S71" i="35"/>
  <c r="R174" i="35"/>
  <c r="R155" i="35"/>
  <c r="N35" i="36"/>
  <c r="N71" i="36"/>
  <c r="M155" i="36"/>
  <c r="M174" i="36"/>
  <c r="S25" i="35"/>
  <c r="S61" i="35"/>
  <c r="R164" i="35"/>
  <c r="R145" i="35"/>
  <c r="L157" i="35"/>
  <c r="N32" i="36"/>
  <c r="N68" i="36"/>
  <c r="M152" i="36"/>
  <c r="M171" i="36"/>
  <c r="N32" i="34"/>
  <c r="N68" i="34"/>
  <c r="M152" i="34"/>
  <c r="M171" i="34"/>
  <c r="J191" i="34"/>
  <c r="J193" i="34" s="1"/>
  <c r="J197" i="34"/>
  <c r="N31" i="35"/>
  <c r="N67" i="35"/>
  <c r="M170" i="35"/>
  <c r="M151" i="35"/>
  <c r="N25" i="36"/>
  <c r="N61" i="36"/>
  <c r="M164" i="36"/>
  <c r="M145" i="36"/>
  <c r="J184" i="35"/>
  <c r="J186" i="35" s="1"/>
  <c r="J196" i="35"/>
  <c r="L176" i="34"/>
  <c r="R32" i="35"/>
  <c r="R68" i="35"/>
  <c r="Q152" i="35"/>
  <c r="Q171" i="35"/>
  <c r="N24" i="36"/>
  <c r="N60" i="36"/>
  <c r="M163" i="36"/>
  <c r="M144" i="36"/>
  <c r="N27" i="36"/>
  <c r="N63" i="36"/>
  <c r="M147" i="36"/>
  <c r="M166" i="36"/>
  <c r="S33" i="35"/>
  <c r="S69" i="35"/>
  <c r="R172" i="35"/>
  <c r="R153" i="35"/>
  <c r="N31" i="34"/>
  <c r="N67" i="34"/>
  <c r="M151" i="34"/>
  <c r="M170" i="34"/>
  <c r="O23" i="36"/>
  <c r="O59" i="36"/>
  <c r="N162" i="36"/>
  <c r="N143" i="36"/>
  <c r="K196" i="36"/>
  <c r="K184" i="36"/>
  <c r="K186" i="36" s="1"/>
  <c r="K91" i="28"/>
  <c r="K104" i="28"/>
  <c r="K92" i="28"/>
  <c r="L74" i="31"/>
  <c r="W41" i="33"/>
  <c r="V55" i="33"/>
  <c r="AA41" i="30"/>
  <c r="Z55" i="30"/>
  <c r="L61" i="2"/>
  <c r="L99" i="28" s="1"/>
  <c r="L62" i="32"/>
  <c r="M61" i="32"/>
  <c r="M107" i="28" s="1"/>
  <c r="O29" i="32"/>
  <c r="P59" i="32" s="1"/>
  <c r="O21" i="32"/>
  <c r="P51" i="32" s="1"/>
  <c r="K62" i="2"/>
  <c r="K74" i="34"/>
  <c r="J8" i="28"/>
  <c r="K74" i="36"/>
  <c r="J10" i="28"/>
  <c r="J91" i="28"/>
  <c r="J96" i="28" s="1"/>
  <c r="J104" i="28"/>
  <c r="K74" i="35"/>
  <c r="J9" i="28"/>
  <c r="J7" i="28"/>
  <c r="I6" i="28"/>
  <c r="I11" i="28" s="1"/>
  <c r="I19" i="28"/>
  <c r="I27" i="28"/>
  <c r="Y41" i="10"/>
  <c r="X55" i="10"/>
  <c r="K74" i="29"/>
  <c r="L74" i="10"/>
  <c r="V41" i="34"/>
  <c r="U55" i="34"/>
  <c r="L73" i="30"/>
  <c r="L102" i="28" s="1"/>
  <c r="L94" i="28" s="1"/>
  <c r="K74" i="30"/>
  <c r="I198" i="30"/>
  <c r="I200" i="30" s="1"/>
  <c r="K158" i="30"/>
  <c r="K177" i="29"/>
  <c r="I198" i="29"/>
  <c r="I200" i="29" s="1"/>
  <c r="I194" i="30"/>
  <c r="K74" i="33"/>
  <c r="K7" i="28" s="1"/>
  <c r="J184" i="29"/>
  <c r="J186" i="29" s="1"/>
  <c r="J196" i="29"/>
  <c r="M147" i="30"/>
  <c r="N27" i="30"/>
  <c r="O63" i="30" s="1"/>
  <c r="M166" i="30"/>
  <c r="N30" i="33"/>
  <c r="O66" i="33" s="1"/>
  <c r="M167" i="29"/>
  <c r="M148" i="29"/>
  <c r="N28" i="29"/>
  <c r="O64" i="29" s="1"/>
  <c r="I194" i="29"/>
  <c r="N28" i="30"/>
  <c r="O64" i="30" s="1"/>
  <c r="M167" i="30"/>
  <c r="M148" i="30"/>
  <c r="L176" i="30"/>
  <c r="K189" i="29"/>
  <c r="K182" i="29"/>
  <c r="K178" i="29"/>
  <c r="K179" i="29" s="1"/>
  <c r="K182" i="30"/>
  <c r="K178" i="30"/>
  <c r="K179" i="30" s="1"/>
  <c r="K189" i="30"/>
  <c r="M168" i="29"/>
  <c r="M149" i="29"/>
  <c r="N29" i="29"/>
  <c r="O65" i="29" s="1"/>
  <c r="K177" i="30"/>
  <c r="K183" i="30"/>
  <c r="K185" i="30" s="1"/>
  <c r="K190" i="30"/>
  <c r="K192" i="30" s="1"/>
  <c r="N34" i="33"/>
  <c r="O70" i="33" s="1"/>
  <c r="M152" i="29"/>
  <c r="N32" i="29"/>
  <c r="O68" i="29" s="1"/>
  <c r="M171" i="29"/>
  <c r="N33" i="33"/>
  <c r="O69" i="33" s="1"/>
  <c r="M143" i="30"/>
  <c r="N23" i="30"/>
  <c r="M37" i="30"/>
  <c r="M162" i="30"/>
  <c r="M155" i="30"/>
  <c r="M174" i="30"/>
  <c r="N35" i="30"/>
  <c r="O71" i="30" s="1"/>
  <c r="J184" i="30"/>
  <c r="J186" i="30" s="1"/>
  <c r="J196" i="30"/>
  <c r="M173" i="30"/>
  <c r="M154" i="30"/>
  <c r="N34" i="30"/>
  <c r="O70" i="30" s="1"/>
  <c r="L157" i="30"/>
  <c r="N28" i="33"/>
  <c r="O64" i="33" s="1"/>
  <c r="O25" i="33"/>
  <c r="P61" i="33" s="1"/>
  <c r="L73" i="33"/>
  <c r="L108" i="28" s="1"/>
  <c r="L157" i="29"/>
  <c r="K183" i="29"/>
  <c r="K185" i="29" s="1"/>
  <c r="K190" i="29"/>
  <c r="K192" i="29" s="1"/>
  <c r="N27" i="33"/>
  <c r="O63" i="33" s="1"/>
  <c r="M172" i="30"/>
  <c r="M153" i="30"/>
  <c r="N33" i="30"/>
  <c r="O69" i="30" s="1"/>
  <c r="M164" i="29"/>
  <c r="M145" i="29"/>
  <c r="N25" i="29"/>
  <c r="O61" i="29" s="1"/>
  <c r="N30" i="29"/>
  <c r="O66" i="29" s="1"/>
  <c r="M169" i="29"/>
  <c r="M150" i="29"/>
  <c r="N23" i="33"/>
  <c r="O59" i="33" s="1"/>
  <c r="M37" i="33"/>
  <c r="M162" i="29"/>
  <c r="M143" i="29"/>
  <c r="M37" i="29"/>
  <c r="N23" i="29"/>
  <c r="J197" i="30"/>
  <c r="J191" i="30"/>
  <c r="J193" i="30" s="1"/>
  <c r="N24" i="30"/>
  <c r="O60" i="30" s="1"/>
  <c r="M144" i="30"/>
  <c r="M163" i="30"/>
  <c r="M166" i="29"/>
  <c r="N27" i="29"/>
  <c r="O63" i="29" s="1"/>
  <c r="M147" i="29"/>
  <c r="N26" i="29"/>
  <c r="O62" i="29" s="1"/>
  <c r="M165" i="29"/>
  <c r="M146" i="29"/>
  <c r="N24" i="33"/>
  <c r="O60" i="33" s="1"/>
  <c r="M149" i="30"/>
  <c r="N29" i="30"/>
  <c r="O65" i="30" s="1"/>
  <c r="M168" i="30"/>
  <c r="M165" i="30"/>
  <c r="N26" i="30"/>
  <c r="O62" i="30" s="1"/>
  <c r="M146" i="30"/>
  <c r="N29" i="33"/>
  <c r="O65" i="33" s="1"/>
  <c r="M169" i="30"/>
  <c r="N30" i="30"/>
  <c r="O66" i="30" s="1"/>
  <c r="M150" i="30"/>
  <c r="N32" i="33"/>
  <c r="O68" i="33" s="1"/>
  <c r="L176" i="29"/>
  <c r="N35" i="33"/>
  <c r="O71" i="33" s="1"/>
  <c r="M172" i="29"/>
  <c r="M153" i="29"/>
  <c r="N33" i="29"/>
  <c r="O69" i="29" s="1"/>
  <c r="M170" i="29"/>
  <c r="M151" i="29"/>
  <c r="N31" i="29"/>
  <c r="O67" i="29" s="1"/>
  <c r="M163" i="29"/>
  <c r="N24" i="29"/>
  <c r="O60" i="29" s="1"/>
  <c r="M144" i="29"/>
  <c r="N31" i="33"/>
  <c r="O67" i="33" s="1"/>
  <c r="J191" i="29"/>
  <c r="J193" i="29" s="1"/>
  <c r="J197" i="29"/>
  <c r="N25" i="30"/>
  <c r="O61" i="30" s="1"/>
  <c r="M164" i="30"/>
  <c r="M145" i="30"/>
  <c r="M174" i="29"/>
  <c r="M155" i="29"/>
  <c r="N35" i="29"/>
  <c r="O71" i="29" s="1"/>
  <c r="M170" i="30"/>
  <c r="M151" i="30"/>
  <c r="N31" i="30"/>
  <c r="O67" i="30" s="1"/>
  <c r="L73" i="29"/>
  <c r="L101" i="28" s="1"/>
  <c r="L93" i="28" s="1"/>
  <c r="M171" i="30"/>
  <c r="M152" i="30"/>
  <c r="N32" i="30"/>
  <c r="O68" i="30" s="1"/>
  <c r="N26" i="33"/>
  <c r="O62" i="33" s="1"/>
  <c r="N34" i="29"/>
  <c r="O70" i="29" s="1"/>
  <c r="M173" i="29"/>
  <c r="M154" i="29"/>
  <c r="K158" i="29"/>
  <c r="O23" i="31"/>
  <c r="N162" i="31"/>
  <c r="N143" i="31"/>
  <c r="L184" i="31"/>
  <c r="O25" i="2"/>
  <c r="P55" i="2" s="1"/>
  <c r="M61" i="2"/>
  <c r="M99" i="28" s="1"/>
  <c r="N29" i="2"/>
  <c r="O59" i="2" s="1"/>
  <c r="O26" i="2"/>
  <c r="P56" i="2" s="1"/>
  <c r="M31" i="2"/>
  <c r="O21" i="2"/>
  <c r="P51" i="2" s="1"/>
  <c r="P20" i="2"/>
  <c r="O29" i="10"/>
  <c r="P65" i="10" s="1"/>
  <c r="O32" i="10"/>
  <c r="P68" i="10" s="1"/>
  <c r="O35" i="10"/>
  <c r="P71" i="10" s="1"/>
  <c r="P24" i="10"/>
  <c r="Q60" i="10" s="1"/>
  <c r="O27" i="10"/>
  <c r="P63" i="10" s="1"/>
  <c r="O26" i="10"/>
  <c r="P62" i="10" s="1"/>
  <c r="O25" i="10"/>
  <c r="P61" i="10" s="1"/>
  <c r="O28" i="10"/>
  <c r="P64" i="10" s="1"/>
  <c r="O34" i="10"/>
  <c r="P70" i="10" s="1"/>
  <c r="M73" i="10"/>
  <c r="M100" i="28" s="1"/>
  <c r="P30" i="10"/>
  <c r="Q66" i="10" s="1"/>
  <c r="O31" i="10"/>
  <c r="P67" i="10" s="1"/>
  <c r="P27" i="32"/>
  <c r="Q57" i="32" s="1"/>
  <c r="P26" i="32"/>
  <c r="Q56" i="32" s="1"/>
  <c r="P28" i="32"/>
  <c r="Q58" i="32" s="1"/>
  <c r="W46" i="32" l="1"/>
  <c r="X35" i="32"/>
  <c r="P20" i="32"/>
  <c r="Q50" i="32" s="1"/>
  <c r="V35" i="2"/>
  <c r="U46" i="2"/>
  <c r="AE2" i="43"/>
  <c r="AD78" i="43"/>
  <c r="AD83" i="43" s="1"/>
  <c r="AD77" i="43"/>
  <c r="AD82" i="43" s="1"/>
  <c r="AD80" i="43"/>
  <c r="AD85" i="43" s="1"/>
  <c r="AD79" i="43"/>
  <c r="AD84" i="43" s="1"/>
  <c r="P98" i="28"/>
  <c r="P106" i="28" s="1"/>
  <c r="P116" i="28"/>
  <c r="P124" i="28" s="1"/>
  <c r="P132" i="28" s="1"/>
  <c r="R126" i="29"/>
  <c r="R188" i="29"/>
  <c r="R161" i="29"/>
  <c r="R92" i="29"/>
  <c r="R58" i="29"/>
  <c r="R22" i="29"/>
  <c r="R142" i="29"/>
  <c r="R77" i="29"/>
  <c r="R181" i="29"/>
  <c r="R40" i="29"/>
  <c r="R109" i="29"/>
  <c r="R20" i="48"/>
  <c r="R27" i="48"/>
  <c r="R188" i="31"/>
  <c r="R22" i="31"/>
  <c r="R181" i="31"/>
  <c r="R92" i="31"/>
  <c r="R126" i="31"/>
  <c r="R161" i="31"/>
  <c r="R77" i="31"/>
  <c r="R142" i="31"/>
  <c r="R58" i="31"/>
  <c r="R109" i="31"/>
  <c r="R40" i="31"/>
  <c r="R92" i="33"/>
  <c r="R58" i="33"/>
  <c r="R22" i="33"/>
  <c r="R77" i="33"/>
  <c r="R40" i="33"/>
  <c r="R188" i="35"/>
  <c r="R161" i="35"/>
  <c r="R92" i="35"/>
  <c r="R58" i="35"/>
  <c r="R181" i="35"/>
  <c r="R142" i="35"/>
  <c r="R109" i="35"/>
  <c r="R126" i="35"/>
  <c r="R22" i="35"/>
  <c r="R40" i="35"/>
  <c r="R77" i="35"/>
  <c r="R76" i="43"/>
  <c r="R58" i="43"/>
  <c r="R40" i="43"/>
  <c r="R22" i="43"/>
  <c r="R89" i="43"/>
  <c r="R77" i="32"/>
  <c r="R34" i="32"/>
  <c r="R65" i="32"/>
  <c r="R49" i="32"/>
  <c r="R19" i="32"/>
  <c r="S4" i="48"/>
  <c r="S4" i="36"/>
  <c r="S4" i="34"/>
  <c r="S4" i="32"/>
  <c r="S4" i="43"/>
  <c r="S4" i="35"/>
  <c r="S4" i="33"/>
  <c r="S4" i="31"/>
  <c r="S4" i="29"/>
  <c r="S4" i="10"/>
  <c r="S4" i="30"/>
  <c r="S65" i="2"/>
  <c r="S34" i="2"/>
  <c r="S77" i="2"/>
  <c r="S49" i="2"/>
  <c r="S19" i="2"/>
  <c r="R58" i="10"/>
  <c r="R92" i="10"/>
  <c r="R22" i="10"/>
  <c r="R77" i="10"/>
  <c r="R40" i="10"/>
  <c r="R40" i="34"/>
  <c r="R181" i="34"/>
  <c r="R161" i="34"/>
  <c r="R77" i="34"/>
  <c r="R109" i="34"/>
  <c r="R142" i="34"/>
  <c r="R22" i="34"/>
  <c r="R188" i="34"/>
  <c r="R58" i="34"/>
  <c r="R126" i="34"/>
  <c r="R92" i="34"/>
  <c r="R181" i="30"/>
  <c r="R92" i="30"/>
  <c r="R126" i="30"/>
  <c r="R161" i="30"/>
  <c r="R188" i="30"/>
  <c r="R77" i="30"/>
  <c r="R142" i="30"/>
  <c r="R109" i="30"/>
  <c r="R58" i="30"/>
  <c r="R22" i="30"/>
  <c r="R40" i="30"/>
  <c r="R181" i="36"/>
  <c r="R58" i="36"/>
  <c r="R161" i="36"/>
  <c r="R22" i="36"/>
  <c r="R142" i="36"/>
  <c r="R109" i="36"/>
  <c r="R92" i="36"/>
  <c r="R77" i="36"/>
  <c r="R40" i="36"/>
  <c r="R188" i="36"/>
  <c r="R126" i="36"/>
  <c r="Q70" i="28"/>
  <c r="Q78" i="28" s="1"/>
  <c r="Q90" i="28"/>
  <c r="S37" i="28"/>
  <c r="BD37" i="28"/>
  <c r="R62" i="28"/>
  <c r="U5" i="28"/>
  <c r="T4" i="2"/>
  <c r="T13" i="28"/>
  <c r="T21" i="28"/>
  <c r="Q50" i="2"/>
  <c r="P59" i="31"/>
  <c r="O59" i="29"/>
  <c r="O59" i="30"/>
  <c r="AD39" i="2"/>
  <c r="P23" i="32"/>
  <c r="Q53" i="32" s="1"/>
  <c r="J198" i="36"/>
  <c r="J200" i="36" s="1"/>
  <c r="N37" i="10"/>
  <c r="O61" i="31"/>
  <c r="O73" i="31" s="1"/>
  <c r="O103" i="28" s="1"/>
  <c r="N164" i="31"/>
  <c r="N176" i="31" s="1"/>
  <c r="N183" i="31" s="1"/>
  <c r="N185" i="31" s="1"/>
  <c r="O25" i="31"/>
  <c r="O37" i="31" s="1"/>
  <c r="D36" i="47" s="1"/>
  <c r="N145" i="31"/>
  <c r="N157" i="31" s="1"/>
  <c r="N189" i="31" s="1"/>
  <c r="P24" i="32"/>
  <c r="Q54" i="32" s="1"/>
  <c r="P25" i="32"/>
  <c r="Q55" i="32" s="1"/>
  <c r="L191" i="31"/>
  <c r="L193" i="31" s="1"/>
  <c r="O52" i="32"/>
  <c r="O22" i="32"/>
  <c r="O31" i="32" s="1"/>
  <c r="D37" i="47" s="1"/>
  <c r="K193" i="35"/>
  <c r="K194" i="35" s="1"/>
  <c r="K197" i="35"/>
  <c r="O69" i="10"/>
  <c r="O33" i="10"/>
  <c r="M177" i="31"/>
  <c r="L177" i="35"/>
  <c r="O24" i="2"/>
  <c r="P54" i="2" s="1"/>
  <c r="O28" i="2"/>
  <c r="P58" i="2" s="1"/>
  <c r="O23" i="2"/>
  <c r="P53" i="2" s="1"/>
  <c r="K194" i="31"/>
  <c r="K196" i="35"/>
  <c r="M183" i="31"/>
  <c r="M185" i="31" s="1"/>
  <c r="N37" i="36"/>
  <c r="O27" i="2"/>
  <c r="P57" i="2" s="1"/>
  <c r="L190" i="36"/>
  <c r="L192" i="36" s="1"/>
  <c r="L177" i="36"/>
  <c r="L177" i="34"/>
  <c r="K198" i="31"/>
  <c r="K200" i="31" s="1"/>
  <c r="M178" i="31"/>
  <c r="M179" i="31" s="1"/>
  <c r="L178" i="36"/>
  <c r="L179" i="36" s="1"/>
  <c r="K193" i="36"/>
  <c r="K194" i="36" s="1"/>
  <c r="K197" i="36"/>
  <c r="K198" i="36" s="1"/>
  <c r="K200" i="36" s="1"/>
  <c r="K197" i="34"/>
  <c r="L186" i="31"/>
  <c r="L196" i="31"/>
  <c r="L198" i="31" s="1"/>
  <c r="L200" i="31" s="1"/>
  <c r="AE41" i="35"/>
  <c r="AD55" i="35"/>
  <c r="Q20" i="32"/>
  <c r="R50" i="32" s="1"/>
  <c r="M91" i="28"/>
  <c r="M158" i="31"/>
  <c r="M182" i="31"/>
  <c r="L189" i="36"/>
  <c r="L191" i="36" s="1"/>
  <c r="O59" i="10"/>
  <c r="O23" i="10"/>
  <c r="L158" i="36"/>
  <c r="J194" i="35"/>
  <c r="J198" i="35"/>
  <c r="J200" i="35" s="1"/>
  <c r="J198" i="34"/>
  <c r="J200" i="34" s="1"/>
  <c r="J194" i="34"/>
  <c r="M157" i="36"/>
  <c r="M182" i="36" s="1"/>
  <c r="M176" i="36"/>
  <c r="N73" i="36"/>
  <c r="N111" i="28" s="1"/>
  <c r="N95" i="28" s="1"/>
  <c r="O24" i="34"/>
  <c r="O60" i="34"/>
  <c r="N163" i="34"/>
  <c r="N144" i="34"/>
  <c r="L183" i="34"/>
  <c r="L185" i="34" s="1"/>
  <c r="L190" i="34"/>
  <c r="L192" i="34" s="1"/>
  <c r="K193" i="34"/>
  <c r="O30" i="36"/>
  <c r="O66" i="36"/>
  <c r="N150" i="36"/>
  <c r="N169" i="36"/>
  <c r="P29" i="31"/>
  <c r="P65" i="31"/>
  <c r="O168" i="31"/>
  <c r="O149" i="31"/>
  <c r="R29" i="36"/>
  <c r="R65" i="36"/>
  <c r="Q168" i="36"/>
  <c r="Q149" i="36"/>
  <c r="P27" i="31"/>
  <c r="P63" i="31"/>
  <c r="O166" i="31"/>
  <c r="O147" i="31"/>
  <c r="O26" i="34"/>
  <c r="O62" i="34"/>
  <c r="N146" i="34"/>
  <c r="N165" i="34"/>
  <c r="O31" i="36"/>
  <c r="O67" i="36"/>
  <c r="N151" i="36"/>
  <c r="N170" i="36"/>
  <c r="P26" i="31"/>
  <c r="P62" i="31"/>
  <c r="O165" i="31"/>
  <c r="O146" i="31"/>
  <c r="L196" i="36"/>
  <c r="L184" i="36"/>
  <c r="L186" i="36" s="1"/>
  <c r="O31" i="35"/>
  <c r="O67" i="35"/>
  <c r="N151" i="35"/>
  <c r="N170" i="35"/>
  <c r="L189" i="35"/>
  <c r="L182" i="35"/>
  <c r="L178" i="35"/>
  <c r="L179" i="35" s="1"/>
  <c r="O33" i="36"/>
  <c r="O69" i="36"/>
  <c r="N153" i="36"/>
  <c r="N172" i="36"/>
  <c r="O22" i="2"/>
  <c r="P30" i="31"/>
  <c r="P66" i="31"/>
  <c r="O169" i="31"/>
  <c r="O150" i="31"/>
  <c r="L178" i="34"/>
  <c r="L179" i="34" s="1"/>
  <c r="L189" i="34"/>
  <c r="L182" i="34"/>
  <c r="P23" i="36"/>
  <c r="P59" i="36"/>
  <c r="O143" i="36"/>
  <c r="O162" i="36"/>
  <c r="T33" i="35"/>
  <c r="T69" i="35"/>
  <c r="S153" i="35"/>
  <c r="S172" i="35"/>
  <c r="O24" i="36"/>
  <c r="O60" i="36"/>
  <c r="N163" i="36"/>
  <c r="N144" i="36"/>
  <c r="O32" i="34"/>
  <c r="O68" i="34"/>
  <c r="N152" i="34"/>
  <c r="N171" i="34"/>
  <c r="K186" i="34"/>
  <c r="M176" i="34"/>
  <c r="O33" i="34"/>
  <c r="O69" i="34"/>
  <c r="N172" i="34"/>
  <c r="N153" i="34"/>
  <c r="P64" i="31"/>
  <c r="P28" i="31"/>
  <c r="O167" i="31"/>
  <c r="O148" i="31"/>
  <c r="M157" i="35"/>
  <c r="P70" i="31"/>
  <c r="O173" i="31"/>
  <c r="O154" i="31"/>
  <c r="P34" i="31"/>
  <c r="O34" i="34"/>
  <c r="O70" i="34"/>
  <c r="N154" i="34"/>
  <c r="N173" i="34"/>
  <c r="L183" i="35"/>
  <c r="L185" i="35" s="1"/>
  <c r="L190" i="35"/>
  <c r="L192" i="35" s="1"/>
  <c r="O35" i="36"/>
  <c r="O71" i="36"/>
  <c r="N174" i="36"/>
  <c r="N155" i="36"/>
  <c r="S27" i="35"/>
  <c r="S63" i="35"/>
  <c r="R166" i="35"/>
  <c r="R147" i="35"/>
  <c r="P68" i="31"/>
  <c r="P32" i="31"/>
  <c r="O152" i="31"/>
  <c r="O171" i="31"/>
  <c r="O34" i="36"/>
  <c r="O70" i="36"/>
  <c r="N173" i="36"/>
  <c r="N154" i="36"/>
  <c r="L158" i="34"/>
  <c r="O34" i="35"/>
  <c r="O70" i="35"/>
  <c r="N154" i="35"/>
  <c r="N173" i="35"/>
  <c r="K196" i="34"/>
  <c r="T30" i="35"/>
  <c r="T66" i="35"/>
  <c r="S150" i="35"/>
  <c r="S169" i="35"/>
  <c r="O29" i="34"/>
  <c r="O65" i="34"/>
  <c r="N149" i="34"/>
  <c r="N168" i="34"/>
  <c r="O28" i="36"/>
  <c r="O64" i="36"/>
  <c r="N167" i="36"/>
  <c r="N148" i="36"/>
  <c r="P35" i="31"/>
  <c r="P71" i="31"/>
  <c r="O155" i="31"/>
  <c r="O174" i="31"/>
  <c r="M176" i="35"/>
  <c r="M177" i="35" s="1"/>
  <c r="P60" i="31"/>
  <c r="P24" i="31"/>
  <c r="O163" i="31"/>
  <c r="O144" i="31"/>
  <c r="T29" i="35"/>
  <c r="T65" i="35"/>
  <c r="S149" i="35"/>
  <c r="S168" i="35"/>
  <c r="L158" i="35"/>
  <c r="O26" i="36"/>
  <c r="O62" i="36"/>
  <c r="N146" i="36"/>
  <c r="N165" i="36"/>
  <c r="O27" i="34"/>
  <c r="O63" i="34"/>
  <c r="N147" i="34"/>
  <c r="N166" i="34"/>
  <c r="M157" i="34"/>
  <c r="O25" i="34"/>
  <c r="O61" i="34"/>
  <c r="N164" i="34"/>
  <c r="N145" i="34"/>
  <c r="O25" i="36"/>
  <c r="O61" i="36"/>
  <c r="N145" i="36"/>
  <c r="N164" i="36"/>
  <c r="T25" i="35"/>
  <c r="T61" i="35"/>
  <c r="S164" i="35"/>
  <c r="S145" i="35"/>
  <c r="T35" i="35"/>
  <c r="T71" i="35"/>
  <c r="S174" i="35"/>
  <c r="S155" i="35"/>
  <c r="W26" i="35"/>
  <c r="W62" i="35"/>
  <c r="V146" i="35"/>
  <c r="V165" i="35"/>
  <c r="N73" i="34"/>
  <c r="N109" i="28" s="1"/>
  <c r="N73" i="35"/>
  <c r="N110" i="28" s="1"/>
  <c r="S28" i="35"/>
  <c r="S64" i="35"/>
  <c r="R167" i="35"/>
  <c r="R148" i="35"/>
  <c r="O31" i="34"/>
  <c r="O67" i="34"/>
  <c r="N170" i="34"/>
  <c r="N151" i="34"/>
  <c r="O27" i="36"/>
  <c r="O63" i="36"/>
  <c r="N166" i="36"/>
  <c r="N147" i="36"/>
  <c r="S32" i="35"/>
  <c r="S68" i="35"/>
  <c r="R171" i="35"/>
  <c r="R152" i="35"/>
  <c r="O32" i="36"/>
  <c r="O68" i="36"/>
  <c r="N171" i="36"/>
  <c r="N152" i="36"/>
  <c r="Q24" i="35"/>
  <c r="Q60" i="35"/>
  <c r="P163" i="35"/>
  <c r="P144" i="35"/>
  <c r="O30" i="34"/>
  <c r="O66" i="34"/>
  <c r="N169" i="34"/>
  <c r="N150" i="34"/>
  <c r="O23" i="34"/>
  <c r="O59" i="34"/>
  <c r="N162" i="34"/>
  <c r="N143" i="34"/>
  <c r="N37" i="34"/>
  <c r="P33" i="31"/>
  <c r="P69" i="31"/>
  <c r="O172" i="31"/>
  <c r="O153" i="31"/>
  <c r="O23" i="35"/>
  <c r="O59" i="35"/>
  <c r="N143" i="35"/>
  <c r="N162" i="35"/>
  <c r="N37" i="35"/>
  <c r="Q31" i="31"/>
  <c r="Q67" i="31"/>
  <c r="P151" i="31"/>
  <c r="P170" i="31"/>
  <c r="O28" i="34"/>
  <c r="O64" i="34"/>
  <c r="N167" i="34"/>
  <c r="N148" i="34"/>
  <c r="O35" i="34"/>
  <c r="O71" i="34"/>
  <c r="N174" i="34"/>
  <c r="N155" i="34"/>
  <c r="M74" i="31"/>
  <c r="L92" i="28"/>
  <c r="L112" i="28"/>
  <c r="L91" i="28"/>
  <c r="L104" i="28"/>
  <c r="N61" i="32"/>
  <c r="N107" i="28" s="1"/>
  <c r="K96" i="28"/>
  <c r="L74" i="34"/>
  <c r="X41" i="33"/>
  <c r="W55" i="33"/>
  <c r="L74" i="35"/>
  <c r="K9" i="28"/>
  <c r="L74" i="36"/>
  <c r="K10" i="28"/>
  <c r="AB41" i="30"/>
  <c r="AA55" i="30"/>
  <c r="M62" i="32"/>
  <c r="M74" i="10"/>
  <c r="L62" i="2"/>
  <c r="P21" i="32"/>
  <c r="Q51" i="32" s="1"/>
  <c r="P29" i="32"/>
  <c r="Q59" i="32" s="1"/>
  <c r="J27" i="28"/>
  <c r="J6" i="28"/>
  <c r="J11" i="28" s="1"/>
  <c r="J19" i="28"/>
  <c r="Z41" i="10"/>
  <c r="Y55" i="10"/>
  <c r="L74" i="29"/>
  <c r="L74" i="30"/>
  <c r="W41" i="34"/>
  <c r="V55" i="34"/>
  <c r="L177" i="30"/>
  <c r="L74" i="33"/>
  <c r="L7" i="28" s="1"/>
  <c r="L177" i="29"/>
  <c r="L158" i="29"/>
  <c r="J198" i="29"/>
  <c r="J200" i="29" s="1"/>
  <c r="J194" i="29"/>
  <c r="J198" i="30"/>
  <c r="J200" i="30" s="1"/>
  <c r="J194" i="30"/>
  <c r="O31" i="33"/>
  <c r="P67" i="33" s="1"/>
  <c r="L183" i="29"/>
  <c r="L185" i="29" s="1"/>
  <c r="L190" i="29"/>
  <c r="L192" i="29" s="1"/>
  <c r="O27" i="29"/>
  <c r="P63" i="29" s="1"/>
  <c r="N147" i="29"/>
  <c r="N166" i="29"/>
  <c r="M73" i="33"/>
  <c r="M108" i="28" s="1"/>
  <c r="M92" i="28" s="1"/>
  <c r="O34" i="30"/>
  <c r="P70" i="30" s="1"/>
  <c r="N154" i="30"/>
  <c r="N173" i="30"/>
  <c r="O33" i="33"/>
  <c r="P69" i="33" s="1"/>
  <c r="K184" i="30"/>
  <c r="K186" i="30" s="1"/>
  <c r="K196" i="30"/>
  <c r="N173" i="29"/>
  <c r="O34" i="29"/>
  <c r="P70" i="29" s="1"/>
  <c r="N154" i="29"/>
  <c r="O24" i="33"/>
  <c r="P60" i="33" s="1"/>
  <c r="N162" i="29"/>
  <c r="O23" i="29"/>
  <c r="N37" i="29"/>
  <c r="N143" i="29"/>
  <c r="N172" i="30"/>
  <c r="N153" i="30"/>
  <c r="O33" i="30"/>
  <c r="P69" i="30" s="1"/>
  <c r="L182" i="29"/>
  <c r="L189" i="29"/>
  <c r="L178" i="29"/>
  <c r="L179" i="29" s="1"/>
  <c r="O27" i="30"/>
  <c r="P63" i="30" s="1"/>
  <c r="N166" i="30"/>
  <c r="N147" i="30"/>
  <c r="N151" i="30"/>
  <c r="O31" i="30"/>
  <c r="P67" i="30" s="1"/>
  <c r="N170" i="30"/>
  <c r="N153" i="29"/>
  <c r="N172" i="29"/>
  <c r="O33" i="29"/>
  <c r="P69" i="29" s="1"/>
  <c r="O32" i="33"/>
  <c r="P68" i="33" s="1"/>
  <c r="M176" i="30"/>
  <c r="N149" i="29"/>
  <c r="N168" i="29"/>
  <c r="O29" i="29"/>
  <c r="P65" i="29" s="1"/>
  <c r="K184" i="29"/>
  <c r="K186" i="29" s="1"/>
  <c r="K196" i="29"/>
  <c r="N148" i="29"/>
  <c r="O28" i="29"/>
  <c r="P64" i="29" s="1"/>
  <c r="N167" i="29"/>
  <c r="O26" i="33"/>
  <c r="P62" i="33" s="1"/>
  <c r="N163" i="29"/>
  <c r="O24" i="29"/>
  <c r="P60" i="29" s="1"/>
  <c r="N144" i="29"/>
  <c r="N146" i="30"/>
  <c r="N165" i="30"/>
  <c r="O26" i="30"/>
  <c r="P62" i="30" s="1"/>
  <c r="M73" i="29"/>
  <c r="M101" i="28" s="1"/>
  <c r="M93" i="28" s="1"/>
  <c r="P25" i="33"/>
  <c r="Q61" i="33" s="1"/>
  <c r="N171" i="29"/>
  <c r="N152" i="29"/>
  <c r="O32" i="29"/>
  <c r="P68" i="29" s="1"/>
  <c r="K191" i="29"/>
  <c r="K193" i="29" s="1"/>
  <c r="K197" i="29"/>
  <c r="N164" i="30"/>
  <c r="O25" i="30"/>
  <c r="P61" i="30" s="1"/>
  <c r="N145" i="30"/>
  <c r="N169" i="30"/>
  <c r="O30" i="30"/>
  <c r="P66" i="30" s="1"/>
  <c r="N150" i="30"/>
  <c r="M157" i="29"/>
  <c r="N169" i="29"/>
  <c r="O30" i="29"/>
  <c r="P66" i="29" s="1"/>
  <c r="N150" i="29"/>
  <c r="M73" i="30"/>
  <c r="M102" i="28" s="1"/>
  <c r="M94" i="28" s="1"/>
  <c r="L183" i="30"/>
  <c r="L185" i="30" s="1"/>
  <c r="L190" i="30"/>
  <c r="L192" i="30" s="1"/>
  <c r="N152" i="30"/>
  <c r="N171" i="30"/>
  <c r="O32" i="30"/>
  <c r="P68" i="30" s="1"/>
  <c r="M176" i="29"/>
  <c r="O25" i="29"/>
  <c r="P61" i="29" s="1"/>
  <c r="N164" i="29"/>
  <c r="N145" i="29"/>
  <c r="O28" i="33"/>
  <c r="P64" i="33" s="1"/>
  <c r="N143" i="30"/>
  <c r="N37" i="30"/>
  <c r="O23" i="30"/>
  <c r="N162" i="30"/>
  <c r="O34" i="33"/>
  <c r="P70" i="33" s="1"/>
  <c r="O35" i="29"/>
  <c r="P71" i="29" s="1"/>
  <c r="N174" i="29"/>
  <c r="N155" i="29"/>
  <c r="O31" i="29"/>
  <c r="P67" i="29" s="1"/>
  <c r="N170" i="29"/>
  <c r="N151" i="29"/>
  <c r="O35" i="33"/>
  <c r="P71" i="33" s="1"/>
  <c r="N149" i="30"/>
  <c r="O29" i="30"/>
  <c r="P65" i="30" s="1"/>
  <c r="N168" i="30"/>
  <c r="N165" i="29"/>
  <c r="N146" i="29"/>
  <c r="O26" i="29"/>
  <c r="P62" i="29" s="1"/>
  <c r="N144" i="30"/>
  <c r="N163" i="30"/>
  <c r="O24" i="30"/>
  <c r="P60" i="30" s="1"/>
  <c r="O27" i="33"/>
  <c r="P63" i="33" s="1"/>
  <c r="N155" i="30"/>
  <c r="N174" i="30"/>
  <c r="O35" i="30"/>
  <c r="P71" i="30" s="1"/>
  <c r="M157" i="30"/>
  <c r="K191" i="30"/>
  <c r="K193" i="30" s="1"/>
  <c r="K197" i="30"/>
  <c r="O29" i="33"/>
  <c r="P65" i="33" s="1"/>
  <c r="O23" i="33"/>
  <c r="P59" i="33" s="1"/>
  <c r="N37" i="33"/>
  <c r="L182" i="30"/>
  <c r="L178" i="30"/>
  <c r="L179" i="30" s="1"/>
  <c r="L189" i="30"/>
  <c r="N167" i="30"/>
  <c r="N148" i="30"/>
  <c r="O28" i="30"/>
  <c r="P64" i="30" s="1"/>
  <c r="O30" i="33"/>
  <c r="P66" i="33" s="1"/>
  <c r="L158" i="30"/>
  <c r="P23" i="31"/>
  <c r="O162" i="31"/>
  <c r="O143" i="31"/>
  <c r="M197" i="31"/>
  <c r="M191" i="31"/>
  <c r="M193" i="31" s="1"/>
  <c r="P25" i="2"/>
  <c r="Q55" i="2" s="1"/>
  <c r="N73" i="10"/>
  <c r="N100" i="28" s="1"/>
  <c r="P21" i="2"/>
  <c r="Q51" i="2" s="1"/>
  <c r="O29" i="2"/>
  <c r="P59" i="2" s="1"/>
  <c r="N61" i="2"/>
  <c r="N99" i="28" s="1"/>
  <c r="P26" i="2"/>
  <c r="Q56" i="2" s="1"/>
  <c r="Q20" i="2"/>
  <c r="N31" i="2"/>
  <c r="P29" i="10"/>
  <c r="Q65" i="10" s="1"/>
  <c r="P31" i="10"/>
  <c r="Q67" i="10" s="1"/>
  <c r="P28" i="10"/>
  <c r="Q64" i="10" s="1"/>
  <c r="Q24" i="10"/>
  <c r="R60" i="10" s="1"/>
  <c r="Q30" i="10"/>
  <c r="R66" i="10" s="1"/>
  <c r="P27" i="10"/>
  <c r="Q63" i="10" s="1"/>
  <c r="P35" i="10"/>
  <c r="Q71" i="10" s="1"/>
  <c r="P25" i="10"/>
  <c r="Q61" i="10" s="1"/>
  <c r="P32" i="10"/>
  <c r="Q68" i="10" s="1"/>
  <c r="P34" i="10"/>
  <c r="Q70" i="10" s="1"/>
  <c r="P26" i="10"/>
  <c r="Q62" i="10" s="1"/>
  <c r="Q28" i="32"/>
  <c r="R58" i="32" s="1"/>
  <c r="Q26" i="32"/>
  <c r="R56" i="32" s="1"/>
  <c r="Q27" i="32"/>
  <c r="R57" i="32" s="1"/>
  <c r="Y35" i="32" l="1"/>
  <c r="X46" i="32"/>
  <c r="AF2" i="43"/>
  <c r="AE77" i="43"/>
  <c r="AE82" i="43" s="1"/>
  <c r="AE80" i="43"/>
  <c r="AE85" i="43" s="1"/>
  <c r="AE79" i="43"/>
  <c r="AE84" i="43" s="1"/>
  <c r="AE78" i="43"/>
  <c r="AE83" i="43" s="1"/>
  <c r="W35" i="2"/>
  <c r="V46" i="2"/>
  <c r="Q98" i="28"/>
  <c r="Q106" i="28" s="1"/>
  <c r="Q116" i="28"/>
  <c r="Q124" i="28" s="1"/>
  <c r="Q132" i="28" s="1"/>
  <c r="T4" i="48"/>
  <c r="T4" i="43"/>
  <c r="T4" i="35"/>
  <c r="T4" i="33"/>
  <c r="T4" i="36"/>
  <c r="T4" i="34"/>
  <c r="T4" i="32"/>
  <c r="T4" i="10"/>
  <c r="T4" i="31"/>
  <c r="T4" i="29"/>
  <c r="T4" i="30"/>
  <c r="T19" i="2"/>
  <c r="T65" i="2"/>
  <c r="T34" i="2"/>
  <c r="T77" i="2"/>
  <c r="T49" i="2"/>
  <c r="S92" i="10"/>
  <c r="S22" i="10"/>
  <c r="S77" i="10"/>
  <c r="S40" i="10"/>
  <c r="S58" i="10"/>
  <c r="S58" i="36"/>
  <c r="S161" i="36"/>
  <c r="S22" i="36"/>
  <c r="S142" i="36"/>
  <c r="S77" i="36"/>
  <c r="S40" i="36"/>
  <c r="S181" i="36"/>
  <c r="S92" i="36"/>
  <c r="S126" i="36"/>
  <c r="S188" i="36"/>
  <c r="S109" i="36"/>
  <c r="S126" i="29"/>
  <c r="S181" i="29"/>
  <c r="S142" i="29"/>
  <c r="S77" i="29"/>
  <c r="S40" i="29"/>
  <c r="S58" i="29"/>
  <c r="S22" i="29"/>
  <c r="S161" i="29"/>
  <c r="S92" i="29"/>
  <c r="S188" i="29"/>
  <c r="S109" i="29"/>
  <c r="S20" i="48"/>
  <c r="S27" i="48"/>
  <c r="S188" i="31"/>
  <c r="S181" i="31"/>
  <c r="S142" i="31"/>
  <c r="S109" i="31"/>
  <c r="S77" i="31"/>
  <c r="S40" i="31"/>
  <c r="S92" i="31"/>
  <c r="S126" i="31"/>
  <c r="S161" i="31"/>
  <c r="S22" i="31"/>
  <c r="S58" i="31"/>
  <c r="S77" i="33"/>
  <c r="S40" i="33"/>
  <c r="S92" i="33"/>
  <c r="S58" i="33"/>
  <c r="S22" i="33"/>
  <c r="S126" i="35"/>
  <c r="S181" i="35"/>
  <c r="S58" i="35"/>
  <c r="S40" i="35"/>
  <c r="S22" i="35"/>
  <c r="S109" i="35"/>
  <c r="S142" i="35"/>
  <c r="S92" i="35"/>
  <c r="S161" i="35"/>
  <c r="S77" i="35"/>
  <c r="S188" i="35"/>
  <c r="S40" i="43"/>
  <c r="S89" i="43"/>
  <c r="S22" i="43"/>
  <c r="S76" i="43"/>
  <c r="S58" i="43"/>
  <c r="S34" i="32"/>
  <c r="S77" i="32"/>
  <c r="S65" i="32"/>
  <c r="S19" i="32"/>
  <c r="S49" i="32"/>
  <c r="S58" i="30"/>
  <c r="S92" i="30"/>
  <c r="S126" i="30"/>
  <c r="S161" i="30"/>
  <c r="S188" i="30"/>
  <c r="S77" i="30"/>
  <c r="S109" i="30"/>
  <c r="S22" i="30"/>
  <c r="S181" i="30"/>
  <c r="S40" i="30"/>
  <c r="S142" i="30"/>
  <c r="S161" i="34"/>
  <c r="S188" i="34"/>
  <c r="S40" i="34"/>
  <c r="S181" i="34"/>
  <c r="S77" i="34"/>
  <c r="S109" i="34"/>
  <c r="S142" i="34"/>
  <c r="S22" i="34"/>
  <c r="S58" i="34"/>
  <c r="S92" i="34"/>
  <c r="S126" i="34"/>
  <c r="V5" i="28"/>
  <c r="U4" i="2"/>
  <c r="U21" i="28"/>
  <c r="U13" i="28"/>
  <c r="R70" i="28"/>
  <c r="R78" i="28" s="1"/>
  <c r="R90" i="28"/>
  <c r="BE37" i="28"/>
  <c r="S62" i="28"/>
  <c r="T37" i="28"/>
  <c r="Q23" i="32"/>
  <c r="R53" i="32" s="1"/>
  <c r="Q59" i="31"/>
  <c r="R50" i="2"/>
  <c r="P52" i="2"/>
  <c r="P59" i="30"/>
  <c r="P59" i="29"/>
  <c r="O37" i="10"/>
  <c r="D33" i="47" s="1"/>
  <c r="AE39" i="2"/>
  <c r="Q25" i="32"/>
  <c r="R55" i="32" s="1"/>
  <c r="K198" i="35"/>
  <c r="K200" i="35" s="1"/>
  <c r="P61" i="31"/>
  <c r="P73" i="31" s="1"/>
  <c r="P103" i="28" s="1"/>
  <c r="O145" i="31"/>
  <c r="O157" i="31" s="1"/>
  <c r="O182" i="31" s="1"/>
  <c r="O164" i="31"/>
  <c r="O176" i="31" s="1"/>
  <c r="O190" i="31" s="1"/>
  <c r="O192" i="31" s="1"/>
  <c r="P25" i="31"/>
  <c r="P37" i="31" s="1"/>
  <c r="Q24" i="32"/>
  <c r="R54" i="32" s="1"/>
  <c r="M196" i="31"/>
  <c r="M198" i="31" s="1"/>
  <c r="M200" i="31" s="1"/>
  <c r="L194" i="31"/>
  <c r="P52" i="32"/>
  <c r="P22" i="32"/>
  <c r="P31" i="32" s="1"/>
  <c r="P24" i="2"/>
  <c r="Q54" i="2" s="1"/>
  <c r="P69" i="10"/>
  <c r="P33" i="10"/>
  <c r="P28" i="2"/>
  <c r="Q58" i="2" s="1"/>
  <c r="P23" i="2"/>
  <c r="Q53" i="2" s="1"/>
  <c r="N176" i="35"/>
  <c r="N183" i="35" s="1"/>
  <c r="N185" i="35" s="1"/>
  <c r="M177" i="36"/>
  <c r="M177" i="34"/>
  <c r="P27" i="2"/>
  <c r="Q57" i="2" s="1"/>
  <c r="L193" i="36"/>
  <c r="L194" i="36" s="1"/>
  <c r="N91" i="28"/>
  <c r="L197" i="36"/>
  <c r="L198" i="36" s="1"/>
  <c r="L200" i="36" s="1"/>
  <c r="K198" i="34"/>
  <c r="K200" i="34" s="1"/>
  <c r="M158" i="35"/>
  <c r="K194" i="34"/>
  <c r="N74" i="31"/>
  <c r="N157" i="36"/>
  <c r="N182" i="36" s="1"/>
  <c r="AE55" i="35"/>
  <c r="O37" i="36"/>
  <c r="D41" i="47" s="1"/>
  <c r="M158" i="36"/>
  <c r="M104" i="28"/>
  <c r="M96" i="28"/>
  <c r="M112" i="28"/>
  <c r="R20" i="32"/>
  <c r="S50" i="32" s="1"/>
  <c r="N62" i="32"/>
  <c r="M184" i="31"/>
  <c r="M186" i="31" s="1"/>
  <c r="M194" i="31" s="1"/>
  <c r="P59" i="10"/>
  <c r="P23" i="10"/>
  <c r="M189" i="36"/>
  <c r="O73" i="36"/>
  <c r="O111" i="28" s="1"/>
  <c r="O95" i="28" s="1"/>
  <c r="M190" i="36"/>
  <c r="M192" i="36" s="1"/>
  <c r="M183" i="36"/>
  <c r="M185" i="36" s="1"/>
  <c r="N176" i="36"/>
  <c r="M178" i="36"/>
  <c r="M179" i="36" s="1"/>
  <c r="N178" i="31"/>
  <c r="N179" i="31" s="1"/>
  <c r="P24" i="34"/>
  <c r="P60" i="34"/>
  <c r="O144" i="34"/>
  <c r="O163" i="34"/>
  <c r="O73" i="34"/>
  <c r="T28" i="35"/>
  <c r="T64" i="35"/>
  <c r="S148" i="35"/>
  <c r="S167" i="35"/>
  <c r="L197" i="34"/>
  <c r="L191" i="34"/>
  <c r="L193" i="34" s="1"/>
  <c r="N182" i="31"/>
  <c r="N196" i="31" s="1"/>
  <c r="N177" i="31"/>
  <c r="R31" i="31"/>
  <c r="R67" i="31"/>
  <c r="Q151" i="31"/>
  <c r="Q170" i="31"/>
  <c r="P27" i="34"/>
  <c r="P63" i="34"/>
  <c r="O166" i="34"/>
  <c r="O147" i="34"/>
  <c r="P34" i="36"/>
  <c r="P70" i="36"/>
  <c r="O173" i="36"/>
  <c r="O154" i="36"/>
  <c r="T27" i="35"/>
  <c r="T63" i="35"/>
  <c r="S166" i="35"/>
  <c r="S147" i="35"/>
  <c r="M190" i="34"/>
  <c r="M192" i="34" s="1"/>
  <c r="M183" i="34"/>
  <c r="M185" i="34" s="1"/>
  <c r="P33" i="36"/>
  <c r="P69" i="36"/>
  <c r="O153" i="36"/>
  <c r="O172" i="36"/>
  <c r="S29" i="36"/>
  <c r="S65" i="36"/>
  <c r="R168" i="36"/>
  <c r="R149" i="36"/>
  <c r="P30" i="36"/>
  <c r="P66" i="36"/>
  <c r="O169" i="36"/>
  <c r="O150" i="36"/>
  <c r="Q33" i="31"/>
  <c r="Q69" i="31"/>
  <c r="P153" i="31"/>
  <c r="P172" i="31"/>
  <c r="P29" i="34"/>
  <c r="P65" i="34"/>
  <c r="O149" i="34"/>
  <c r="O168" i="34"/>
  <c r="Q64" i="31"/>
  <c r="Q28" i="31"/>
  <c r="P148" i="31"/>
  <c r="P167" i="31"/>
  <c r="Q30" i="31"/>
  <c r="Q66" i="31"/>
  <c r="P150" i="31"/>
  <c r="P169" i="31"/>
  <c r="N157" i="35"/>
  <c r="N157" i="34"/>
  <c r="P32" i="36"/>
  <c r="P68" i="36"/>
  <c r="O171" i="36"/>
  <c r="O152" i="36"/>
  <c r="P27" i="36"/>
  <c r="P63" i="36"/>
  <c r="O147" i="36"/>
  <c r="O166" i="36"/>
  <c r="X26" i="35"/>
  <c r="X62" i="35"/>
  <c r="W146" i="35"/>
  <c r="W165" i="35"/>
  <c r="U25" i="35"/>
  <c r="U61" i="35"/>
  <c r="T164" i="35"/>
  <c r="T145" i="35"/>
  <c r="P25" i="34"/>
  <c r="P61" i="34"/>
  <c r="O145" i="34"/>
  <c r="O164" i="34"/>
  <c r="P34" i="35"/>
  <c r="P70" i="35"/>
  <c r="O154" i="35"/>
  <c r="O173" i="35"/>
  <c r="Q68" i="31"/>
  <c r="Q32" i="31"/>
  <c r="P171" i="31"/>
  <c r="P152" i="31"/>
  <c r="Q70" i="31"/>
  <c r="P173" i="31"/>
  <c r="P154" i="31"/>
  <c r="Q34" i="31"/>
  <c r="P22" i="2"/>
  <c r="L197" i="35"/>
  <c r="L191" i="35"/>
  <c r="L193" i="35" s="1"/>
  <c r="P31" i="36"/>
  <c r="P67" i="36"/>
  <c r="O151" i="36"/>
  <c r="O170" i="36"/>
  <c r="U29" i="35"/>
  <c r="U65" i="35"/>
  <c r="T168" i="35"/>
  <c r="T149" i="35"/>
  <c r="P28" i="34"/>
  <c r="P64" i="34"/>
  <c r="O148" i="34"/>
  <c r="O167" i="34"/>
  <c r="P30" i="34"/>
  <c r="P66" i="34"/>
  <c r="O150" i="34"/>
  <c r="O169" i="34"/>
  <c r="Q35" i="31"/>
  <c r="Q71" i="31"/>
  <c r="P155" i="31"/>
  <c r="P174" i="31"/>
  <c r="P34" i="34"/>
  <c r="P70" i="34"/>
  <c r="O154" i="34"/>
  <c r="O173" i="34"/>
  <c r="Q23" i="36"/>
  <c r="Q59" i="36"/>
  <c r="P162" i="36"/>
  <c r="P143" i="36"/>
  <c r="L196" i="35"/>
  <c r="L184" i="35"/>
  <c r="L186" i="35" s="1"/>
  <c r="N158" i="31"/>
  <c r="O73" i="35"/>
  <c r="O110" i="28" s="1"/>
  <c r="N176" i="34"/>
  <c r="M189" i="34"/>
  <c r="M182" i="34"/>
  <c r="M178" i="34"/>
  <c r="M179" i="34" s="1"/>
  <c r="P26" i="36"/>
  <c r="P62" i="36"/>
  <c r="O165" i="36"/>
  <c r="O146" i="36"/>
  <c r="Q60" i="31"/>
  <c r="P163" i="31"/>
  <c r="P144" i="31"/>
  <c r="Q24" i="31"/>
  <c r="M158" i="34"/>
  <c r="P35" i="36"/>
  <c r="P71" i="36"/>
  <c r="O174" i="36"/>
  <c r="O155" i="36"/>
  <c r="L196" i="34"/>
  <c r="L184" i="34"/>
  <c r="L186" i="34" s="1"/>
  <c r="Q27" i="31"/>
  <c r="Q63" i="31"/>
  <c r="P147" i="31"/>
  <c r="P166" i="31"/>
  <c r="Q29" i="31"/>
  <c r="Q65" i="31"/>
  <c r="P149" i="31"/>
  <c r="P168" i="31"/>
  <c r="M184" i="36"/>
  <c r="U33" i="35"/>
  <c r="U69" i="35"/>
  <c r="T172" i="35"/>
  <c r="T153" i="35"/>
  <c r="N190" i="31"/>
  <c r="N192" i="31" s="1"/>
  <c r="P35" i="34"/>
  <c r="P71" i="34"/>
  <c r="O174" i="34"/>
  <c r="O155" i="34"/>
  <c r="P23" i="34"/>
  <c r="P59" i="34"/>
  <c r="O143" i="34"/>
  <c r="O162" i="34"/>
  <c r="O37" i="34"/>
  <c r="D39" i="47" s="1"/>
  <c r="R24" i="35"/>
  <c r="R60" i="35"/>
  <c r="Q144" i="35"/>
  <c r="Q163" i="35"/>
  <c r="M190" i="35"/>
  <c r="M192" i="35" s="1"/>
  <c r="M183" i="35"/>
  <c r="M185" i="35" s="1"/>
  <c r="P28" i="36"/>
  <c r="P64" i="36"/>
  <c r="O167" i="36"/>
  <c r="O148" i="36"/>
  <c r="U30" i="35"/>
  <c r="U66" i="35"/>
  <c r="T150" i="35"/>
  <c r="T169" i="35"/>
  <c r="P24" i="36"/>
  <c r="P60" i="36"/>
  <c r="O144" i="36"/>
  <c r="O163" i="36"/>
  <c r="P23" i="35"/>
  <c r="P59" i="35"/>
  <c r="O162" i="35"/>
  <c r="O143" i="35"/>
  <c r="O37" i="35"/>
  <c r="D40" i="47" s="1"/>
  <c r="P32" i="34"/>
  <c r="P68" i="34"/>
  <c r="O171" i="34"/>
  <c r="O152" i="34"/>
  <c r="T32" i="35"/>
  <c r="T68" i="35"/>
  <c r="S171" i="35"/>
  <c r="S152" i="35"/>
  <c r="P31" i="34"/>
  <c r="P67" i="34"/>
  <c r="O151" i="34"/>
  <c r="O170" i="34"/>
  <c r="U35" i="35"/>
  <c r="U71" i="35"/>
  <c r="T155" i="35"/>
  <c r="T174" i="35"/>
  <c r="P25" i="36"/>
  <c r="P61" i="36"/>
  <c r="O145" i="36"/>
  <c r="O164" i="36"/>
  <c r="M189" i="35"/>
  <c r="M182" i="35"/>
  <c r="M178" i="35"/>
  <c r="M179" i="35" s="1"/>
  <c r="P33" i="34"/>
  <c r="P69" i="34"/>
  <c r="O172" i="34"/>
  <c r="O153" i="34"/>
  <c r="P31" i="35"/>
  <c r="P67" i="35"/>
  <c r="O170" i="35"/>
  <c r="O151" i="35"/>
  <c r="Q26" i="31"/>
  <c r="Q62" i="31"/>
  <c r="P165" i="31"/>
  <c r="P146" i="31"/>
  <c r="P26" i="34"/>
  <c r="P62" i="34"/>
  <c r="O165" i="34"/>
  <c r="O146" i="34"/>
  <c r="L96" i="28"/>
  <c r="M74" i="34"/>
  <c r="M74" i="36"/>
  <c r="M74" i="35"/>
  <c r="M62" i="2"/>
  <c r="O61" i="32"/>
  <c r="O107" i="28" s="1"/>
  <c r="K27" i="28"/>
  <c r="K8" i="28"/>
  <c r="K6" i="28"/>
  <c r="K19" i="28"/>
  <c r="Y41" i="33"/>
  <c r="X55" i="33"/>
  <c r="AC41" i="30"/>
  <c r="AB55" i="30"/>
  <c r="N74" i="10"/>
  <c r="Q29" i="32"/>
  <c r="R59" i="32" s="1"/>
  <c r="Q21" i="32"/>
  <c r="R51" i="32" s="1"/>
  <c r="AA41" i="10"/>
  <c r="Z55" i="10"/>
  <c r="M74" i="30"/>
  <c r="M74" i="29"/>
  <c r="X41" i="34"/>
  <c r="W55" i="34"/>
  <c r="M74" i="33"/>
  <c r="M7" i="28" s="1"/>
  <c r="M158" i="29"/>
  <c r="K194" i="29"/>
  <c r="P35" i="30"/>
  <c r="Q71" i="30" s="1"/>
  <c r="O155" i="30"/>
  <c r="O174" i="30"/>
  <c r="O162" i="30"/>
  <c r="O143" i="30"/>
  <c r="O37" i="30"/>
  <c r="D35" i="47" s="1"/>
  <c r="P23" i="30"/>
  <c r="O169" i="30"/>
  <c r="O150" i="30"/>
  <c r="P30" i="30"/>
  <c r="Q66" i="30" s="1"/>
  <c r="O165" i="30"/>
  <c r="O146" i="30"/>
  <c r="P26" i="30"/>
  <c r="Q62" i="30" s="1"/>
  <c r="P26" i="33"/>
  <c r="Q62" i="33" s="1"/>
  <c r="P28" i="30"/>
  <c r="Q64" i="30" s="1"/>
  <c r="O167" i="30"/>
  <c r="O148" i="30"/>
  <c r="N73" i="33"/>
  <c r="N108" i="28" s="1"/>
  <c r="N112" i="28" s="1"/>
  <c r="O145" i="29"/>
  <c r="O164" i="29"/>
  <c r="P25" i="29"/>
  <c r="Q61" i="29" s="1"/>
  <c r="P32" i="29"/>
  <c r="Q68" i="29" s="1"/>
  <c r="O152" i="29"/>
  <c r="O171" i="29"/>
  <c r="O149" i="29"/>
  <c r="O168" i="29"/>
  <c r="P29" i="29"/>
  <c r="Q65" i="29" s="1"/>
  <c r="P33" i="33"/>
  <c r="Q69" i="33" s="1"/>
  <c r="O147" i="29"/>
  <c r="P27" i="29"/>
  <c r="Q63" i="29" s="1"/>
  <c r="O166" i="29"/>
  <c r="P23" i="33"/>
  <c r="Q59" i="33" s="1"/>
  <c r="O37" i="33"/>
  <c r="D38" i="47" s="1"/>
  <c r="O165" i="29"/>
  <c r="P26" i="29"/>
  <c r="Q62" i="29" s="1"/>
  <c r="O146" i="29"/>
  <c r="O174" i="29"/>
  <c r="P35" i="29"/>
  <c r="Q71" i="29" s="1"/>
  <c r="O155" i="29"/>
  <c r="N73" i="30"/>
  <c r="N102" i="28" s="1"/>
  <c r="N94" i="28" s="1"/>
  <c r="M177" i="29"/>
  <c r="M183" i="29"/>
  <c r="M185" i="29" s="1"/>
  <c r="M190" i="29"/>
  <c r="M192" i="29" s="1"/>
  <c r="P27" i="30"/>
  <c r="Q63" i="30" s="1"/>
  <c r="O147" i="30"/>
  <c r="O166" i="30"/>
  <c r="N157" i="29"/>
  <c r="P29" i="33"/>
  <c r="Q65" i="33" s="1"/>
  <c r="P35" i="33"/>
  <c r="Q71" i="33" s="1"/>
  <c r="N157" i="30"/>
  <c r="O171" i="30"/>
  <c r="O152" i="30"/>
  <c r="P32" i="30"/>
  <c r="Q68" i="30" s="1"/>
  <c r="O169" i="29"/>
  <c r="P30" i="29"/>
  <c r="Q66" i="29" s="1"/>
  <c r="O150" i="29"/>
  <c r="O148" i="29"/>
  <c r="P28" i="29"/>
  <c r="Q64" i="29" s="1"/>
  <c r="O167" i="29"/>
  <c r="O154" i="29"/>
  <c r="P34" i="29"/>
  <c r="Q70" i="29" s="1"/>
  <c r="O173" i="29"/>
  <c r="P27" i="33"/>
  <c r="Q63" i="33" s="1"/>
  <c r="P28" i="33"/>
  <c r="Q64" i="33" s="1"/>
  <c r="P25" i="30"/>
  <c r="Q61" i="30" s="1"/>
  <c r="O164" i="30"/>
  <c r="O145" i="30"/>
  <c r="M183" i="30"/>
  <c r="M185" i="30" s="1"/>
  <c r="M190" i="30"/>
  <c r="M192" i="30" s="1"/>
  <c r="L191" i="29"/>
  <c r="L193" i="29" s="1"/>
  <c r="L197" i="29"/>
  <c r="O37" i="29"/>
  <c r="D34" i="47" s="1"/>
  <c r="O162" i="29"/>
  <c r="O143" i="29"/>
  <c r="P23" i="29"/>
  <c r="L191" i="30"/>
  <c r="L193" i="30" s="1"/>
  <c r="L197" i="30"/>
  <c r="P34" i="33"/>
  <c r="Q70" i="33" s="1"/>
  <c r="P24" i="29"/>
  <c r="Q60" i="29" s="1"/>
  <c r="O163" i="29"/>
  <c r="O144" i="29"/>
  <c r="P32" i="33"/>
  <c r="Q68" i="33" s="1"/>
  <c r="O151" i="30"/>
  <c r="P31" i="30"/>
  <c r="Q67" i="30" s="1"/>
  <c r="O170" i="30"/>
  <c r="L184" i="29"/>
  <c r="L186" i="29" s="1"/>
  <c r="L196" i="29"/>
  <c r="N176" i="29"/>
  <c r="P34" i="30"/>
  <c r="Q70" i="30" s="1"/>
  <c r="O173" i="30"/>
  <c r="O154" i="30"/>
  <c r="M158" i="30"/>
  <c r="O163" i="30"/>
  <c r="O144" i="30"/>
  <c r="P24" i="30"/>
  <c r="Q60" i="30" s="1"/>
  <c r="O170" i="29"/>
  <c r="O151" i="29"/>
  <c r="P31" i="29"/>
  <c r="Q67" i="29" s="1"/>
  <c r="M182" i="29"/>
  <c r="M189" i="29"/>
  <c r="M178" i="29"/>
  <c r="M179" i="29" s="1"/>
  <c r="Q25" i="33"/>
  <c r="R61" i="33" s="1"/>
  <c r="K198" i="29"/>
  <c r="K200" i="29" s="1"/>
  <c r="P33" i="30"/>
  <c r="Q69" i="30" s="1"/>
  <c r="O172" i="30"/>
  <c r="O153" i="30"/>
  <c r="N73" i="29"/>
  <c r="N101" i="28" s="1"/>
  <c r="N93" i="28" s="1"/>
  <c r="K198" i="30"/>
  <c r="K200" i="30" s="1"/>
  <c r="P31" i="33"/>
  <c r="Q67" i="33" s="1"/>
  <c r="P30" i="33"/>
  <c r="Q66" i="33" s="1"/>
  <c r="L184" i="30"/>
  <c r="L186" i="30" s="1"/>
  <c r="L196" i="30"/>
  <c r="M189" i="30"/>
  <c r="M182" i="30"/>
  <c r="M178" i="30"/>
  <c r="M179" i="30" s="1"/>
  <c r="P29" i="30"/>
  <c r="Q65" i="30" s="1"/>
  <c r="O168" i="30"/>
  <c r="O149" i="30"/>
  <c r="N176" i="30"/>
  <c r="O172" i="29"/>
  <c r="O153" i="29"/>
  <c r="P33" i="29"/>
  <c r="Q69" i="29" s="1"/>
  <c r="P24" i="33"/>
  <c r="Q60" i="33" s="1"/>
  <c r="K194" i="30"/>
  <c r="M177" i="30"/>
  <c r="Q23" i="31"/>
  <c r="P162" i="31"/>
  <c r="P143" i="31"/>
  <c r="N191" i="31"/>
  <c r="Q25" i="2"/>
  <c r="R55" i="2" s="1"/>
  <c r="O61" i="2"/>
  <c r="O99" i="28" s="1"/>
  <c r="P29" i="2"/>
  <c r="Q59" i="2" s="1"/>
  <c r="R20" i="2"/>
  <c r="Q26" i="2"/>
  <c r="R56" i="2" s="1"/>
  <c r="Q21" i="2"/>
  <c r="R51" i="2" s="1"/>
  <c r="O31" i="2"/>
  <c r="D32" i="47" s="1"/>
  <c r="Q35" i="10"/>
  <c r="R71" i="10" s="1"/>
  <c r="Q25" i="10"/>
  <c r="R61" i="10" s="1"/>
  <c r="Q27" i="10"/>
  <c r="R63" i="10" s="1"/>
  <c r="Q28" i="10"/>
  <c r="R64" i="10" s="1"/>
  <c r="O73" i="10"/>
  <c r="O100" i="28" s="1"/>
  <c r="Q32" i="10"/>
  <c r="R68" i="10" s="1"/>
  <c r="R30" i="10"/>
  <c r="S66" i="10" s="1"/>
  <c r="Q31" i="10"/>
  <c r="R67" i="10" s="1"/>
  <c r="Q34" i="10"/>
  <c r="R70" i="10" s="1"/>
  <c r="Q26" i="10"/>
  <c r="R62" i="10" s="1"/>
  <c r="R24" i="10"/>
  <c r="S60" i="10" s="1"/>
  <c r="Q29" i="10"/>
  <c r="R65" i="10" s="1"/>
  <c r="R26" i="32"/>
  <c r="S56" i="32" s="1"/>
  <c r="R28" i="32"/>
  <c r="S58" i="32" s="1"/>
  <c r="R27" i="32"/>
  <c r="S57" i="32" s="1"/>
  <c r="Z35" i="32" l="1"/>
  <c r="Y46" i="32"/>
  <c r="X35" i="2"/>
  <c r="W46" i="2"/>
  <c r="AG2" i="43"/>
  <c r="AF77" i="43"/>
  <c r="AF82" i="43" s="1"/>
  <c r="AF79" i="43"/>
  <c r="AF84" i="43" s="1"/>
  <c r="AF80" i="43"/>
  <c r="AF85" i="43" s="1"/>
  <c r="AF78" i="43"/>
  <c r="AF83" i="43" s="1"/>
  <c r="R98" i="28"/>
  <c r="R106" i="28" s="1"/>
  <c r="R116" i="28"/>
  <c r="R124" i="28" s="1"/>
  <c r="R132" i="28" s="1"/>
  <c r="T40" i="10"/>
  <c r="T92" i="10"/>
  <c r="T77" i="10"/>
  <c r="T22" i="10"/>
  <c r="T58" i="10"/>
  <c r="T161" i="34"/>
  <c r="T188" i="34"/>
  <c r="T181" i="34"/>
  <c r="T77" i="34"/>
  <c r="T109" i="34"/>
  <c r="T142" i="34"/>
  <c r="T22" i="34"/>
  <c r="T58" i="34"/>
  <c r="T92" i="34"/>
  <c r="T126" i="34"/>
  <c r="T40" i="34"/>
  <c r="T161" i="36"/>
  <c r="T22" i="36"/>
  <c r="T142" i="36"/>
  <c r="T77" i="36"/>
  <c r="T40" i="36"/>
  <c r="T188" i="36"/>
  <c r="T126" i="36"/>
  <c r="T58" i="36"/>
  <c r="T92" i="36"/>
  <c r="T109" i="36"/>
  <c r="T181" i="36"/>
  <c r="T77" i="32"/>
  <c r="T34" i="32"/>
  <c r="T65" i="32"/>
  <c r="T19" i="32"/>
  <c r="T49" i="32"/>
  <c r="T77" i="33"/>
  <c r="T40" i="33"/>
  <c r="T92" i="33"/>
  <c r="T58" i="33"/>
  <c r="T22" i="33"/>
  <c r="T22" i="30"/>
  <c r="T92" i="30"/>
  <c r="T126" i="30"/>
  <c r="T161" i="30"/>
  <c r="T188" i="30"/>
  <c r="T77" i="30"/>
  <c r="T109" i="30"/>
  <c r="T142" i="30"/>
  <c r="T181" i="30"/>
  <c r="T40" i="30"/>
  <c r="T58" i="30"/>
  <c r="T58" i="35"/>
  <c r="T40" i="35"/>
  <c r="T161" i="35"/>
  <c r="T77" i="35"/>
  <c r="T22" i="35"/>
  <c r="T142" i="35"/>
  <c r="T92" i="35"/>
  <c r="T181" i="35"/>
  <c r="T126" i="35"/>
  <c r="T188" i="35"/>
  <c r="T109" i="35"/>
  <c r="U4" i="48"/>
  <c r="U4" i="43"/>
  <c r="U4" i="35"/>
  <c r="U4" i="33"/>
  <c r="U4" i="31"/>
  <c r="U4" i="29"/>
  <c r="U4" i="10"/>
  <c r="U4" i="30"/>
  <c r="U4" i="36"/>
  <c r="U4" i="32"/>
  <c r="U4" i="34"/>
  <c r="U65" i="2"/>
  <c r="U34" i="2"/>
  <c r="U77" i="2"/>
  <c r="U49" i="2"/>
  <c r="U19" i="2"/>
  <c r="T126" i="29"/>
  <c r="T188" i="29"/>
  <c r="T161" i="29"/>
  <c r="T92" i="29"/>
  <c r="T58" i="29"/>
  <c r="T22" i="29"/>
  <c r="T77" i="29"/>
  <c r="T181" i="29"/>
  <c r="T40" i="29"/>
  <c r="T142" i="29"/>
  <c r="T109" i="29"/>
  <c r="T40" i="43"/>
  <c r="T76" i="43"/>
  <c r="T58" i="43"/>
  <c r="T89" i="43"/>
  <c r="T22" i="43"/>
  <c r="T181" i="31"/>
  <c r="T142" i="31"/>
  <c r="T109" i="31"/>
  <c r="T77" i="31"/>
  <c r="T40" i="31"/>
  <c r="T188" i="31"/>
  <c r="T161" i="31"/>
  <c r="T126" i="31"/>
  <c r="T92" i="31"/>
  <c r="T58" i="31"/>
  <c r="T22" i="31"/>
  <c r="T27" i="48"/>
  <c r="T20" i="48"/>
  <c r="BF37" i="28"/>
  <c r="T62" i="28"/>
  <c r="U37" i="28"/>
  <c r="U62" i="28" s="1"/>
  <c r="S70" i="28"/>
  <c r="S78" i="28" s="1"/>
  <c r="S90" i="28"/>
  <c r="W5" i="28"/>
  <c r="V4" i="2"/>
  <c r="V21" i="28"/>
  <c r="V13" i="28"/>
  <c r="R23" i="32"/>
  <c r="S53" i="32" s="1"/>
  <c r="Q59" i="30"/>
  <c r="R59" i="31"/>
  <c r="Q59" i="29"/>
  <c r="S50" i="2"/>
  <c r="Q52" i="2"/>
  <c r="R25" i="32"/>
  <c r="S55" i="32" s="1"/>
  <c r="Q24" i="2"/>
  <c r="R54" i="2" s="1"/>
  <c r="O179" i="34"/>
  <c r="O109" i="28"/>
  <c r="O91" i="28"/>
  <c r="R24" i="32"/>
  <c r="S54" i="32" s="1"/>
  <c r="Q61" i="31"/>
  <c r="Q73" i="31" s="1"/>
  <c r="Q103" i="28" s="1"/>
  <c r="P164" i="31"/>
  <c r="P176" i="31" s="1"/>
  <c r="P190" i="31" s="1"/>
  <c r="P192" i="31" s="1"/>
  <c r="P145" i="31"/>
  <c r="P157" i="31" s="1"/>
  <c r="P182" i="31" s="1"/>
  <c r="Q25" i="31"/>
  <c r="Q37" i="31" s="1"/>
  <c r="P37" i="10"/>
  <c r="Q52" i="32"/>
  <c r="Q22" i="32"/>
  <c r="Q31" i="32" s="1"/>
  <c r="Q69" i="10"/>
  <c r="Q33" i="10"/>
  <c r="Q28" i="2"/>
  <c r="R58" i="2" s="1"/>
  <c r="Q23" i="2"/>
  <c r="R53" i="2" s="1"/>
  <c r="S20" i="32"/>
  <c r="T50" i="32" s="1"/>
  <c r="Q27" i="2"/>
  <c r="R57" i="2" s="1"/>
  <c r="N190" i="35"/>
  <c r="N192" i="35" s="1"/>
  <c r="N177" i="35"/>
  <c r="O74" i="31"/>
  <c r="O189" i="31"/>
  <c r="O191" i="31" s="1"/>
  <c r="O193" i="31" s="1"/>
  <c r="O158" i="31"/>
  <c r="N197" i="31"/>
  <c r="N198" i="31" s="1"/>
  <c r="N200" i="31" s="1"/>
  <c r="N104" i="28"/>
  <c r="N92" i="28"/>
  <c r="N96" i="28" s="1"/>
  <c r="O183" i="31"/>
  <c r="O185" i="31" s="1"/>
  <c r="N158" i="35"/>
  <c r="N189" i="36"/>
  <c r="N191" i="36" s="1"/>
  <c r="N193" i="31"/>
  <c r="N178" i="36"/>
  <c r="N179" i="36" s="1"/>
  <c r="N158" i="36"/>
  <c r="O176" i="36"/>
  <c r="O183" i="36" s="1"/>
  <c r="O185" i="36" s="1"/>
  <c r="O157" i="35"/>
  <c r="O182" i="35" s="1"/>
  <c r="N74" i="35"/>
  <c r="M9" i="28"/>
  <c r="O176" i="35"/>
  <c r="N74" i="36"/>
  <c r="M10" i="28"/>
  <c r="N74" i="34"/>
  <c r="M8" i="28"/>
  <c r="O62" i="32"/>
  <c r="N62" i="2"/>
  <c r="N184" i="31"/>
  <c r="N186" i="31" s="1"/>
  <c r="P73" i="36"/>
  <c r="P111" i="28" s="1"/>
  <c r="P95" i="28" s="1"/>
  <c r="Q59" i="10"/>
  <c r="Q23" i="10"/>
  <c r="N158" i="34"/>
  <c r="M186" i="36"/>
  <c r="M197" i="36"/>
  <c r="M196" i="36"/>
  <c r="N183" i="36"/>
  <c r="N185" i="36" s="1"/>
  <c r="N190" i="36"/>
  <c r="N192" i="36" s="1"/>
  <c r="O176" i="34"/>
  <c r="O183" i="34" s="1"/>
  <c r="O185" i="34" s="1"/>
  <c r="M191" i="36"/>
  <c r="M193" i="36" s="1"/>
  <c r="N177" i="36"/>
  <c r="O157" i="36"/>
  <c r="R27" i="31"/>
  <c r="R63" i="31"/>
  <c r="Q166" i="31"/>
  <c r="Q147" i="31"/>
  <c r="Q31" i="35"/>
  <c r="Q67" i="35"/>
  <c r="P151" i="35"/>
  <c r="P170" i="35"/>
  <c r="Q24" i="36"/>
  <c r="Q60" i="36"/>
  <c r="P144" i="36"/>
  <c r="P163" i="36"/>
  <c r="M196" i="34"/>
  <c r="M184" i="34"/>
  <c r="M186" i="34" s="1"/>
  <c r="Q34" i="35"/>
  <c r="Q70" i="35"/>
  <c r="P154" i="35"/>
  <c r="P173" i="35"/>
  <c r="P73" i="34"/>
  <c r="N183" i="34"/>
  <c r="N185" i="34" s="1"/>
  <c r="N190" i="34"/>
  <c r="N192" i="34" s="1"/>
  <c r="V29" i="35"/>
  <c r="V65" i="35"/>
  <c r="U168" i="35"/>
  <c r="U149" i="35"/>
  <c r="V35" i="35"/>
  <c r="V71" i="35"/>
  <c r="U155" i="35"/>
  <c r="U174" i="35"/>
  <c r="P37" i="36"/>
  <c r="Q30" i="36"/>
  <c r="Q66" i="36"/>
  <c r="P150" i="36"/>
  <c r="P169" i="36"/>
  <c r="U27" i="35"/>
  <c r="U63" i="35"/>
  <c r="T147" i="35"/>
  <c r="T166" i="35"/>
  <c r="O157" i="34"/>
  <c r="L198" i="34"/>
  <c r="L200" i="34" s="1"/>
  <c r="M191" i="34"/>
  <c r="M193" i="34" s="1"/>
  <c r="M197" i="34"/>
  <c r="Q33" i="36"/>
  <c r="Q69" i="36"/>
  <c r="P172" i="36"/>
  <c r="P153" i="36"/>
  <c r="Q24" i="34"/>
  <c r="Q60" i="34"/>
  <c r="P163" i="34"/>
  <c r="P144" i="34"/>
  <c r="P73" i="35"/>
  <c r="P110" i="28" s="1"/>
  <c r="Q23" i="34"/>
  <c r="Q59" i="34"/>
  <c r="P162" i="34"/>
  <c r="P37" i="34"/>
  <c r="P143" i="34"/>
  <c r="R29" i="31"/>
  <c r="R65" i="31"/>
  <c r="Q168" i="31"/>
  <c r="Q149" i="31"/>
  <c r="R23" i="36"/>
  <c r="R59" i="36"/>
  <c r="Q143" i="36"/>
  <c r="Q162" i="36"/>
  <c r="R35" i="31"/>
  <c r="R71" i="31"/>
  <c r="Q174" i="31"/>
  <c r="Q155" i="31"/>
  <c r="Q28" i="34"/>
  <c r="Q64" i="34"/>
  <c r="P167" i="34"/>
  <c r="P148" i="34"/>
  <c r="Q22" i="2"/>
  <c r="R68" i="31"/>
  <c r="Q171" i="31"/>
  <c r="Q152" i="31"/>
  <c r="R32" i="31"/>
  <c r="Q35" i="34"/>
  <c r="Q71" i="34"/>
  <c r="P155" i="34"/>
  <c r="P174" i="34"/>
  <c r="Q34" i="34"/>
  <c r="Q70" i="34"/>
  <c r="P173" i="34"/>
  <c r="P154" i="34"/>
  <c r="Q28" i="36"/>
  <c r="Q64" i="36"/>
  <c r="P148" i="36"/>
  <c r="P167" i="36"/>
  <c r="Q25" i="36"/>
  <c r="Q61" i="36"/>
  <c r="P164" i="36"/>
  <c r="P145" i="36"/>
  <c r="Q23" i="35"/>
  <c r="Q59" i="35"/>
  <c r="P162" i="35"/>
  <c r="P143" i="35"/>
  <c r="P37" i="35"/>
  <c r="Q25" i="34"/>
  <c r="Q61" i="34"/>
  <c r="P164" i="34"/>
  <c r="P145" i="34"/>
  <c r="R66" i="31"/>
  <c r="Q169" i="31"/>
  <c r="Q150" i="31"/>
  <c r="R30" i="31"/>
  <c r="T29" i="36"/>
  <c r="T65" i="36"/>
  <c r="S168" i="36"/>
  <c r="S149" i="36"/>
  <c r="U28" i="35"/>
  <c r="U64" i="35"/>
  <c r="T148" i="35"/>
  <c r="T167" i="35"/>
  <c r="O177" i="31"/>
  <c r="Q26" i="34"/>
  <c r="Q62" i="34"/>
  <c r="P146" i="34"/>
  <c r="P165" i="34"/>
  <c r="U32" i="35"/>
  <c r="U68" i="35"/>
  <c r="T152" i="35"/>
  <c r="T171" i="35"/>
  <c r="V25" i="35"/>
  <c r="V61" i="35"/>
  <c r="U145" i="35"/>
  <c r="U164" i="35"/>
  <c r="R26" i="31"/>
  <c r="R62" i="31"/>
  <c r="Q146" i="31"/>
  <c r="Q165" i="31"/>
  <c r="S31" i="31"/>
  <c r="S67" i="31"/>
  <c r="R170" i="31"/>
  <c r="R151" i="31"/>
  <c r="Q33" i="34"/>
  <c r="Q69" i="34"/>
  <c r="P153" i="34"/>
  <c r="P172" i="34"/>
  <c r="N177" i="34"/>
  <c r="Q35" i="36"/>
  <c r="Q71" i="36"/>
  <c r="P174" i="36"/>
  <c r="P155" i="36"/>
  <c r="L194" i="35"/>
  <c r="R70" i="31"/>
  <c r="Q173" i="31"/>
  <c r="Q154" i="31"/>
  <c r="R34" i="31"/>
  <c r="N178" i="34"/>
  <c r="N179" i="34" s="1"/>
  <c r="N189" i="34"/>
  <c r="N182" i="34"/>
  <c r="M184" i="35"/>
  <c r="M186" i="35" s="1"/>
  <c r="M196" i="35"/>
  <c r="R60" i="31"/>
  <c r="Q163" i="31"/>
  <c r="R24" i="31"/>
  <c r="Q144" i="31"/>
  <c r="Q30" i="34"/>
  <c r="Q66" i="34"/>
  <c r="P150" i="34"/>
  <c r="P169" i="34"/>
  <c r="Q31" i="36"/>
  <c r="Q67" i="36"/>
  <c r="P151" i="36"/>
  <c r="P170" i="36"/>
  <c r="R64" i="31"/>
  <c r="R28" i="31"/>
  <c r="Q148" i="31"/>
  <c r="Q167" i="31"/>
  <c r="M197" i="35"/>
  <c r="M191" i="35"/>
  <c r="M193" i="35" s="1"/>
  <c r="L194" i="34"/>
  <c r="Q27" i="36"/>
  <c r="Q63" i="36"/>
  <c r="P166" i="36"/>
  <c r="P147" i="36"/>
  <c r="Q27" i="34"/>
  <c r="Q63" i="34"/>
  <c r="P147" i="34"/>
  <c r="P166" i="34"/>
  <c r="O178" i="31"/>
  <c r="O179" i="31" s="1"/>
  <c r="Q31" i="34"/>
  <c r="Q67" i="34"/>
  <c r="P151" i="34"/>
  <c r="P170" i="34"/>
  <c r="V30" i="35"/>
  <c r="V66" i="35"/>
  <c r="U169" i="35"/>
  <c r="U150" i="35"/>
  <c r="V33" i="35"/>
  <c r="V69" i="35"/>
  <c r="U153" i="35"/>
  <c r="U172" i="35"/>
  <c r="Y26" i="35"/>
  <c r="Y62" i="35"/>
  <c r="X165" i="35"/>
  <c r="X146" i="35"/>
  <c r="Q32" i="36"/>
  <c r="Q68" i="36"/>
  <c r="P152" i="36"/>
  <c r="P171" i="36"/>
  <c r="Q29" i="34"/>
  <c r="Q65" i="34"/>
  <c r="P149" i="34"/>
  <c r="P168" i="34"/>
  <c r="R33" i="31"/>
  <c r="R69" i="31"/>
  <c r="Q172" i="31"/>
  <c r="Q153" i="31"/>
  <c r="Q34" i="36"/>
  <c r="Q70" i="36"/>
  <c r="P154" i="36"/>
  <c r="P173" i="36"/>
  <c r="N184" i="36"/>
  <c r="Q32" i="34"/>
  <c r="Q68" i="34"/>
  <c r="P152" i="34"/>
  <c r="P171" i="34"/>
  <c r="S24" i="35"/>
  <c r="S60" i="35"/>
  <c r="R163" i="35"/>
  <c r="R144" i="35"/>
  <c r="Q26" i="36"/>
  <c r="Q62" i="36"/>
  <c r="P146" i="36"/>
  <c r="P165" i="36"/>
  <c r="L198" i="35"/>
  <c r="L200" i="35" s="1"/>
  <c r="N182" i="35"/>
  <c r="N178" i="35"/>
  <c r="N179" i="35" s="1"/>
  <c r="N189" i="35"/>
  <c r="N74" i="30"/>
  <c r="L8" i="28"/>
  <c r="K11" i="28"/>
  <c r="L27" i="28"/>
  <c r="L10" i="28"/>
  <c r="L9" i="28"/>
  <c r="L6" i="28"/>
  <c r="L19" i="28"/>
  <c r="P61" i="32"/>
  <c r="P107" i="28" s="1"/>
  <c r="Z41" i="33"/>
  <c r="Y55" i="33"/>
  <c r="AD41" i="30"/>
  <c r="AC55" i="30"/>
  <c r="O74" i="10"/>
  <c r="R21" i="32"/>
  <c r="S51" i="32" s="1"/>
  <c r="R29" i="32"/>
  <c r="S59" i="32" s="1"/>
  <c r="AB41" i="10"/>
  <c r="AA55" i="10"/>
  <c r="N74" i="29"/>
  <c r="N74" i="33"/>
  <c r="N7" i="28" s="1"/>
  <c r="N158" i="29"/>
  <c r="Y41" i="34"/>
  <c r="X55" i="34"/>
  <c r="N158" i="30"/>
  <c r="N177" i="30"/>
  <c r="L194" i="29"/>
  <c r="N177" i="29"/>
  <c r="M196" i="30"/>
  <c r="M184" i="30"/>
  <c r="M186" i="30" s="1"/>
  <c r="O73" i="30"/>
  <c r="O102" i="28" s="1"/>
  <c r="O94" i="28" s="1"/>
  <c r="M197" i="30"/>
  <c r="M191" i="30"/>
  <c r="M193" i="30" s="1"/>
  <c r="N183" i="29"/>
  <c r="N185" i="29" s="1"/>
  <c r="N190" i="29"/>
  <c r="N192" i="29" s="1"/>
  <c r="Q32" i="33"/>
  <c r="R68" i="33" s="1"/>
  <c r="L194" i="30"/>
  <c r="Q28" i="29"/>
  <c r="R64" i="29" s="1"/>
  <c r="P167" i="29"/>
  <c r="P148" i="29"/>
  <c r="N189" i="29"/>
  <c r="N178" i="29"/>
  <c r="N179" i="29" s="1"/>
  <c r="N182" i="29"/>
  <c r="Q33" i="33"/>
  <c r="R69" i="33" s="1"/>
  <c r="O157" i="30"/>
  <c r="N183" i="30"/>
  <c r="N185" i="30" s="1"/>
  <c r="N190" i="30"/>
  <c r="N192" i="30" s="1"/>
  <c r="L198" i="30"/>
  <c r="L200" i="30" s="1"/>
  <c r="M191" i="29"/>
  <c r="M193" i="29" s="1"/>
  <c r="M197" i="29"/>
  <c r="L198" i="29"/>
  <c r="L200" i="29" s="1"/>
  <c r="P143" i="29"/>
  <c r="Q23" i="29"/>
  <c r="P37" i="29"/>
  <c r="P162" i="29"/>
  <c r="Q27" i="33"/>
  <c r="R63" i="33" s="1"/>
  <c r="Q32" i="29"/>
  <c r="R68" i="29" s="1"/>
  <c r="P152" i="29"/>
  <c r="P171" i="29"/>
  <c r="P150" i="30"/>
  <c r="P169" i="30"/>
  <c r="Q30" i="30"/>
  <c r="R66" i="30" s="1"/>
  <c r="O176" i="30"/>
  <c r="M196" i="29"/>
  <c r="M184" i="29"/>
  <c r="M186" i="29" s="1"/>
  <c r="O157" i="29"/>
  <c r="O73" i="33"/>
  <c r="O108" i="28" s="1"/>
  <c r="P168" i="29"/>
  <c r="Q29" i="29"/>
  <c r="R65" i="29" s="1"/>
  <c r="P149" i="29"/>
  <c r="P145" i="29"/>
  <c r="P164" i="29"/>
  <c r="Q25" i="29"/>
  <c r="R61" i="29" s="1"/>
  <c r="P37" i="30"/>
  <c r="P148" i="30"/>
  <c r="Q28" i="30"/>
  <c r="R64" i="30" s="1"/>
  <c r="P167" i="30"/>
  <c r="Q24" i="33"/>
  <c r="R60" i="33" s="1"/>
  <c r="Q30" i="33"/>
  <c r="R66" i="33" s="1"/>
  <c r="P172" i="30"/>
  <c r="P153" i="30"/>
  <c r="Q33" i="30"/>
  <c r="R69" i="30" s="1"/>
  <c r="P151" i="29"/>
  <c r="P170" i="29"/>
  <c r="Q31" i="29"/>
  <c r="R67" i="29" s="1"/>
  <c r="O176" i="29"/>
  <c r="N182" i="30"/>
  <c r="N189" i="30"/>
  <c r="N178" i="30"/>
  <c r="N179" i="30" s="1"/>
  <c r="P166" i="30"/>
  <c r="Q27" i="30"/>
  <c r="R63" i="30" s="1"/>
  <c r="P147" i="30"/>
  <c r="P155" i="29"/>
  <c r="P174" i="29"/>
  <c r="Q35" i="29"/>
  <c r="R71" i="29" s="1"/>
  <c r="Q23" i="33"/>
  <c r="R59" i="33" s="1"/>
  <c r="P37" i="33"/>
  <c r="Q26" i="33"/>
  <c r="R62" i="33" s="1"/>
  <c r="Q32" i="30"/>
  <c r="R68" i="30" s="1"/>
  <c r="P171" i="30"/>
  <c r="P152" i="30"/>
  <c r="P149" i="30"/>
  <c r="Q29" i="30"/>
  <c r="R65" i="30" s="1"/>
  <c r="P168" i="30"/>
  <c r="P170" i="30"/>
  <c r="P151" i="30"/>
  <c r="Q31" i="30"/>
  <c r="R67" i="30" s="1"/>
  <c r="P163" i="29"/>
  <c r="P144" i="29"/>
  <c r="Q24" i="29"/>
  <c r="R60" i="29" s="1"/>
  <c r="P154" i="29"/>
  <c r="P173" i="29"/>
  <c r="Q34" i="29"/>
  <c r="R70" i="29" s="1"/>
  <c r="P150" i="29"/>
  <c r="Q30" i="29"/>
  <c r="R66" i="29" s="1"/>
  <c r="P169" i="29"/>
  <c r="Q35" i="33"/>
  <c r="R71" i="33" s="1"/>
  <c r="Q31" i="33"/>
  <c r="R67" i="33" s="1"/>
  <c r="Q34" i="33"/>
  <c r="R70" i="33" s="1"/>
  <c r="O73" i="29"/>
  <c r="O101" i="28" s="1"/>
  <c r="P145" i="30"/>
  <c r="Q25" i="30"/>
  <c r="R61" i="30" s="1"/>
  <c r="P164" i="30"/>
  <c r="P147" i="29"/>
  <c r="P166" i="29"/>
  <c r="Q27" i="29"/>
  <c r="R63" i="29" s="1"/>
  <c r="P143" i="30"/>
  <c r="Q23" i="30"/>
  <c r="P162" i="30"/>
  <c r="P174" i="30"/>
  <c r="P155" i="30"/>
  <c r="Q35" i="30"/>
  <c r="R71" i="30" s="1"/>
  <c r="P163" i="30"/>
  <c r="P144" i="30"/>
  <c r="Q24" i="30"/>
  <c r="R60" i="30" s="1"/>
  <c r="P172" i="29"/>
  <c r="P153" i="29"/>
  <c r="Q33" i="29"/>
  <c r="R69" i="29" s="1"/>
  <c r="R25" i="33"/>
  <c r="S61" i="33" s="1"/>
  <c r="P173" i="30"/>
  <c r="Q34" i="30"/>
  <c r="R70" i="30" s="1"/>
  <c r="P154" i="30"/>
  <c r="Q28" i="33"/>
  <c r="R64" i="33" s="1"/>
  <c r="Q29" i="33"/>
  <c r="R65" i="33" s="1"/>
  <c r="P165" i="29"/>
  <c r="P146" i="29"/>
  <c r="Q26" i="29"/>
  <c r="R62" i="29" s="1"/>
  <c r="Q26" i="30"/>
  <c r="R62" i="30" s="1"/>
  <c r="P146" i="30"/>
  <c r="P165" i="30"/>
  <c r="R23" i="31"/>
  <c r="Q162" i="31"/>
  <c r="Q143" i="31"/>
  <c r="O184" i="31"/>
  <c r="R25" i="2"/>
  <c r="S55" i="2" s="1"/>
  <c r="S20" i="2"/>
  <c r="R26" i="2"/>
  <c r="S56" i="2" s="1"/>
  <c r="P61" i="2"/>
  <c r="P99" i="28" s="1"/>
  <c r="Q29" i="2"/>
  <c r="R59" i="2" s="1"/>
  <c r="P31" i="2"/>
  <c r="R21" i="2"/>
  <c r="S51" i="2" s="1"/>
  <c r="R26" i="10"/>
  <c r="S62" i="10" s="1"/>
  <c r="P73" i="10"/>
  <c r="P100" i="28" s="1"/>
  <c r="R25" i="10"/>
  <c r="S61" i="10" s="1"/>
  <c r="R34" i="10"/>
  <c r="S70" i="10" s="1"/>
  <c r="S30" i="10"/>
  <c r="T66" i="10" s="1"/>
  <c r="R29" i="10"/>
  <c r="S65" i="10" s="1"/>
  <c r="R32" i="10"/>
  <c r="S68" i="10" s="1"/>
  <c r="R31" i="10"/>
  <c r="S67" i="10" s="1"/>
  <c r="R28" i="10"/>
  <c r="S64" i="10" s="1"/>
  <c r="R35" i="10"/>
  <c r="S71" i="10" s="1"/>
  <c r="S24" i="10"/>
  <c r="T60" i="10" s="1"/>
  <c r="R27" i="10"/>
  <c r="S63" i="10" s="1"/>
  <c r="S26" i="32"/>
  <c r="T56" i="32" s="1"/>
  <c r="S28" i="32"/>
  <c r="T58" i="32" s="1"/>
  <c r="S27" i="32"/>
  <c r="T57" i="32" s="1"/>
  <c r="Z46" i="32" l="1"/>
  <c r="AA35" i="32"/>
  <c r="AH2" i="43"/>
  <c r="AG78" i="43"/>
  <c r="AG83" i="43" s="1"/>
  <c r="AG80" i="43"/>
  <c r="AG85" i="43" s="1"/>
  <c r="AG79" i="43"/>
  <c r="AG84" i="43" s="1"/>
  <c r="AG77" i="43"/>
  <c r="AG82" i="43" s="1"/>
  <c r="Y35" i="2"/>
  <c r="X46" i="2"/>
  <c r="S98" i="28"/>
  <c r="S106" i="28" s="1"/>
  <c r="S116" i="28"/>
  <c r="S124" i="28" s="1"/>
  <c r="S132" i="28" s="1"/>
  <c r="S25" i="32"/>
  <c r="T55" i="32" s="1"/>
  <c r="U126" i="30"/>
  <c r="U22" i="30"/>
  <c r="U161" i="30"/>
  <c r="U188" i="30"/>
  <c r="U77" i="30"/>
  <c r="U109" i="30"/>
  <c r="U142" i="30"/>
  <c r="U181" i="30"/>
  <c r="U92" i="30"/>
  <c r="U40" i="30"/>
  <c r="U58" i="30"/>
  <c r="U126" i="29"/>
  <c r="U58" i="29"/>
  <c r="U142" i="29"/>
  <c r="U161" i="29"/>
  <c r="U77" i="29"/>
  <c r="U181" i="29"/>
  <c r="U188" i="29"/>
  <c r="U92" i="29"/>
  <c r="U40" i="29"/>
  <c r="U22" i="29"/>
  <c r="U109" i="29"/>
  <c r="U181" i="31"/>
  <c r="U142" i="31"/>
  <c r="U109" i="31"/>
  <c r="U77" i="31"/>
  <c r="U92" i="31"/>
  <c r="U188" i="31"/>
  <c r="U126" i="31"/>
  <c r="U161" i="31"/>
  <c r="U58" i="31"/>
  <c r="U40" i="31"/>
  <c r="U22" i="31"/>
  <c r="U77" i="33"/>
  <c r="U40" i="33"/>
  <c r="U92" i="33"/>
  <c r="U58" i="33"/>
  <c r="U22" i="33"/>
  <c r="U188" i="34"/>
  <c r="U109" i="34"/>
  <c r="U161" i="34"/>
  <c r="U142" i="34"/>
  <c r="U22" i="34"/>
  <c r="U58" i="34"/>
  <c r="U92" i="34"/>
  <c r="U126" i="34"/>
  <c r="U181" i="34"/>
  <c r="U77" i="34"/>
  <c r="U40" i="34"/>
  <c r="U188" i="35"/>
  <c r="U142" i="35"/>
  <c r="U77" i="35"/>
  <c r="U161" i="35"/>
  <c r="U92" i="35"/>
  <c r="U40" i="35"/>
  <c r="U109" i="35"/>
  <c r="U126" i="35"/>
  <c r="U22" i="35"/>
  <c r="U181" i="35"/>
  <c r="U58" i="35"/>
  <c r="U65" i="32"/>
  <c r="U77" i="32"/>
  <c r="U19" i="32"/>
  <c r="U49" i="32"/>
  <c r="U34" i="32"/>
  <c r="U76" i="43"/>
  <c r="U58" i="43"/>
  <c r="U40" i="43"/>
  <c r="U22" i="43"/>
  <c r="U89" i="43"/>
  <c r="V4" i="48"/>
  <c r="V4" i="43"/>
  <c r="V4" i="35"/>
  <c r="V4" i="33"/>
  <c r="V4" i="36"/>
  <c r="V4" i="34"/>
  <c r="V4" i="32"/>
  <c r="V4" i="10"/>
  <c r="V4" i="30"/>
  <c r="V4" i="31"/>
  <c r="V4" i="29"/>
  <c r="V65" i="2"/>
  <c r="V34" i="2"/>
  <c r="V77" i="2"/>
  <c r="V49" i="2"/>
  <c r="V19" i="2"/>
  <c r="U77" i="10"/>
  <c r="U92" i="10"/>
  <c r="U22" i="10"/>
  <c r="U58" i="10"/>
  <c r="U40" i="10"/>
  <c r="U22" i="36"/>
  <c r="U142" i="36"/>
  <c r="U77" i="36"/>
  <c r="U126" i="36"/>
  <c r="U161" i="36"/>
  <c r="U58" i="36"/>
  <c r="U188" i="36"/>
  <c r="U40" i="36"/>
  <c r="U109" i="36"/>
  <c r="U181" i="36"/>
  <c r="U92" i="36"/>
  <c r="U20" i="48"/>
  <c r="U27" i="48"/>
  <c r="X5" i="28"/>
  <c r="W4" i="2"/>
  <c r="W21" i="28"/>
  <c r="W13" i="28"/>
  <c r="U70" i="28"/>
  <c r="U78" i="28" s="1"/>
  <c r="U90" i="28"/>
  <c r="T70" i="28"/>
  <c r="T78" i="28" s="1"/>
  <c r="T90" i="28"/>
  <c r="V37" i="28"/>
  <c r="V62" i="28" s="1"/>
  <c r="S23" i="32"/>
  <c r="T53" i="32" s="1"/>
  <c r="O93" i="28"/>
  <c r="R59" i="30"/>
  <c r="R59" i="29"/>
  <c r="S59" i="31"/>
  <c r="T50" i="2"/>
  <c r="R24" i="2"/>
  <c r="S54" i="2" s="1"/>
  <c r="S24" i="32"/>
  <c r="T54" i="32" s="1"/>
  <c r="P91" i="28"/>
  <c r="P179" i="34"/>
  <c r="P109" i="28"/>
  <c r="O112" i="28"/>
  <c r="O104" i="28"/>
  <c r="O92" i="28"/>
  <c r="P74" i="31"/>
  <c r="R61" i="31"/>
  <c r="R73" i="31" s="1"/>
  <c r="R103" i="28" s="1"/>
  <c r="R25" i="31"/>
  <c r="R37" i="31" s="1"/>
  <c r="Q145" i="31"/>
  <c r="Q157" i="31" s="1"/>
  <c r="Q164" i="31"/>
  <c r="Q176" i="31" s="1"/>
  <c r="Q183" i="31" s="1"/>
  <c r="Q185" i="31" s="1"/>
  <c r="R52" i="32"/>
  <c r="R22" i="32"/>
  <c r="R31" i="32" s="1"/>
  <c r="Q37" i="10"/>
  <c r="R28" i="2"/>
  <c r="S58" i="2" s="1"/>
  <c r="R69" i="10"/>
  <c r="R33" i="10"/>
  <c r="O178" i="36"/>
  <c r="O179" i="36" s="1"/>
  <c r="O197" i="31"/>
  <c r="T20" i="32"/>
  <c r="U50" i="32" s="1"/>
  <c r="R23" i="2"/>
  <c r="S53" i="2" s="1"/>
  <c r="R27" i="2"/>
  <c r="S57" i="2" s="1"/>
  <c r="O177" i="35"/>
  <c r="N196" i="36"/>
  <c r="P183" i="31"/>
  <c r="P185" i="31" s="1"/>
  <c r="P62" i="32"/>
  <c r="O196" i="31"/>
  <c r="O186" i="31"/>
  <c r="O194" i="31" s="1"/>
  <c r="O189" i="35"/>
  <c r="O191" i="35" s="1"/>
  <c r="Q73" i="35"/>
  <c r="Q110" i="28" s="1"/>
  <c r="N194" i="31"/>
  <c r="O158" i="35"/>
  <c r="O74" i="35"/>
  <c r="N9" i="28"/>
  <c r="O74" i="34"/>
  <c r="N8" i="28"/>
  <c r="O74" i="36"/>
  <c r="N10" i="28"/>
  <c r="O62" i="2"/>
  <c r="O190" i="36"/>
  <c r="O192" i="36" s="1"/>
  <c r="O177" i="34"/>
  <c r="O190" i="34"/>
  <c r="O192" i="34" s="1"/>
  <c r="O190" i="35"/>
  <c r="O192" i="35" s="1"/>
  <c r="P177" i="31"/>
  <c r="O177" i="36"/>
  <c r="P158" i="31"/>
  <c r="O178" i="35"/>
  <c r="O179" i="35" s="1"/>
  <c r="M27" i="28"/>
  <c r="Q37" i="36"/>
  <c r="P189" i="31"/>
  <c r="P197" i="31" s="1"/>
  <c r="P178" i="31"/>
  <c r="P179" i="31" s="1"/>
  <c r="P157" i="36"/>
  <c r="P182" i="36" s="1"/>
  <c r="O158" i="34"/>
  <c r="O183" i="35"/>
  <c r="O185" i="35" s="1"/>
  <c r="M6" i="28"/>
  <c r="M11" i="28" s="1"/>
  <c r="M19" i="28"/>
  <c r="M194" i="36"/>
  <c r="N197" i="36"/>
  <c r="R59" i="10"/>
  <c r="R23" i="10"/>
  <c r="O189" i="36"/>
  <c r="O191" i="36" s="1"/>
  <c r="N186" i="36"/>
  <c r="O182" i="36"/>
  <c r="O184" i="36" s="1"/>
  <c r="O186" i="36" s="1"/>
  <c r="N193" i="36"/>
  <c r="O158" i="36"/>
  <c r="M198" i="36"/>
  <c r="M200" i="36" s="1"/>
  <c r="P176" i="36"/>
  <c r="P183" i="36" s="1"/>
  <c r="P185" i="36" s="1"/>
  <c r="M198" i="35"/>
  <c r="M200" i="35" s="1"/>
  <c r="M194" i="35"/>
  <c r="Q73" i="36"/>
  <c r="Q111" i="28" s="1"/>
  <c r="Q95" i="28" s="1"/>
  <c r="N196" i="35"/>
  <c r="N184" i="35"/>
  <c r="N186" i="35" s="1"/>
  <c r="S33" i="31"/>
  <c r="S69" i="31"/>
  <c r="R172" i="31"/>
  <c r="R153" i="31"/>
  <c r="R32" i="36"/>
  <c r="R68" i="36"/>
  <c r="Q171" i="36"/>
  <c r="Q152" i="36"/>
  <c r="W33" i="35"/>
  <c r="W69" i="35"/>
  <c r="V172" i="35"/>
  <c r="V153" i="35"/>
  <c r="R31" i="34"/>
  <c r="R67" i="34"/>
  <c r="Q170" i="34"/>
  <c r="Q151" i="34"/>
  <c r="R30" i="34"/>
  <c r="R66" i="34"/>
  <c r="Q150" i="34"/>
  <c r="Q169" i="34"/>
  <c r="P176" i="35"/>
  <c r="R52" i="2"/>
  <c r="R22" i="2"/>
  <c r="R30" i="36"/>
  <c r="R66" i="36"/>
  <c r="Q150" i="36"/>
  <c r="Q169" i="36"/>
  <c r="T24" i="35"/>
  <c r="T60" i="35"/>
  <c r="S163" i="35"/>
  <c r="S144" i="35"/>
  <c r="R28" i="36"/>
  <c r="R64" i="36"/>
  <c r="Q167" i="36"/>
  <c r="Q148" i="36"/>
  <c r="S27" i="31"/>
  <c r="S63" i="31"/>
  <c r="R147" i="31"/>
  <c r="R166" i="31"/>
  <c r="N184" i="34"/>
  <c r="N186" i="34" s="1"/>
  <c r="N196" i="34"/>
  <c r="R33" i="34"/>
  <c r="R69" i="34"/>
  <c r="Q172" i="34"/>
  <c r="Q153" i="34"/>
  <c r="S62" i="31"/>
  <c r="R146" i="31"/>
  <c r="R165" i="31"/>
  <c r="S26" i="31"/>
  <c r="P157" i="34"/>
  <c r="O189" i="34"/>
  <c r="O182" i="34"/>
  <c r="V28" i="35"/>
  <c r="V64" i="35"/>
  <c r="U167" i="35"/>
  <c r="U148" i="35"/>
  <c r="S35" i="31"/>
  <c r="S71" i="31"/>
  <c r="R155" i="31"/>
  <c r="R174" i="31"/>
  <c r="S29" i="31"/>
  <c r="S65" i="31"/>
  <c r="R149" i="31"/>
  <c r="R168" i="31"/>
  <c r="R34" i="36"/>
  <c r="R70" i="36"/>
  <c r="Q173" i="36"/>
  <c r="Q154" i="36"/>
  <c r="R29" i="34"/>
  <c r="R65" i="34"/>
  <c r="Q149" i="34"/>
  <c r="Q168" i="34"/>
  <c r="Z26" i="35"/>
  <c r="AF44" i="35" s="1"/>
  <c r="AG44" i="35" s="1"/>
  <c r="AH44" i="35" s="1"/>
  <c r="AI44" i="35" s="1"/>
  <c r="AJ44" i="35" s="1"/>
  <c r="AK44" i="35" s="1"/>
  <c r="AL44" i="35" s="1"/>
  <c r="AM44" i="35" s="1"/>
  <c r="Z62" i="35"/>
  <c r="Y165" i="35"/>
  <c r="Y146" i="35"/>
  <c r="W30" i="35"/>
  <c r="W66" i="35"/>
  <c r="V150" i="35"/>
  <c r="V169" i="35"/>
  <c r="R31" i="36"/>
  <c r="R67" i="36"/>
  <c r="Q170" i="36"/>
  <c r="Q151" i="36"/>
  <c r="N191" i="34"/>
  <c r="N193" i="34" s="1"/>
  <c r="N197" i="34"/>
  <c r="S68" i="31"/>
  <c r="S32" i="31"/>
  <c r="R171" i="31"/>
  <c r="R152" i="31"/>
  <c r="V27" i="35"/>
  <c r="V63" i="35"/>
  <c r="U166" i="35"/>
  <c r="U147" i="35"/>
  <c r="R34" i="35"/>
  <c r="R70" i="35"/>
  <c r="Q173" i="35"/>
  <c r="Q154" i="35"/>
  <c r="R27" i="36"/>
  <c r="R63" i="36"/>
  <c r="Q147" i="36"/>
  <c r="Q166" i="36"/>
  <c r="R26" i="36"/>
  <c r="R62" i="36"/>
  <c r="Q165" i="36"/>
  <c r="Q146" i="36"/>
  <c r="R27" i="34"/>
  <c r="R63" i="34"/>
  <c r="Q166" i="34"/>
  <c r="Q147" i="34"/>
  <c r="V32" i="35"/>
  <c r="V68" i="35"/>
  <c r="U152" i="35"/>
  <c r="U171" i="35"/>
  <c r="U29" i="36"/>
  <c r="U65" i="36"/>
  <c r="T149" i="36"/>
  <c r="T168" i="36"/>
  <c r="R25" i="34"/>
  <c r="R61" i="34"/>
  <c r="Q145" i="34"/>
  <c r="Q164" i="34"/>
  <c r="R28" i="34"/>
  <c r="R64" i="34"/>
  <c r="Q148" i="34"/>
  <c r="Q167" i="34"/>
  <c r="P176" i="34"/>
  <c r="O184" i="35"/>
  <c r="W35" i="35"/>
  <c r="W71" i="35"/>
  <c r="V174" i="35"/>
  <c r="V155" i="35"/>
  <c r="M194" i="34"/>
  <c r="S60" i="31"/>
  <c r="S24" i="31"/>
  <c r="R144" i="31"/>
  <c r="R163" i="31"/>
  <c r="R23" i="35"/>
  <c r="R59" i="35"/>
  <c r="Q37" i="35"/>
  <c r="Q143" i="35"/>
  <c r="Q162" i="35"/>
  <c r="R24" i="34"/>
  <c r="R60" i="34"/>
  <c r="Q163" i="34"/>
  <c r="Q144" i="34"/>
  <c r="N191" i="35"/>
  <c r="N193" i="35" s="1"/>
  <c r="N197" i="35"/>
  <c r="R32" i="34"/>
  <c r="R68" i="34"/>
  <c r="Q171" i="34"/>
  <c r="Q152" i="34"/>
  <c r="S70" i="31"/>
  <c r="S34" i="31"/>
  <c r="R154" i="31"/>
  <c r="R173" i="31"/>
  <c r="R35" i="36"/>
  <c r="R71" i="36"/>
  <c r="Q155" i="36"/>
  <c r="Q174" i="36"/>
  <c r="S30" i="31"/>
  <c r="S66" i="31"/>
  <c r="R169" i="31"/>
  <c r="R150" i="31"/>
  <c r="R25" i="36"/>
  <c r="R61" i="36"/>
  <c r="Q164" i="36"/>
  <c r="Q145" i="36"/>
  <c r="R34" i="34"/>
  <c r="R70" i="34"/>
  <c r="Q173" i="34"/>
  <c r="Q154" i="34"/>
  <c r="S23" i="36"/>
  <c r="S59" i="36"/>
  <c r="R162" i="36"/>
  <c r="R143" i="36"/>
  <c r="Q73" i="34"/>
  <c r="R33" i="36"/>
  <c r="R69" i="36"/>
  <c r="Q172" i="36"/>
  <c r="Q153" i="36"/>
  <c r="M198" i="34"/>
  <c r="M200" i="34" s="1"/>
  <c r="R31" i="35"/>
  <c r="R67" i="35"/>
  <c r="Q151" i="35"/>
  <c r="Q170" i="35"/>
  <c r="R26" i="34"/>
  <c r="R62" i="34"/>
  <c r="Q146" i="34"/>
  <c r="Q165" i="34"/>
  <c r="W29" i="35"/>
  <c r="W65" i="35"/>
  <c r="V149" i="35"/>
  <c r="V168" i="35"/>
  <c r="R35" i="34"/>
  <c r="R71" i="34"/>
  <c r="Q174" i="34"/>
  <c r="Q155" i="34"/>
  <c r="R24" i="36"/>
  <c r="R60" i="36"/>
  <c r="Q163" i="36"/>
  <c r="Q144" i="36"/>
  <c r="S64" i="31"/>
  <c r="R167" i="31"/>
  <c r="R148" i="31"/>
  <c r="S28" i="31"/>
  <c r="T31" i="31"/>
  <c r="T67" i="31"/>
  <c r="S151" i="31"/>
  <c r="S170" i="31"/>
  <c r="W25" i="35"/>
  <c r="W61" i="35"/>
  <c r="V145" i="35"/>
  <c r="V164" i="35"/>
  <c r="P157" i="35"/>
  <c r="R23" i="34"/>
  <c r="R59" i="34"/>
  <c r="Q37" i="34"/>
  <c r="Q162" i="34"/>
  <c r="Q143" i="34"/>
  <c r="O74" i="33"/>
  <c r="O74" i="30"/>
  <c r="L11" i="28"/>
  <c r="AA41" i="33"/>
  <c r="Z55" i="33"/>
  <c r="AE41" i="30"/>
  <c r="AD55" i="30"/>
  <c r="P74" i="10"/>
  <c r="O177" i="29"/>
  <c r="O74" i="29"/>
  <c r="Q61" i="32"/>
  <c r="Q107" i="28" s="1"/>
  <c r="S29" i="32"/>
  <c r="T59" i="32" s="1"/>
  <c r="S21" i="32"/>
  <c r="T51" i="32" s="1"/>
  <c r="AC41" i="10"/>
  <c r="AB55" i="10"/>
  <c r="Z41" i="34"/>
  <c r="Y55" i="34"/>
  <c r="M198" i="29"/>
  <c r="M200" i="29" s="1"/>
  <c r="M194" i="29"/>
  <c r="Q146" i="29"/>
  <c r="R26" i="29"/>
  <c r="S62" i="29" s="1"/>
  <c r="Q165" i="29"/>
  <c r="R23" i="33"/>
  <c r="S59" i="33" s="1"/>
  <c r="Q37" i="33"/>
  <c r="Q166" i="30"/>
  <c r="Q147" i="30"/>
  <c r="R27" i="30"/>
  <c r="S63" i="30" s="1"/>
  <c r="R24" i="33"/>
  <c r="S60" i="33" s="1"/>
  <c r="O182" i="29"/>
  <c r="O189" i="29"/>
  <c r="O178" i="29"/>
  <c r="O179" i="29" s="1"/>
  <c r="Q154" i="30"/>
  <c r="Q173" i="30"/>
  <c r="R34" i="30"/>
  <c r="S70" i="30" s="1"/>
  <c r="R31" i="33"/>
  <c r="S67" i="33" s="1"/>
  <c r="Q173" i="29"/>
  <c r="Q154" i="29"/>
  <c r="R34" i="29"/>
  <c r="S70" i="29" s="1"/>
  <c r="P73" i="33"/>
  <c r="P108" i="28" s="1"/>
  <c r="P73" i="29"/>
  <c r="P101" i="28" s="1"/>
  <c r="Q144" i="30"/>
  <c r="R24" i="30"/>
  <c r="S60" i="30" s="1"/>
  <c r="Q163" i="30"/>
  <c r="P73" i="30"/>
  <c r="P102" i="28" s="1"/>
  <c r="P94" i="28" s="1"/>
  <c r="R31" i="30"/>
  <c r="S67" i="30" s="1"/>
  <c r="Q170" i="30"/>
  <c r="Q151" i="30"/>
  <c r="Q174" i="29"/>
  <c r="Q155" i="29"/>
  <c r="R35" i="29"/>
  <c r="S71" i="29" s="1"/>
  <c r="R33" i="30"/>
  <c r="S69" i="30" s="1"/>
  <c r="Q172" i="30"/>
  <c r="Q153" i="30"/>
  <c r="Q162" i="29"/>
  <c r="R23" i="29"/>
  <c r="Q37" i="29"/>
  <c r="Q143" i="29"/>
  <c r="O189" i="30"/>
  <c r="O158" i="30"/>
  <c r="O182" i="30"/>
  <c r="O178" i="30"/>
  <c r="O179" i="30" s="1"/>
  <c r="P176" i="30"/>
  <c r="Q164" i="30"/>
  <c r="Q145" i="30"/>
  <c r="R25" i="30"/>
  <c r="S61" i="30" s="1"/>
  <c r="R35" i="33"/>
  <c r="S71" i="33" s="1"/>
  <c r="N191" i="30"/>
  <c r="N193" i="30" s="1"/>
  <c r="N197" i="30"/>
  <c r="Q167" i="30"/>
  <c r="R28" i="30"/>
  <c r="S64" i="30" s="1"/>
  <c r="Q148" i="30"/>
  <c r="P157" i="29"/>
  <c r="R33" i="33"/>
  <c r="S69" i="33" s="1"/>
  <c r="Q167" i="29"/>
  <c r="Q148" i="29"/>
  <c r="R28" i="29"/>
  <c r="S64" i="29" s="1"/>
  <c r="R29" i="33"/>
  <c r="S65" i="33" s="1"/>
  <c r="S25" i="33"/>
  <c r="T61" i="33" s="1"/>
  <c r="Q37" i="30"/>
  <c r="Q162" i="30"/>
  <c r="Q143" i="30"/>
  <c r="R23" i="30"/>
  <c r="R32" i="30"/>
  <c r="S68" i="30" s="1"/>
  <c r="Q152" i="30"/>
  <c r="Q171" i="30"/>
  <c r="N184" i="30"/>
  <c r="N186" i="30" s="1"/>
  <c r="N196" i="30"/>
  <c r="Q168" i="29"/>
  <c r="Q149" i="29"/>
  <c r="R29" i="29"/>
  <c r="S65" i="29" s="1"/>
  <c r="O177" i="30"/>
  <c r="O190" i="30"/>
  <c r="O192" i="30" s="1"/>
  <c r="O183" i="30"/>
  <c r="O185" i="30" s="1"/>
  <c r="Q171" i="29"/>
  <c r="R32" i="29"/>
  <c r="S68" i="29" s="1"/>
  <c r="Q152" i="29"/>
  <c r="O158" i="29"/>
  <c r="P157" i="30"/>
  <c r="R24" i="29"/>
  <c r="S60" i="29" s="1"/>
  <c r="Q163" i="29"/>
  <c r="Q144" i="29"/>
  <c r="R26" i="33"/>
  <c r="S62" i="33" s="1"/>
  <c r="O190" i="29"/>
  <c r="O192" i="29" s="1"/>
  <c r="O183" i="29"/>
  <c r="O185" i="29" s="1"/>
  <c r="Q150" i="30"/>
  <c r="Q169" i="30"/>
  <c r="R30" i="30"/>
  <c r="S66" i="30" s="1"/>
  <c r="R27" i="33"/>
  <c r="S63" i="33" s="1"/>
  <c r="N184" i="29"/>
  <c r="N186" i="29" s="1"/>
  <c r="N196" i="29"/>
  <c r="M194" i="30"/>
  <c r="R28" i="33"/>
  <c r="S64" i="33" s="1"/>
  <c r="Q153" i="29"/>
  <c r="R33" i="29"/>
  <c r="S69" i="29" s="1"/>
  <c r="Q172" i="29"/>
  <c r="Q174" i="30"/>
  <c r="Q155" i="30"/>
  <c r="R35" i="30"/>
  <c r="S71" i="30" s="1"/>
  <c r="R27" i="29"/>
  <c r="S63" i="29" s="1"/>
  <c r="Q166" i="29"/>
  <c r="Q147" i="29"/>
  <c r="R30" i="29"/>
  <c r="S66" i="29" s="1"/>
  <c r="Q169" i="29"/>
  <c r="Q150" i="29"/>
  <c r="Q168" i="30"/>
  <c r="Q149" i="30"/>
  <c r="R29" i="30"/>
  <c r="S65" i="30" s="1"/>
  <c r="Q151" i="29"/>
  <c r="Q170" i="29"/>
  <c r="R31" i="29"/>
  <c r="S67" i="29" s="1"/>
  <c r="R30" i="33"/>
  <c r="S66" i="33" s="1"/>
  <c r="R32" i="33"/>
  <c r="S68" i="33" s="1"/>
  <c r="M198" i="30"/>
  <c r="M200" i="30" s="1"/>
  <c r="Q146" i="30"/>
  <c r="Q165" i="30"/>
  <c r="R26" i="30"/>
  <c r="S62" i="30" s="1"/>
  <c r="R34" i="33"/>
  <c r="S70" i="33" s="1"/>
  <c r="Q145" i="29"/>
  <c r="R25" i="29"/>
  <c r="S61" i="29" s="1"/>
  <c r="Q164" i="29"/>
  <c r="P176" i="29"/>
  <c r="N191" i="29"/>
  <c r="N193" i="29" s="1"/>
  <c r="N197" i="29"/>
  <c r="P184" i="31"/>
  <c r="S23" i="31"/>
  <c r="R162" i="31"/>
  <c r="R143" i="31"/>
  <c r="T25" i="32"/>
  <c r="U55" i="32" s="1"/>
  <c r="S25" i="2"/>
  <c r="T55" i="2" s="1"/>
  <c r="Q61" i="2"/>
  <c r="Q99" i="28" s="1"/>
  <c r="R29" i="2"/>
  <c r="T20" i="2"/>
  <c r="S21" i="2"/>
  <c r="T51" i="2" s="1"/>
  <c r="Q31" i="2"/>
  <c r="S26" i="2"/>
  <c r="T56" i="2" s="1"/>
  <c r="S25" i="10"/>
  <c r="T61" i="10" s="1"/>
  <c r="S29" i="10"/>
  <c r="T65" i="10" s="1"/>
  <c r="S27" i="10"/>
  <c r="T63" i="10" s="1"/>
  <c r="S35" i="10"/>
  <c r="T71" i="10" s="1"/>
  <c r="S28" i="10"/>
  <c r="T64" i="10" s="1"/>
  <c r="T30" i="10"/>
  <c r="U66" i="10" s="1"/>
  <c r="S26" i="10"/>
  <c r="T62" i="10" s="1"/>
  <c r="T24" i="10"/>
  <c r="U60" i="10" s="1"/>
  <c r="S31" i="10"/>
  <c r="T67" i="10" s="1"/>
  <c r="S32" i="10"/>
  <c r="T68" i="10" s="1"/>
  <c r="Q73" i="10"/>
  <c r="Q100" i="28" s="1"/>
  <c r="S34" i="10"/>
  <c r="T70" i="10" s="1"/>
  <c r="T26" i="32"/>
  <c r="U56" i="32" s="1"/>
  <c r="T23" i="32"/>
  <c r="U53" i="32" s="1"/>
  <c r="T28" i="32"/>
  <c r="U58" i="32" s="1"/>
  <c r="T27" i="32"/>
  <c r="U57" i="32" s="1"/>
  <c r="AA46" i="32" l="1"/>
  <c r="AB35" i="32"/>
  <c r="Z35" i="2"/>
  <c r="Y46" i="2"/>
  <c r="AI2" i="43"/>
  <c r="AH77" i="43"/>
  <c r="AH82" i="43" s="1"/>
  <c r="AH79" i="43"/>
  <c r="AH84" i="43" s="1"/>
  <c r="AH78" i="43"/>
  <c r="AH83" i="43" s="1"/>
  <c r="AH80" i="43"/>
  <c r="AH85" i="43" s="1"/>
  <c r="T98" i="28"/>
  <c r="T106" i="28" s="1"/>
  <c r="T116" i="28"/>
  <c r="T124" i="28" s="1"/>
  <c r="T132" i="28" s="1"/>
  <c r="U98" i="28"/>
  <c r="U106" i="28" s="1"/>
  <c r="U116" i="28"/>
  <c r="U124" i="28" s="1"/>
  <c r="U132" i="28" s="1"/>
  <c r="O6" i="28"/>
  <c r="V77" i="32"/>
  <c r="V19" i="32"/>
  <c r="V49" i="32"/>
  <c r="V65" i="32"/>
  <c r="V34" i="32"/>
  <c r="V161" i="36"/>
  <c r="V142" i="36"/>
  <c r="V77" i="36"/>
  <c r="V40" i="36"/>
  <c r="V188" i="36"/>
  <c r="V126" i="36"/>
  <c r="V109" i="36"/>
  <c r="V92" i="36"/>
  <c r="V22" i="36"/>
  <c r="V58" i="36"/>
  <c r="V181" i="36"/>
  <c r="V77" i="33"/>
  <c r="V40" i="33"/>
  <c r="V92" i="33"/>
  <c r="V58" i="33"/>
  <c r="V22" i="33"/>
  <c r="V188" i="34"/>
  <c r="V161" i="34"/>
  <c r="V142" i="34"/>
  <c r="V22" i="34"/>
  <c r="V58" i="34"/>
  <c r="V92" i="34"/>
  <c r="V126" i="34"/>
  <c r="V40" i="34"/>
  <c r="V109" i="34"/>
  <c r="V181" i="34"/>
  <c r="V77" i="34"/>
  <c r="V126" i="29"/>
  <c r="V181" i="29"/>
  <c r="V142" i="29"/>
  <c r="V77" i="29"/>
  <c r="V40" i="29"/>
  <c r="V161" i="29"/>
  <c r="V22" i="29"/>
  <c r="V92" i="29"/>
  <c r="V188" i="29"/>
  <c r="V58" i="29"/>
  <c r="V109" i="29"/>
  <c r="V181" i="35"/>
  <c r="V92" i="35"/>
  <c r="V142" i="35"/>
  <c r="V77" i="35"/>
  <c r="V109" i="35"/>
  <c r="V188" i="35"/>
  <c r="V126" i="35"/>
  <c r="V58" i="35"/>
  <c r="V161" i="35"/>
  <c r="V40" i="35"/>
  <c r="V22" i="35"/>
  <c r="V181" i="31"/>
  <c r="V92" i="31"/>
  <c r="V188" i="31"/>
  <c r="V126" i="31"/>
  <c r="V161" i="31"/>
  <c r="V58" i="31"/>
  <c r="V77" i="31"/>
  <c r="V40" i="31"/>
  <c r="V22" i="31"/>
  <c r="V109" i="31"/>
  <c r="V142" i="31"/>
  <c r="V76" i="43"/>
  <c r="V58" i="43"/>
  <c r="V40" i="43"/>
  <c r="V89" i="43"/>
  <c r="V22" i="43"/>
  <c r="V22" i="30"/>
  <c r="V188" i="30"/>
  <c r="V161" i="30"/>
  <c r="V77" i="30"/>
  <c r="V109" i="30"/>
  <c r="V142" i="30"/>
  <c r="V181" i="30"/>
  <c r="V126" i="30"/>
  <c r="V40" i="30"/>
  <c r="V58" i="30"/>
  <c r="V92" i="30"/>
  <c r="V27" i="48"/>
  <c r="V20" i="48"/>
  <c r="W4" i="48"/>
  <c r="W4" i="43"/>
  <c r="W4" i="35"/>
  <c r="W4" i="33"/>
  <c r="W4" i="36"/>
  <c r="W4" i="34"/>
  <c r="W4" i="32"/>
  <c r="W4" i="30"/>
  <c r="W4" i="10"/>
  <c r="W4" i="31"/>
  <c r="W4" i="29"/>
  <c r="W77" i="2"/>
  <c r="W49" i="2"/>
  <c r="W19" i="2"/>
  <c r="W65" i="2"/>
  <c r="W34" i="2"/>
  <c r="V92" i="10"/>
  <c r="V22" i="10"/>
  <c r="V77" i="10"/>
  <c r="V58" i="10"/>
  <c r="V40" i="10"/>
  <c r="V90" i="28"/>
  <c r="V70" i="28"/>
  <c r="V78" i="28" s="1"/>
  <c r="W37" i="28"/>
  <c r="W62" i="28" s="1"/>
  <c r="Y5" i="28"/>
  <c r="X4" i="2"/>
  <c r="X21" i="28"/>
  <c r="X13" i="28"/>
  <c r="O96" i="28"/>
  <c r="P93" i="28"/>
  <c r="P112" i="28"/>
  <c r="T24" i="32"/>
  <c r="U54" i="32" s="1"/>
  <c r="S59" i="30"/>
  <c r="Q179" i="34"/>
  <c r="Q109" i="28"/>
  <c r="S59" i="29"/>
  <c r="T59" i="31"/>
  <c r="S24" i="2"/>
  <c r="T54" i="2" s="1"/>
  <c r="U50" i="2"/>
  <c r="Q91" i="28"/>
  <c r="P92" i="28"/>
  <c r="P104" i="28"/>
  <c r="Q74" i="31"/>
  <c r="S28" i="2"/>
  <c r="T58" i="2" s="1"/>
  <c r="P62" i="2"/>
  <c r="P74" i="36"/>
  <c r="O10" i="28"/>
  <c r="P74" i="34"/>
  <c r="O7" i="28"/>
  <c r="P74" i="35"/>
  <c r="O9" i="28"/>
  <c r="S61" i="31"/>
  <c r="S73" i="31" s="1"/>
  <c r="S103" i="28" s="1"/>
  <c r="R164" i="31"/>
  <c r="R176" i="31" s="1"/>
  <c r="R183" i="31" s="1"/>
  <c r="R185" i="31" s="1"/>
  <c r="S25" i="31"/>
  <c r="S37" i="31" s="1"/>
  <c r="R145" i="31"/>
  <c r="R157" i="31" s="1"/>
  <c r="R37" i="10"/>
  <c r="S52" i="32"/>
  <c r="S22" i="32"/>
  <c r="S31" i="32" s="1"/>
  <c r="U20" i="32"/>
  <c r="V50" i="32" s="1"/>
  <c r="S23" i="2"/>
  <c r="T53" i="2" s="1"/>
  <c r="O198" i="31"/>
  <c r="S69" i="10"/>
  <c r="S33" i="10"/>
  <c r="N198" i="36"/>
  <c r="N200" i="36" s="1"/>
  <c r="P196" i="31"/>
  <c r="P198" i="31" s="1"/>
  <c r="P186" i="31"/>
  <c r="S27" i="2"/>
  <c r="T57" i="2" s="1"/>
  <c r="Q62" i="32"/>
  <c r="O197" i="35"/>
  <c r="P177" i="34"/>
  <c r="O193" i="36"/>
  <c r="O194" i="36" s="1"/>
  <c r="R37" i="36"/>
  <c r="Q158" i="31"/>
  <c r="N27" i="28"/>
  <c r="N6" i="28"/>
  <c r="N11" i="28" s="1"/>
  <c r="N19" i="28"/>
  <c r="O196" i="35"/>
  <c r="O193" i="35"/>
  <c r="Q190" i="31"/>
  <c r="Q192" i="31" s="1"/>
  <c r="P178" i="36"/>
  <c r="P179" i="36" s="1"/>
  <c r="Q177" i="31"/>
  <c r="P177" i="36"/>
  <c r="P191" i="31"/>
  <c r="P193" i="31" s="1"/>
  <c r="P190" i="36"/>
  <c r="P192" i="36" s="1"/>
  <c r="O196" i="36"/>
  <c r="P189" i="36"/>
  <c r="P158" i="36"/>
  <c r="O197" i="36"/>
  <c r="R73" i="36"/>
  <c r="R111" i="28" s="1"/>
  <c r="R95" i="28" s="1"/>
  <c r="P158" i="34"/>
  <c r="O186" i="35"/>
  <c r="N194" i="36"/>
  <c r="S59" i="10"/>
  <c r="S23" i="10"/>
  <c r="N198" i="34"/>
  <c r="N200" i="34" s="1"/>
  <c r="R73" i="34"/>
  <c r="Q157" i="36"/>
  <c r="Q176" i="36"/>
  <c r="Q183" i="36" s="1"/>
  <c r="Q185" i="36" s="1"/>
  <c r="N194" i="35"/>
  <c r="N198" i="35"/>
  <c r="N200" i="35" s="1"/>
  <c r="S34" i="35"/>
  <c r="S70" i="35"/>
  <c r="R154" i="35"/>
  <c r="R173" i="35"/>
  <c r="Q176" i="34"/>
  <c r="X25" i="35"/>
  <c r="X61" i="35"/>
  <c r="W164" i="35"/>
  <c r="W145" i="35"/>
  <c r="T70" i="31"/>
  <c r="S154" i="31"/>
  <c r="T34" i="31"/>
  <c r="S173" i="31"/>
  <c r="P183" i="34"/>
  <c r="P185" i="34" s="1"/>
  <c r="P190" i="34"/>
  <c r="P192" i="34" s="1"/>
  <c r="X30" i="35"/>
  <c r="X66" i="35"/>
  <c r="W169" i="35"/>
  <c r="W150" i="35"/>
  <c r="S29" i="34"/>
  <c r="S65" i="34"/>
  <c r="R149" i="34"/>
  <c r="R168" i="34"/>
  <c r="T29" i="31"/>
  <c r="T65" i="31"/>
  <c r="S149" i="31"/>
  <c r="S168" i="31"/>
  <c r="W28" i="35"/>
  <c r="W64" i="35"/>
  <c r="V167" i="35"/>
  <c r="V148" i="35"/>
  <c r="S30" i="36"/>
  <c r="S66" i="36"/>
  <c r="R169" i="36"/>
  <c r="R150" i="36"/>
  <c r="S30" i="34"/>
  <c r="S66" i="34"/>
  <c r="R169" i="34"/>
  <c r="R150" i="34"/>
  <c r="X33" i="35"/>
  <c r="X69" i="35"/>
  <c r="W172" i="35"/>
  <c r="W153" i="35"/>
  <c r="T33" i="31"/>
  <c r="T69" i="31"/>
  <c r="S153" i="31"/>
  <c r="S172" i="31"/>
  <c r="T30" i="31"/>
  <c r="T66" i="31"/>
  <c r="S169" i="31"/>
  <c r="S150" i="31"/>
  <c r="O184" i="34"/>
  <c r="O186" i="34" s="1"/>
  <c r="O196" i="34"/>
  <c r="S31" i="35"/>
  <c r="S67" i="35"/>
  <c r="R151" i="35"/>
  <c r="R170" i="35"/>
  <c r="S23" i="35"/>
  <c r="S59" i="35"/>
  <c r="R162" i="35"/>
  <c r="R37" i="35"/>
  <c r="R143" i="35"/>
  <c r="S52" i="2"/>
  <c r="S22" i="2"/>
  <c r="R31" i="2"/>
  <c r="S59" i="2"/>
  <c r="S23" i="34"/>
  <c r="S59" i="34"/>
  <c r="R162" i="34"/>
  <c r="R143" i="34"/>
  <c r="R37" i="34"/>
  <c r="S35" i="34"/>
  <c r="S71" i="34"/>
  <c r="R155" i="34"/>
  <c r="R174" i="34"/>
  <c r="P189" i="34"/>
  <c r="P182" i="34"/>
  <c r="U24" i="35"/>
  <c r="U60" i="35"/>
  <c r="T163" i="35"/>
  <c r="T144" i="35"/>
  <c r="W32" i="35"/>
  <c r="W68" i="35"/>
  <c r="V152" i="35"/>
  <c r="V171" i="35"/>
  <c r="O197" i="34"/>
  <c r="O191" i="34"/>
  <c r="O193" i="34" s="1"/>
  <c r="T27" i="31"/>
  <c r="T63" i="31"/>
  <c r="S166" i="31"/>
  <c r="S147" i="31"/>
  <c r="Q182" i="31"/>
  <c r="Q196" i="31" s="1"/>
  <c r="P189" i="35"/>
  <c r="P178" i="35"/>
  <c r="P179" i="35" s="1"/>
  <c r="P182" i="35"/>
  <c r="P158" i="35"/>
  <c r="U31" i="31"/>
  <c r="U67" i="31"/>
  <c r="T151" i="31"/>
  <c r="T170" i="31"/>
  <c r="S26" i="34"/>
  <c r="S62" i="34"/>
  <c r="R146" i="34"/>
  <c r="R165" i="34"/>
  <c r="S31" i="36"/>
  <c r="S67" i="36"/>
  <c r="R151" i="36"/>
  <c r="R170" i="36"/>
  <c r="AA26" i="35"/>
  <c r="AA62" i="35"/>
  <c r="Z165" i="35"/>
  <c r="Z146" i="35"/>
  <c r="S34" i="36"/>
  <c r="S70" i="36"/>
  <c r="R173" i="36"/>
  <c r="R154" i="36"/>
  <c r="T71" i="31"/>
  <c r="T35" i="31"/>
  <c r="S155" i="31"/>
  <c r="S174" i="31"/>
  <c r="S33" i="34"/>
  <c r="S69" i="34"/>
  <c r="R172" i="34"/>
  <c r="R153" i="34"/>
  <c r="P190" i="35"/>
  <c r="P192" i="35" s="1"/>
  <c r="P183" i="35"/>
  <c r="P185" i="35" s="1"/>
  <c r="P177" i="35"/>
  <c r="S31" i="34"/>
  <c r="S67" i="34"/>
  <c r="R170" i="34"/>
  <c r="R151" i="34"/>
  <c r="S32" i="36"/>
  <c r="S68" i="36"/>
  <c r="R171" i="36"/>
  <c r="R152" i="36"/>
  <c r="T23" i="36"/>
  <c r="T59" i="36"/>
  <c r="S162" i="36"/>
  <c r="S143" i="36"/>
  <c r="S25" i="36"/>
  <c r="S61" i="36"/>
  <c r="R145" i="36"/>
  <c r="R164" i="36"/>
  <c r="S35" i="36"/>
  <c r="S71" i="36"/>
  <c r="R174" i="36"/>
  <c r="R155" i="36"/>
  <c r="S32" i="34"/>
  <c r="S68" i="34"/>
  <c r="R171" i="34"/>
  <c r="R152" i="34"/>
  <c r="S24" i="34"/>
  <c r="S60" i="34"/>
  <c r="R144" i="34"/>
  <c r="R163" i="34"/>
  <c r="T60" i="31"/>
  <c r="S144" i="31"/>
  <c r="T24" i="31"/>
  <c r="S163" i="31"/>
  <c r="X35" i="35"/>
  <c r="X71" i="35"/>
  <c r="W174" i="35"/>
  <c r="W155" i="35"/>
  <c r="S28" i="34"/>
  <c r="S64" i="34"/>
  <c r="R148" i="34"/>
  <c r="R167" i="34"/>
  <c r="V29" i="36"/>
  <c r="V65" i="36"/>
  <c r="U149" i="36"/>
  <c r="U168" i="36"/>
  <c r="S27" i="34"/>
  <c r="S63" i="34"/>
  <c r="R166" i="34"/>
  <c r="R147" i="34"/>
  <c r="S27" i="36"/>
  <c r="S63" i="36"/>
  <c r="R147" i="36"/>
  <c r="R166" i="36"/>
  <c r="W27" i="35"/>
  <c r="W63" i="35"/>
  <c r="V166" i="35"/>
  <c r="V147" i="35"/>
  <c r="T68" i="31"/>
  <c r="S171" i="31"/>
  <c r="S152" i="31"/>
  <c r="T32" i="31"/>
  <c r="T26" i="31"/>
  <c r="T62" i="31"/>
  <c r="S146" i="31"/>
  <c r="S165" i="31"/>
  <c r="S34" i="34"/>
  <c r="S70" i="34"/>
  <c r="R173" i="34"/>
  <c r="R154" i="34"/>
  <c r="S25" i="34"/>
  <c r="S61" i="34"/>
  <c r="R145" i="34"/>
  <c r="R164" i="34"/>
  <c r="Q189" i="31"/>
  <c r="Q178" i="31"/>
  <c r="Q179" i="31" s="1"/>
  <c r="Q176" i="35"/>
  <c r="N194" i="34"/>
  <c r="S28" i="36"/>
  <c r="S64" i="36"/>
  <c r="R148" i="36"/>
  <c r="R167" i="36"/>
  <c r="R73" i="35"/>
  <c r="R110" i="28" s="1"/>
  <c r="S26" i="36"/>
  <c r="S62" i="36"/>
  <c r="R165" i="36"/>
  <c r="R146" i="36"/>
  <c r="Q157" i="34"/>
  <c r="T64" i="31"/>
  <c r="S167" i="31"/>
  <c r="T28" i="31"/>
  <c r="S148" i="31"/>
  <c r="S24" i="36"/>
  <c r="S60" i="36"/>
  <c r="R163" i="36"/>
  <c r="R144" i="36"/>
  <c r="X29" i="35"/>
  <c r="X65" i="35"/>
  <c r="W168" i="35"/>
  <c r="W149" i="35"/>
  <c r="S33" i="36"/>
  <c r="S69" i="36"/>
  <c r="R153" i="36"/>
  <c r="R172" i="36"/>
  <c r="Q157" i="35"/>
  <c r="P196" i="36"/>
  <c r="P184" i="36"/>
  <c r="P186" i="36" s="1"/>
  <c r="P74" i="33"/>
  <c r="P7" i="28" s="1"/>
  <c r="P74" i="30"/>
  <c r="AB41" i="33"/>
  <c r="AA55" i="33"/>
  <c r="AE55" i="30"/>
  <c r="Q74" i="10"/>
  <c r="P74" i="29"/>
  <c r="P177" i="29"/>
  <c r="R61" i="32"/>
  <c r="R107" i="28" s="1"/>
  <c r="T21" i="32"/>
  <c r="U51" i="32" s="1"/>
  <c r="T29" i="32"/>
  <c r="U59" i="32" s="1"/>
  <c r="AD41" i="10"/>
  <c r="AC55" i="10"/>
  <c r="AA41" i="34"/>
  <c r="Z55" i="34"/>
  <c r="N194" i="30"/>
  <c r="N198" i="29"/>
  <c r="N200" i="29" s="1"/>
  <c r="P177" i="30"/>
  <c r="N198" i="30"/>
  <c r="N200" i="30" s="1"/>
  <c r="R144" i="29"/>
  <c r="R163" i="29"/>
  <c r="S24" i="29"/>
  <c r="T60" i="29" s="1"/>
  <c r="Q73" i="30"/>
  <c r="Q102" i="28" s="1"/>
  <c r="Q94" i="28" s="1"/>
  <c r="Q73" i="29"/>
  <c r="Q101" i="28" s="1"/>
  <c r="R164" i="29"/>
  <c r="R145" i="29"/>
  <c r="S25" i="29"/>
  <c r="T61" i="29" s="1"/>
  <c r="R150" i="29"/>
  <c r="S30" i="29"/>
  <c r="T66" i="29" s="1"/>
  <c r="R169" i="29"/>
  <c r="P182" i="30"/>
  <c r="P178" i="30"/>
  <c r="P179" i="30" s="1"/>
  <c r="P189" i="30"/>
  <c r="S33" i="33"/>
  <c r="T69" i="33" s="1"/>
  <c r="P183" i="30"/>
  <c r="P185" i="30" s="1"/>
  <c r="P190" i="30"/>
  <c r="P192" i="30" s="1"/>
  <c r="S23" i="29"/>
  <c r="R37" i="29"/>
  <c r="R143" i="29"/>
  <c r="R162" i="29"/>
  <c r="O197" i="29"/>
  <c r="O191" i="29"/>
  <c r="O193" i="29" s="1"/>
  <c r="S32" i="33"/>
  <c r="T68" i="33" s="1"/>
  <c r="R149" i="30"/>
  <c r="R168" i="30"/>
  <c r="S29" i="30"/>
  <c r="T65" i="30" s="1"/>
  <c r="N194" i="29"/>
  <c r="R168" i="29"/>
  <c r="R149" i="29"/>
  <c r="S29" i="29"/>
  <c r="T65" i="29" s="1"/>
  <c r="R152" i="30"/>
  <c r="R171" i="30"/>
  <c r="S32" i="30"/>
  <c r="T68" i="30" s="1"/>
  <c r="T25" i="33"/>
  <c r="U61" i="33" s="1"/>
  <c r="Q176" i="29"/>
  <c r="R163" i="30"/>
  <c r="R144" i="30"/>
  <c r="S24" i="30"/>
  <c r="T60" i="30" s="1"/>
  <c r="S31" i="33"/>
  <c r="T67" i="33" s="1"/>
  <c r="O196" i="29"/>
  <c r="O184" i="29"/>
  <c r="O186" i="29" s="1"/>
  <c r="Q73" i="33"/>
  <c r="Q108" i="28" s="1"/>
  <c r="Q92" i="28" s="1"/>
  <c r="S34" i="33"/>
  <c r="T70" i="33" s="1"/>
  <c r="R153" i="29"/>
  <c r="R172" i="29"/>
  <c r="S33" i="29"/>
  <c r="T69" i="29" s="1"/>
  <c r="S27" i="33"/>
  <c r="T63" i="33" s="1"/>
  <c r="P158" i="29"/>
  <c r="P182" i="29"/>
  <c r="P189" i="29"/>
  <c r="P178" i="29"/>
  <c r="P179" i="29" s="1"/>
  <c r="S35" i="33"/>
  <c r="T71" i="33" s="1"/>
  <c r="O184" i="30"/>
  <c r="O186" i="30" s="1"/>
  <c r="O196" i="30"/>
  <c r="S24" i="33"/>
  <c r="T60" i="33" s="1"/>
  <c r="S23" i="33"/>
  <c r="T59" i="33" s="1"/>
  <c r="R37" i="33"/>
  <c r="S30" i="33"/>
  <c r="T66" i="33" s="1"/>
  <c r="S27" i="29"/>
  <c r="T63" i="29" s="1"/>
  <c r="R166" i="29"/>
  <c r="R147" i="29"/>
  <c r="S26" i="33"/>
  <c r="T62" i="33" s="1"/>
  <c r="R171" i="29"/>
  <c r="R152" i="29"/>
  <c r="S32" i="29"/>
  <c r="T68" i="29" s="1"/>
  <c r="R162" i="30"/>
  <c r="S23" i="30"/>
  <c r="R143" i="30"/>
  <c r="R37" i="30"/>
  <c r="S29" i="33"/>
  <c r="T65" i="33" s="1"/>
  <c r="P158" i="30"/>
  <c r="S34" i="30"/>
  <c r="T70" i="30" s="1"/>
  <c r="R173" i="30"/>
  <c r="R154" i="30"/>
  <c r="R165" i="30"/>
  <c r="R146" i="30"/>
  <c r="S26" i="30"/>
  <c r="T62" i="30" s="1"/>
  <c r="R169" i="30"/>
  <c r="S30" i="30"/>
  <c r="T66" i="30" s="1"/>
  <c r="R150" i="30"/>
  <c r="Q157" i="30"/>
  <c r="R148" i="29"/>
  <c r="R167" i="29"/>
  <c r="S28" i="29"/>
  <c r="T64" i="29" s="1"/>
  <c r="R164" i="30"/>
  <c r="R145" i="30"/>
  <c r="S25" i="30"/>
  <c r="T61" i="30" s="1"/>
  <c r="O191" i="30"/>
  <c r="O193" i="30" s="1"/>
  <c r="O197" i="30"/>
  <c r="R170" i="30"/>
  <c r="R151" i="30"/>
  <c r="S31" i="30"/>
  <c r="T67" i="30" s="1"/>
  <c r="R147" i="30"/>
  <c r="R166" i="30"/>
  <c r="S27" i="30"/>
  <c r="T63" i="30" s="1"/>
  <c r="R165" i="29"/>
  <c r="R146" i="29"/>
  <c r="S26" i="29"/>
  <c r="T62" i="29" s="1"/>
  <c r="P190" i="29"/>
  <c r="P192" i="29" s="1"/>
  <c r="P183" i="29"/>
  <c r="P185" i="29" s="1"/>
  <c r="S28" i="33"/>
  <c r="T64" i="33" s="1"/>
  <c r="Q176" i="30"/>
  <c r="Q157" i="29"/>
  <c r="R172" i="30"/>
  <c r="R153" i="30"/>
  <c r="S33" i="30"/>
  <c r="T69" i="30" s="1"/>
  <c r="S34" i="29"/>
  <c r="T70" i="29" s="1"/>
  <c r="R173" i="29"/>
  <c r="R154" i="29"/>
  <c r="S31" i="29"/>
  <c r="T67" i="29" s="1"/>
  <c r="R170" i="29"/>
  <c r="R151" i="29"/>
  <c r="S35" i="30"/>
  <c r="T71" i="30" s="1"/>
  <c r="R155" i="30"/>
  <c r="R174" i="30"/>
  <c r="R167" i="30"/>
  <c r="R148" i="30"/>
  <c r="S28" i="30"/>
  <c r="T64" i="30" s="1"/>
  <c r="R174" i="29"/>
  <c r="R155" i="29"/>
  <c r="S35" i="29"/>
  <c r="T71" i="29" s="1"/>
  <c r="T23" i="31"/>
  <c r="S143" i="31"/>
  <c r="S162" i="31"/>
  <c r="U25" i="32"/>
  <c r="V55" i="32" s="1"/>
  <c r="T25" i="2"/>
  <c r="U55" i="2" s="1"/>
  <c r="T21" i="2"/>
  <c r="U51" i="2" s="1"/>
  <c r="U20" i="2"/>
  <c r="R73" i="10"/>
  <c r="R100" i="28" s="1"/>
  <c r="T26" i="2"/>
  <c r="U56" i="2" s="1"/>
  <c r="T28" i="2"/>
  <c r="U58" i="2" s="1"/>
  <c r="S29" i="2"/>
  <c r="T59" i="2" s="1"/>
  <c r="R61" i="2"/>
  <c r="R99" i="28" s="1"/>
  <c r="T28" i="10"/>
  <c r="U64" i="10" s="1"/>
  <c r="T27" i="10"/>
  <c r="U63" i="10" s="1"/>
  <c r="T32" i="10"/>
  <c r="U68" i="10" s="1"/>
  <c r="T26" i="10"/>
  <c r="U62" i="10" s="1"/>
  <c r="U30" i="10"/>
  <c r="V66" i="10" s="1"/>
  <c r="T34" i="10"/>
  <c r="U70" i="10" s="1"/>
  <c r="T31" i="10"/>
  <c r="U67" i="10" s="1"/>
  <c r="T29" i="10"/>
  <c r="U65" i="10" s="1"/>
  <c r="U24" i="10"/>
  <c r="V60" i="10" s="1"/>
  <c r="T25" i="10"/>
  <c r="U61" i="10" s="1"/>
  <c r="T35" i="10"/>
  <c r="U71" i="10" s="1"/>
  <c r="U27" i="32"/>
  <c r="V57" i="32" s="1"/>
  <c r="U28" i="32"/>
  <c r="V58" i="32" s="1"/>
  <c r="U23" i="32"/>
  <c r="V53" i="32" s="1"/>
  <c r="U26" i="32"/>
  <c r="V56" i="32" s="1"/>
  <c r="AC35" i="32" l="1"/>
  <c r="AB46" i="32"/>
  <c r="AJ2" i="43"/>
  <c r="AI77" i="43"/>
  <c r="AI82" i="43" s="1"/>
  <c r="AI80" i="43"/>
  <c r="AI85" i="43" s="1"/>
  <c r="AI79" i="43"/>
  <c r="AI84" i="43" s="1"/>
  <c r="AI78" i="43"/>
  <c r="AI83" i="43" s="1"/>
  <c r="AA35" i="2"/>
  <c r="Z46" i="2"/>
  <c r="V98" i="28"/>
  <c r="V106" i="28" s="1"/>
  <c r="V116" i="28"/>
  <c r="V124" i="28" s="1"/>
  <c r="V132" i="28" s="1"/>
  <c r="U24" i="32"/>
  <c r="V54" i="32" s="1"/>
  <c r="Q62" i="2"/>
  <c r="W181" i="34"/>
  <c r="W58" i="34"/>
  <c r="W92" i="34"/>
  <c r="W126" i="34"/>
  <c r="W188" i="34"/>
  <c r="W40" i="34"/>
  <c r="W77" i="34"/>
  <c r="W161" i="34"/>
  <c r="W142" i="34"/>
  <c r="W22" i="34"/>
  <c r="W109" i="34"/>
  <c r="W77" i="36"/>
  <c r="W188" i="36"/>
  <c r="W181" i="36"/>
  <c r="W142" i="36"/>
  <c r="W161" i="36"/>
  <c r="W109" i="36"/>
  <c r="W58" i="36"/>
  <c r="W40" i="36"/>
  <c r="W22" i="36"/>
  <c r="W126" i="36"/>
  <c r="W92" i="36"/>
  <c r="W92" i="33"/>
  <c r="W58" i="33"/>
  <c r="W22" i="33"/>
  <c r="W77" i="33"/>
  <c r="W40" i="33"/>
  <c r="X4" i="48"/>
  <c r="X4" i="36"/>
  <c r="X4" i="34"/>
  <c r="X4" i="32"/>
  <c r="X4" i="43"/>
  <c r="X4" i="35"/>
  <c r="X4" i="33"/>
  <c r="X4" i="30"/>
  <c r="X4" i="10"/>
  <c r="X4" i="31"/>
  <c r="X4" i="29"/>
  <c r="X77" i="2"/>
  <c r="X49" i="2"/>
  <c r="X19" i="2"/>
  <c r="X65" i="2"/>
  <c r="X34" i="2"/>
  <c r="W126" i="29"/>
  <c r="W188" i="29"/>
  <c r="W161" i="29"/>
  <c r="W92" i="29"/>
  <c r="W58" i="29"/>
  <c r="W22" i="29"/>
  <c r="W77" i="29"/>
  <c r="W181" i="29"/>
  <c r="W40" i="29"/>
  <c r="W142" i="29"/>
  <c r="W109" i="29"/>
  <c r="W109" i="35"/>
  <c r="W161" i="35"/>
  <c r="W126" i="35"/>
  <c r="W22" i="35"/>
  <c r="W77" i="35"/>
  <c r="W188" i="35"/>
  <c r="W142" i="35"/>
  <c r="W92" i="35"/>
  <c r="W181" i="35"/>
  <c r="W58" i="35"/>
  <c r="W40" i="35"/>
  <c r="W181" i="31"/>
  <c r="W188" i="31"/>
  <c r="W161" i="31"/>
  <c r="W126" i="31"/>
  <c r="W92" i="31"/>
  <c r="W58" i="31"/>
  <c r="W22" i="31"/>
  <c r="W77" i="31"/>
  <c r="W40" i="31"/>
  <c r="W109" i="31"/>
  <c r="W142" i="31"/>
  <c r="W22" i="43"/>
  <c r="W89" i="43"/>
  <c r="W76" i="43"/>
  <c r="W58" i="43"/>
  <c r="W40" i="43"/>
  <c r="W58" i="10"/>
  <c r="W92" i="10"/>
  <c r="W77" i="10"/>
  <c r="W40" i="10"/>
  <c r="W22" i="10"/>
  <c r="W27" i="48"/>
  <c r="W20" i="48"/>
  <c r="W188" i="30"/>
  <c r="W22" i="30"/>
  <c r="W77" i="30"/>
  <c r="W109" i="30"/>
  <c r="W142" i="30"/>
  <c r="W181" i="30"/>
  <c r="W58" i="30"/>
  <c r="W92" i="30"/>
  <c r="W161" i="30"/>
  <c r="W126" i="30"/>
  <c r="W40" i="30"/>
  <c r="W19" i="32"/>
  <c r="W49" i="32"/>
  <c r="W77" i="32"/>
  <c r="W65" i="32"/>
  <c r="W34" i="32"/>
  <c r="Z5" i="28"/>
  <c r="Y4" i="2"/>
  <c r="Y21" i="28"/>
  <c r="Y13" i="28"/>
  <c r="W70" i="28"/>
  <c r="W78" i="28" s="1"/>
  <c r="W90" i="28"/>
  <c r="X37" i="28"/>
  <c r="X62" i="28" s="1"/>
  <c r="P96" i="28"/>
  <c r="Q104" i="28"/>
  <c r="T24" i="2"/>
  <c r="U54" i="2" s="1"/>
  <c r="R74" i="31"/>
  <c r="U59" i="31"/>
  <c r="Q93" i="28"/>
  <c r="Q96" i="28" s="1"/>
  <c r="R179" i="34"/>
  <c r="R109" i="28"/>
  <c r="T59" i="30"/>
  <c r="Q112" i="28"/>
  <c r="T59" i="29"/>
  <c r="R91" i="28"/>
  <c r="V50" i="2"/>
  <c r="Q74" i="34"/>
  <c r="O198" i="35"/>
  <c r="Q74" i="36"/>
  <c r="Q10" i="28" s="1"/>
  <c r="P10" i="28"/>
  <c r="Q74" i="35"/>
  <c r="P9" i="28"/>
  <c r="O27" i="28"/>
  <c r="O8" i="28"/>
  <c r="O11" i="28" s="1"/>
  <c r="O19" i="28"/>
  <c r="R62" i="32"/>
  <c r="V20" i="32"/>
  <c r="W50" i="32" s="1"/>
  <c r="S37" i="10"/>
  <c r="T61" i="31"/>
  <c r="T73" i="31" s="1"/>
  <c r="T103" i="28" s="1"/>
  <c r="T18" i="28" s="1"/>
  <c r="S164" i="31"/>
  <c r="S176" i="31" s="1"/>
  <c r="S183" i="31" s="1"/>
  <c r="S185" i="31" s="1"/>
  <c r="T25" i="31"/>
  <c r="T37" i="31" s="1"/>
  <c r="S145" i="31"/>
  <c r="S157" i="31" s="1"/>
  <c r="S189" i="31" s="1"/>
  <c r="T52" i="32"/>
  <c r="T22" i="32"/>
  <c r="T31" i="32" s="1"/>
  <c r="T23" i="2"/>
  <c r="U53" i="2" s="1"/>
  <c r="P194" i="31"/>
  <c r="T69" i="10"/>
  <c r="T33" i="10"/>
  <c r="T27" i="2"/>
  <c r="U57" i="2" s="1"/>
  <c r="Q177" i="34"/>
  <c r="Q184" i="31"/>
  <c r="Q186" i="31" s="1"/>
  <c r="P197" i="36"/>
  <c r="P198" i="36" s="1"/>
  <c r="R158" i="31"/>
  <c r="P191" i="36"/>
  <c r="P193" i="36" s="1"/>
  <c r="P194" i="36" s="1"/>
  <c r="Q158" i="34"/>
  <c r="Q197" i="31"/>
  <c r="Q198" i="31" s="1"/>
  <c r="O194" i="35"/>
  <c r="Q158" i="36"/>
  <c r="Q191" i="31"/>
  <c r="Q193" i="31" s="1"/>
  <c r="O198" i="36"/>
  <c r="R157" i="35"/>
  <c r="R189" i="35" s="1"/>
  <c r="Q177" i="36"/>
  <c r="T59" i="10"/>
  <c r="T23" i="10"/>
  <c r="R176" i="36"/>
  <c r="R190" i="36" s="1"/>
  <c r="R192" i="36" s="1"/>
  <c r="Q190" i="36"/>
  <c r="Q192" i="36" s="1"/>
  <c r="R157" i="36"/>
  <c r="R189" i="36" s="1"/>
  <c r="Q178" i="36"/>
  <c r="Q179" i="36" s="1"/>
  <c r="S73" i="36"/>
  <c r="S111" i="28" s="1"/>
  <c r="S95" i="28" s="1"/>
  <c r="Q182" i="36"/>
  <c r="Q196" i="36" s="1"/>
  <c r="Q189" i="36"/>
  <c r="Q191" i="36" s="1"/>
  <c r="O198" i="34"/>
  <c r="R177" i="31"/>
  <c r="T33" i="36"/>
  <c r="T69" i="36"/>
  <c r="S172" i="36"/>
  <c r="S153" i="36"/>
  <c r="T24" i="36"/>
  <c r="T60" i="36"/>
  <c r="S163" i="36"/>
  <c r="S144" i="36"/>
  <c r="T34" i="34"/>
  <c r="T70" i="34"/>
  <c r="S173" i="34"/>
  <c r="S154" i="34"/>
  <c r="T27" i="36"/>
  <c r="T63" i="36"/>
  <c r="S166" i="36"/>
  <c r="S147" i="36"/>
  <c r="W29" i="36"/>
  <c r="W65" i="36"/>
  <c r="V168" i="36"/>
  <c r="V149" i="36"/>
  <c r="Y35" i="35"/>
  <c r="Y71" i="35"/>
  <c r="X155" i="35"/>
  <c r="X174" i="35"/>
  <c r="T24" i="34"/>
  <c r="T60" i="34"/>
  <c r="S163" i="34"/>
  <c r="S144" i="34"/>
  <c r="T35" i="36"/>
  <c r="T71" i="36"/>
  <c r="S155" i="36"/>
  <c r="S174" i="36"/>
  <c r="V24" i="35"/>
  <c r="V60" i="35"/>
  <c r="U163" i="35"/>
  <c r="U144" i="35"/>
  <c r="U23" i="36"/>
  <c r="U59" i="36"/>
  <c r="T162" i="36"/>
  <c r="T143" i="36"/>
  <c r="R157" i="34"/>
  <c r="T26" i="36"/>
  <c r="T62" i="36"/>
  <c r="S146" i="36"/>
  <c r="S165" i="36"/>
  <c r="T31" i="34"/>
  <c r="T67" i="34"/>
  <c r="S151" i="34"/>
  <c r="S170" i="34"/>
  <c r="T34" i="36"/>
  <c r="T70" i="36"/>
  <c r="S173" i="36"/>
  <c r="S154" i="36"/>
  <c r="T31" i="36"/>
  <c r="T67" i="36"/>
  <c r="S170" i="36"/>
  <c r="S151" i="36"/>
  <c r="P191" i="34"/>
  <c r="P193" i="34" s="1"/>
  <c r="P197" i="34"/>
  <c r="T34" i="35"/>
  <c r="T70" i="35"/>
  <c r="S154" i="35"/>
  <c r="S173" i="35"/>
  <c r="R189" i="31"/>
  <c r="Q190" i="35"/>
  <c r="Q192" i="35" s="1"/>
  <c r="Q183" i="35"/>
  <c r="Q185" i="35" s="1"/>
  <c r="Q177" i="35"/>
  <c r="V31" i="31"/>
  <c r="V67" i="31"/>
  <c r="U170" i="31"/>
  <c r="U151" i="31"/>
  <c r="S73" i="34"/>
  <c r="R176" i="35"/>
  <c r="O194" i="34"/>
  <c r="U33" i="31"/>
  <c r="U69" i="31"/>
  <c r="T153" i="31"/>
  <c r="T172" i="31"/>
  <c r="T30" i="34"/>
  <c r="T66" i="34"/>
  <c r="S150" i="34"/>
  <c r="S169" i="34"/>
  <c r="X28" i="35"/>
  <c r="X64" i="35"/>
  <c r="W148" i="35"/>
  <c r="W167" i="35"/>
  <c r="T29" i="34"/>
  <c r="T65" i="34"/>
  <c r="S168" i="34"/>
  <c r="S149" i="34"/>
  <c r="T28" i="36"/>
  <c r="T64" i="36"/>
  <c r="S167" i="36"/>
  <c r="S148" i="36"/>
  <c r="U64" i="31"/>
  <c r="T148" i="31"/>
  <c r="U28" i="31"/>
  <c r="T167" i="31"/>
  <c r="U60" i="31"/>
  <c r="U24" i="31"/>
  <c r="T144" i="31"/>
  <c r="T163" i="31"/>
  <c r="T33" i="34"/>
  <c r="T69" i="34"/>
  <c r="S172" i="34"/>
  <c r="S153" i="34"/>
  <c r="R176" i="34"/>
  <c r="R190" i="31"/>
  <c r="R192" i="31" s="1"/>
  <c r="R178" i="31"/>
  <c r="R179" i="31" s="1"/>
  <c r="Q74" i="33"/>
  <c r="Q182" i="35"/>
  <c r="Q178" i="35"/>
  <c r="Q179" i="35" s="1"/>
  <c r="Q189" i="35"/>
  <c r="Y29" i="35"/>
  <c r="Y65" i="35"/>
  <c r="X168" i="35"/>
  <c r="X149" i="35"/>
  <c r="T25" i="34"/>
  <c r="T61" i="34"/>
  <c r="S145" i="34"/>
  <c r="S164" i="34"/>
  <c r="U26" i="31"/>
  <c r="U62" i="31"/>
  <c r="T146" i="31"/>
  <c r="T165" i="31"/>
  <c r="X27" i="35"/>
  <c r="X63" i="35"/>
  <c r="W166" i="35"/>
  <c r="W147" i="35"/>
  <c r="T27" i="34"/>
  <c r="T63" i="34"/>
  <c r="S166" i="34"/>
  <c r="S147" i="34"/>
  <c r="T28" i="34"/>
  <c r="T64" i="34"/>
  <c r="S167" i="34"/>
  <c r="S148" i="34"/>
  <c r="T32" i="34"/>
  <c r="T68" i="34"/>
  <c r="S152" i="34"/>
  <c r="S171" i="34"/>
  <c r="T25" i="36"/>
  <c r="T61" i="36"/>
  <c r="S164" i="36"/>
  <c r="S145" i="36"/>
  <c r="Q158" i="35"/>
  <c r="X32" i="35"/>
  <c r="X68" i="35"/>
  <c r="W171" i="35"/>
  <c r="W152" i="35"/>
  <c r="T23" i="34"/>
  <c r="T59" i="34"/>
  <c r="S143" i="34"/>
  <c r="S162" i="34"/>
  <c r="S37" i="34"/>
  <c r="S73" i="35"/>
  <c r="S110" i="28" s="1"/>
  <c r="T31" i="35"/>
  <c r="T67" i="35"/>
  <c r="S151" i="35"/>
  <c r="S170" i="35"/>
  <c r="R182" i="31"/>
  <c r="R196" i="31" s="1"/>
  <c r="Q182" i="34"/>
  <c r="Q189" i="34"/>
  <c r="U68" i="31"/>
  <c r="U32" i="31"/>
  <c r="T171" i="31"/>
  <c r="T152" i="31"/>
  <c r="U35" i="31"/>
  <c r="U71" i="31"/>
  <c r="T174" i="31"/>
  <c r="T155" i="31"/>
  <c r="P184" i="35"/>
  <c r="P186" i="35" s="1"/>
  <c r="P196" i="35"/>
  <c r="U27" i="31"/>
  <c r="U63" i="31"/>
  <c r="T166" i="31"/>
  <c r="T147" i="31"/>
  <c r="T23" i="35"/>
  <c r="T59" i="35"/>
  <c r="S37" i="35"/>
  <c r="S143" i="35"/>
  <c r="S162" i="35"/>
  <c r="Y25" i="35"/>
  <c r="Y61" i="35"/>
  <c r="X164" i="35"/>
  <c r="X145" i="35"/>
  <c r="P184" i="34"/>
  <c r="P186" i="34" s="1"/>
  <c r="P196" i="34"/>
  <c r="S37" i="36"/>
  <c r="T32" i="36"/>
  <c r="T68" i="36"/>
  <c r="S152" i="36"/>
  <c r="S171" i="36"/>
  <c r="AB26" i="35"/>
  <c r="AB62" i="35"/>
  <c r="AA165" i="35"/>
  <c r="AA146" i="35"/>
  <c r="U70" i="31"/>
  <c r="U34" i="31"/>
  <c r="T154" i="31"/>
  <c r="T173" i="31"/>
  <c r="Q190" i="34"/>
  <c r="Q192" i="34" s="1"/>
  <c r="Q183" i="34"/>
  <c r="Q185" i="34" s="1"/>
  <c r="T26" i="34"/>
  <c r="T62" i="34"/>
  <c r="S146" i="34"/>
  <c r="S165" i="34"/>
  <c r="P191" i="35"/>
  <c r="P193" i="35" s="1"/>
  <c r="P197" i="35"/>
  <c r="T35" i="34"/>
  <c r="T71" i="34"/>
  <c r="S155" i="34"/>
  <c r="S174" i="34"/>
  <c r="T52" i="2"/>
  <c r="T22" i="2"/>
  <c r="U30" i="31"/>
  <c r="U66" i="31"/>
  <c r="T150" i="31"/>
  <c r="T169" i="31"/>
  <c r="Y33" i="35"/>
  <c r="Y69" i="35"/>
  <c r="X172" i="35"/>
  <c r="X153" i="35"/>
  <c r="T30" i="36"/>
  <c r="T66" i="36"/>
  <c r="S150" i="36"/>
  <c r="S169" i="36"/>
  <c r="T149" i="31"/>
  <c r="U65" i="31"/>
  <c r="T168" i="31"/>
  <c r="U29" i="31"/>
  <c r="Y30" i="35"/>
  <c r="Y66" i="35"/>
  <c r="X169" i="35"/>
  <c r="X150" i="35"/>
  <c r="Q74" i="30"/>
  <c r="AC41" i="33"/>
  <c r="AB55" i="33"/>
  <c r="R74" i="10"/>
  <c r="Q74" i="29"/>
  <c r="S61" i="32"/>
  <c r="S107" i="28" s="1"/>
  <c r="U29" i="32"/>
  <c r="V59" i="32" s="1"/>
  <c r="U21" i="32"/>
  <c r="V51" i="32" s="1"/>
  <c r="AE41" i="10"/>
  <c r="AD55" i="10"/>
  <c r="O198" i="29"/>
  <c r="R62" i="2"/>
  <c r="AB41" i="34"/>
  <c r="AA55" i="34"/>
  <c r="Q158" i="29"/>
  <c r="O194" i="30"/>
  <c r="O194" i="29"/>
  <c r="S174" i="30"/>
  <c r="T35" i="30"/>
  <c r="U71" i="30" s="1"/>
  <c r="S155" i="30"/>
  <c r="T34" i="29"/>
  <c r="U70" i="29" s="1"/>
  <c r="S173" i="29"/>
  <c r="S154" i="29"/>
  <c r="T29" i="33"/>
  <c r="U65" i="33" s="1"/>
  <c r="S166" i="29"/>
  <c r="S147" i="29"/>
  <c r="T27" i="29"/>
  <c r="U63" i="29" s="1"/>
  <c r="O198" i="30"/>
  <c r="T27" i="33"/>
  <c r="U63" i="33" s="1"/>
  <c r="S168" i="29"/>
  <c r="S149" i="29"/>
  <c r="T29" i="29"/>
  <c r="U65" i="29" s="1"/>
  <c r="P184" i="30"/>
  <c r="P186" i="30" s="1"/>
  <c r="P196" i="30"/>
  <c r="S167" i="30"/>
  <c r="T28" i="30"/>
  <c r="U64" i="30" s="1"/>
  <c r="S148" i="30"/>
  <c r="S153" i="30"/>
  <c r="S172" i="30"/>
  <c r="T33" i="30"/>
  <c r="U69" i="30" s="1"/>
  <c r="T25" i="30"/>
  <c r="U61" i="30" s="1"/>
  <c r="S145" i="30"/>
  <c r="S164" i="30"/>
  <c r="Q189" i="30"/>
  <c r="Q182" i="30"/>
  <c r="Q178" i="30"/>
  <c r="Q179" i="30" s="1"/>
  <c r="T30" i="33"/>
  <c r="U66" i="33" s="1"/>
  <c r="Q190" i="29"/>
  <c r="Q192" i="29" s="1"/>
  <c r="Q183" i="29"/>
  <c r="Q185" i="29" s="1"/>
  <c r="T32" i="33"/>
  <c r="U68" i="33" s="1"/>
  <c r="T23" i="29"/>
  <c r="S162" i="29"/>
  <c r="S143" i="29"/>
  <c r="S37" i="29"/>
  <c r="T35" i="33"/>
  <c r="U71" i="33" s="1"/>
  <c r="S153" i="29"/>
  <c r="S172" i="29"/>
  <c r="T33" i="29"/>
  <c r="U69" i="29" s="1"/>
  <c r="S150" i="29"/>
  <c r="T30" i="29"/>
  <c r="U66" i="29" s="1"/>
  <c r="S169" i="29"/>
  <c r="T31" i="29"/>
  <c r="U67" i="29" s="1"/>
  <c r="S170" i="29"/>
  <c r="S151" i="29"/>
  <c r="S165" i="29"/>
  <c r="S146" i="29"/>
  <c r="T26" i="29"/>
  <c r="U62" i="29" s="1"/>
  <c r="S169" i="30"/>
  <c r="S150" i="30"/>
  <c r="T30" i="30"/>
  <c r="U66" i="30" s="1"/>
  <c r="R157" i="30"/>
  <c r="T26" i="33"/>
  <c r="U62" i="33" s="1"/>
  <c r="T31" i="33"/>
  <c r="U67" i="33" s="1"/>
  <c r="U25" i="33"/>
  <c r="V61" i="33" s="1"/>
  <c r="S144" i="29"/>
  <c r="S163" i="29"/>
  <c r="T24" i="29"/>
  <c r="U60" i="29" s="1"/>
  <c r="S151" i="30"/>
  <c r="S170" i="30"/>
  <c r="T31" i="30"/>
  <c r="U67" i="30" s="1"/>
  <c r="S143" i="30"/>
  <c r="S37" i="30"/>
  <c r="S162" i="30"/>
  <c r="T23" i="30"/>
  <c r="T23" i="33"/>
  <c r="U59" i="33" s="1"/>
  <c r="S37" i="33"/>
  <c r="S152" i="30"/>
  <c r="S171" i="30"/>
  <c r="T32" i="30"/>
  <c r="U68" i="30" s="1"/>
  <c r="S174" i="29"/>
  <c r="S155" i="29"/>
  <c r="T35" i="29"/>
  <c r="U71" i="29" s="1"/>
  <c r="R73" i="29"/>
  <c r="R101" i="28" s="1"/>
  <c r="Q182" i="29"/>
  <c r="Q189" i="29"/>
  <c r="Q178" i="29"/>
  <c r="Q179" i="29" s="1"/>
  <c r="T28" i="29"/>
  <c r="U64" i="29" s="1"/>
  <c r="S167" i="29"/>
  <c r="S148" i="29"/>
  <c r="T34" i="30"/>
  <c r="U70" i="30" s="1"/>
  <c r="S173" i="30"/>
  <c r="S154" i="30"/>
  <c r="R73" i="30"/>
  <c r="R102" i="28" s="1"/>
  <c r="R94" i="28" s="1"/>
  <c r="R73" i="33"/>
  <c r="R108" i="28" s="1"/>
  <c r="R92" i="28" s="1"/>
  <c r="P197" i="29"/>
  <c r="P191" i="29"/>
  <c r="P193" i="29" s="1"/>
  <c r="R176" i="29"/>
  <c r="T33" i="33"/>
  <c r="U69" i="33" s="1"/>
  <c r="S145" i="29"/>
  <c r="T25" i="29"/>
  <c r="U61" i="29" s="1"/>
  <c r="S164" i="29"/>
  <c r="R157" i="29"/>
  <c r="Q183" i="30"/>
  <c r="Q185" i="30" s="1"/>
  <c r="Q190" i="30"/>
  <c r="Q192" i="30" s="1"/>
  <c r="Q177" i="30"/>
  <c r="S165" i="30"/>
  <c r="S146" i="30"/>
  <c r="T26" i="30"/>
  <c r="U62" i="30" s="1"/>
  <c r="R176" i="30"/>
  <c r="T24" i="33"/>
  <c r="U60" i="33" s="1"/>
  <c r="P196" i="29"/>
  <c r="P184" i="29"/>
  <c r="P186" i="29" s="1"/>
  <c r="T34" i="33"/>
  <c r="U70" i="33" s="1"/>
  <c r="T24" i="30"/>
  <c r="U60" i="30" s="1"/>
  <c r="S163" i="30"/>
  <c r="S144" i="30"/>
  <c r="S168" i="30"/>
  <c r="S149" i="30"/>
  <c r="T29" i="30"/>
  <c r="U65" i="30" s="1"/>
  <c r="P197" i="30"/>
  <c r="P191" i="30"/>
  <c r="P193" i="30" s="1"/>
  <c r="T28" i="33"/>
  <c r="U64" i="33" s="1"/>
  <c r="S147" i="30"/>
  <c r="S166" i="30"/>
  <c r="T27" i="30"/>
  <c r="U63" i="30" s="1"/>
  <c r="Q158" i="30"/>
  <c r="T32" i="29"/>
  <c r="U68" i="29" s="1"/>
  <c r="S152" i="29"/>
  <c r="S171" i="29"/>
  <c r="Q177" i="29"/>
  <c r="T162" i="31"/>
  <c r="U23" i="31"/>
  <c r="T143" i="31"/>
  <c r="V25" i="32"/>
  <c r="W55" i="32" s="1"/>
  <c r="U25" i="2"/>
  <c r="V55" i="2" s="1"/>
  <c r="S61" i="2"/>
  <c r="S99" i="28" s="1"/>
  <c r="T29" i="2"/>
  <c r="U28" i="2"/>
  <c r="V58" i="2" s="1"/>
  <c r="U21" i="2"/>
  <c r="V51" i="2" s="1"/>
  <c r="S73" i="10"/>
  <c r="S100" i="28" s="1"/>
  <c r="U26" i="2"/>
  <c r="V56" i="2" s="1"/>
  <c r="S31" i="2"/>
  <c r="V20" i="2"/>
  <c r="U35" i="10"/>
  <c r="V71" i="10" s="1"/>
  <c r="U25" i="10"/>
  <c r="V61" i="10" s="1"/>
  <c r="V24" i="10"/>
  <c r="W60" i="10" s="1"/>
  <c r="U31" i="10"/>
  <c r="V67" i="10" s="1"/>
  <c r="U28" i="10"/>
  <c r="V64" i="10" s="1"/>
  <c r="U34" i="10"/>
  <c r="V70" i="10" s="1"/>
  <c r="U26" i="10"/>
  <c r="V62" i="10" s="1"/>
  <c r="U29" i="10"/>
  <c r="V65" i="10" s="1"/>
  <c r="U32" i="10"/>
  <c r="V68" i="10" s="1"/>
  <c r="V30" i="10"/>
  <c r="W66" i="10" s="1"/>
  <c r="U27" i="10"/>
  <c r="V63" i="10" s="1"/>
  <c r="V23" i="32"/>
  <c r="W53" i="32" s="1"/>
  <c r="V28" i="32"/>
  <c r="W58" i="32" s="1"/>
  <c r="V27" i="32"/>
  <c r="W57" i="32" s="1"/>
  <c r="V24" i="32"/>
  <c r="W54" i="32" s="1"/>
  <c r="V26" i="32"/>
  <c r="W56" i="32" s="1"/>
  <c r="AD35" i="32" l="1"/>
  <c r="AC46" i="32"/>
  <c r="AB35" i="2"/>
  <c r="AA46" i="2"/>
  <c r="AK2" i="43"/>
  <c r="AJ77" i="43"/>
  <c r="AJ82" i="43" s="1"/>
  <c r="AJ80" i="43"/>
  <c r="AJ85" i="43" s="1"/>
  <c r="AJ79" i="43"/>
  <c r="AJ84" i="43" s="1"/>
  <c r="AJ78" i="43"/>
  <c r="AJ83" i="43" s="1"/>
  <c r="W98" i="28"/>
  <c r="W106" i="28" s="1"/>
  <c r="W116" i="28"/>
  <c r="W124" i="28" s="1"/>
  <c r="W132" i="28" s="1"/>
  <c r="S74" i="31"/>
  <c r="Q8" i="28"/>
  <c r="R74" i="34"/>
  <c r="S74" i="34" s="1"/>
  <c r="Q6" i="28"/>
  <c r="X49" i="32"/>
  <c r="X34" i="32"/>
  <c r="X19" i="32"/>
  <c r="X65" i="32"/>
  <c r="X77" i="32"/>
  <c r="X126" i="29"/>
  <c r="X181" i="29"/>
  <c r="X142" i="29"/>
  <c r="X77" i="29"/>
  <c r="X40" i="29"/>
  <c r="X58" i="29"/>
  <c r="X92" i="29"/>
  <c r="X188" i="29"/>
  <c r="X22" i="29"/>
  <c r="X161" i="29"/>
  <c r="X109" i="29"/>
  <c r="X181" i="34"/>
  <c r="X188" i="34"/>
  <c r="X92" i="34"/>
  <c r="X126" i="34"/>
  <c r="X40" i="34"/>
  <c r="X77" i="34"/>
  <c r="X109" i="34"/>
  <c r="X58" i="34"/>
  <c r="X161" i="34"/>
  <c r="X142" i="34"/>
  <c r="X22" i="34"/>
  <c r="X89" i="43"/>
  <c r="X40" i="43"/>
  <c r="X58" i="43"/>
  <c r="X22" i="43"/>
  <c r="X76" i="43"/>
  <c r="X188" i="31"/>
  <c r="X161" i="31"/>
  <c r="X126" i="31"/>
  <c r="X92" i="31"/>
  <c r="X58" i="31"/>
  <c r="X22" i="31"/>
  <c r="X181" i="31"/>
  <c r="X142" i="31"/>
  <c r="X109" i="31"/>
  <c r="X77" i="31"/>
  <c r="X40" i="31"/>
  <c r="X188" i="36"/>
  <c r="X181" i="36"/>
  <c r="X161" i="36"/>
  <c r="X77" i="36"/>
  <c r="X142" i="36"/>
  <c r="X58" i="36"/>
  <c r="X40" i="36"/>
  <c r="X109" i="36"/>
  <c r="X22" i="36"/>
  <c r="X126" i="36"/>
  <c r="X92" i="36"/>
  <c r="X77" i="10"/>
  <c r="X40" i="10"/>
  <c r="X92" i="10"/>
  <c r="X58" i="10"/>
  <c r="X22" i="10"/>
  <c r="X27" i="48"/>
  <c r="X20" i="48"/>
  <c r="X109" i="30"/>
  <c r="X188" i="30"/>
  <c r="X142" i="30"/>
  <c r="X22" i="30"/>
  <c r="X181" i="30"/>
  <c r="X58" i="30"/>
  <c r="X92" i="30"/>
  <c r="X126" i="30"/>
  <c r="X77" i="30"/>
  <c r="X40" i="30"/>
  <c r="X161" i="30"/>
  <c r="X92" i="33"/>
  <c r="X58" i="33"/>
  <c r="X22" i="33"/>
  <c r="X77" i="33"/>
  <c r="X40" i="33"/>
  <c r="Y4" i="48"/>
  <c r="Y4" i="36"/>
  <c r="Y4" i="34"/>
  <c r="Y4" i="32"/>
  <c r="Y4" i="43"/>
  <c r="Y4" i="30"/>
  <c r="Y4" i="35"/>
  <c r="Y4" i="33"/>
  <c r="Y4" i="31"/>
  <c r="Y4" i="29"/>
  <c r="Y4" i="10"/>
  <c r="Y77" i="2"/>
  <c r="Y49" i="2"/>
  <c r="Y19" i="2"/>
  <c r="Y65" i="2"/>
  <c r="Y34" i="2"/>
  <c r="X142" i="35"/>
  <c r="X77" i="35"/>
  <c r="X161" i="35"/>
  <c r="X181" i="35"/>
  <c r="X92" i="35"/>
  <c r="X126" i="35"/>
  <c r="X109" i="35"/>
  <c r="X22" i="35"/>
  <c r="X58" i="35"/>
  <c r="X40" i="35"/>
  <c r="X188" i="35"/>
  <c r="Y37" i="28"/>
  <c r="Y62" i="28" s="1"/>
  <c r="X90" i="28"/>
  <c r="X70" i="28"/>
  <c r="X78" i="28" s="1"/>
  <c r="AA5" i="28"/>
  <c r="Z4" i="2"/>
  <c r="Z13" i="28"/>
  <c r="Z21" i="28"/>
  <c r="R74" i="36"/>
  <c r="R10" i="28" s="1"/>
  <c r="U24" i="2"/>
  <c r="V54" i="2" s="1"/>
  <c r="R104" i="28"/>
  <c r="Q27" i="28"/>
  <c r="Q9" i="28"/>
  <c r="R74" i="35"/>
  <c r="R93" i="28"/>
  <c r="R96" i="28" s="1"/>
  <c r="R112" i="28"/>
  <c r="U59" i="30"/>
  <c r="U59" i="29"/>
  <c r="V59" i="31"/>
  <c r="S179" i="34"/>
  <c r="S109" i="28"/>
  <c r="Q7" i="28"/>
  <c r="S91" i="28"/>
  <c r="W50" i="2"/>
  <c r="P6" i="28"/>
  <c r="P19" i="28"/>
  <c r="P27" i="28"/>
  <c r="P8" i="28"/>
  <c r="S62" i="32"/>
  <c r="W20" i="32"/>
  <c r="X50" i="32" s="1"/>
  <c r="U27" i="2"/>
  <c r="V57" i="2" s="1"/>
  <c r="U61" i="31"/>
  <c r="U73" i="31" s="1"/>
  <c r="U103" i="28" s="1"/>
  <c r="U18" i="28" s="1"/>
  <c r="U25" i="31"/>
  <c r="U37" i="31" s="1"/>
  <c r="T164" i="31"/>
  <c r="T176" i="31" s="1"/>
  <c r="T145" i="31"/>
  <c r="T157" i="31" s="1"/>
  <c r="U23" i="2"/>
  <c r="V53" i="2" s="1"/>
  <c r="T37" i="10"/>
  <c r="U52" i="32"/>
  <c r="U22" i="32"/>
  <c r="U31" i="32" s="1"/>
  <c r="R177" i="34"/>
  <c r="U69" i="10"/>
  <c r="U33" i="10"/>
  <c r="S190" i="31"/>
  <c r="S192" i="31" s="1"/>
  <c r="Q194" i="31"/>
  <c r="R158" i="34"/>
  <c r="R178" i="35"/>
  <c r="R179" i="35" s="1"/>
  <c r="R182" i="35"/>
  <c r="R184" i="35" s="1"/>
  <c r="R158" i="35"/>
  <c r="Q193" i="36"/>
  <c r="R158" i="36"/>
  <c r="S158" i="31"/>
  <c r="S178" i="31"/>
  <c r="S179" i="31" s="1"/>
  <c r="R197" i="31"/>
  <c r="R198" i="31" s="1"/>
  <c r="S182" i="31"/>
  <c r="S196" i="31" s="1"/>
  <c r="R182" i="36"/>
  <c r="R184" i="36" s="1"/>
  <c r="R183" i="36"/>
  <c r="R185" i="36" s="1"/>
  <c r="R177" i="36"/>
  <c r="Q197" i="36"/>
  <c r="Q198" i="36" s="1"/>
  <c r="S176" i="35"/>
  <c r="S190" i="35" s="1"/>
  <c r="S192" i="35" s="1"/>
  <c r="S157" i="35"/>
  <c r="S189" i="35" s="1"/>
  <c r="T37" i="36"/>
  <c r="Q184" i="36"/>
  <c r="Q186" i="36" s="1"/>
  <c r="R178" i="36"/>
  <c r="R179" i="36" s="1"/>
  <c r="P194" i="34"/>
  <c r="U59" i="10"/>
  <c r="U23" i="10"/>
  <c r="S74" i="10"/>
  <c r="R184" i="31"/>
  <c r="R186" i="31" s="1"/>
  <c r="R191" i="31"/>
  <c r="R193" i="31" s="1"/>
  <c r="P198" i="35"/>
  <c r="P194" i="35"/>
  <c r="S176" i="36"/>
  <c r="S177" i="31"/>
  <c r="T73" i="36"/>
  <c r="T111" i="28" s="1"/>
  <c r="S157" i="36"/>
  <c r="S182" i="36" s="1"/>
  <c r="R177" i="35"/>
  <c r="U23" i="34"/>
  <c r="U59" i="34"/>
  <c r="T37" i="34"/>
  <c r="T143" i="34"/>
  <c r="T162" i="34"/>
  <c r="U28" i="34"/>
  <c r="U64" i="34"/>
  <c r="T148" i="34"/>
  <c r="T167" i="34"/>
  <c r="V65" i="31"/>
  <c r="V29" i="31"/>
  <c r="U149" i="31"/>
  <c r="U168" i="31"/>
  <c r="U52" i="2"/>
  <c r="U22" i="2"/>
  <c r="AC26" i="35"/>
  <c r="AC62" i="35"/>
  <c r="AB165" i="35"/>
  <c r="AB146" i="35"/>
  <c r="P198" i="34"/>
  <c r="V27" i="31"/>
  <c r="V63" i="31"/>
  <c r="U166" i="31"/>
  <c r="U147" i="31"/>
  <c r="T73" i="34"/>
  <c r="V64" i="31"/>
  <c r="U148" i="31"/>
  <c r="U167" i="31"/>
  <c r="V28" i="31"/>
  <c r="U33" i="34"/>
  <c r="U69" i="34"/>
  <c r="T172" i="34"/>
  <c r="T153" i="34"/>
  <c r="U34" i="35"/>
  <c r="U70" i="35"/>
  <c r="T173" i="35"/>
  <c r="T154" i="35"/>
  <c r="U25" i="34"/>
  <c r="U61" i="34"/>
  <c r="T164" i="34"/>
  <c r="T145" i="34"/>
  <c r="Y28" i="35"/>
  <c r="Y64" i="35"/>
  <c r="X167" i="35"/>
  <c r="X148" i="35"/>
  <c r="V69" i="31"/>
  <c r="V33" i="31"/>
  <c r="U172" i="31"/>
  <c r="U153" i="31"/>
  <c r="T31" i="2"/>
  <c r="U59" i="2"/>
  <c r="Z33" i="35"/>
  <c r="AF51" i="35" s="1"/>
  <c r="AG51" i="35" s="1"/>
  <c r="AH51" i="35" s="1"/>
  <c r="AI51" i="35" s="1"/>
  <c r="AJ51" i="35" s="1"/>
  <c r="AK51" i="35" s="1"/>
  <c r="AL51" i="35" s="1"/>
  <c r="AM51" i="35" s="1"/>
  <c r="Z69" i="35"/>
  <c r="Y153" i="35"/>
  <c r="Y172" i="35"/>
  <c r="U26" i="34"/>
  <c r="U62" i="34"/>
  <c r="T146" i="34"/>
  <c r="T165" i="34"/>
  <c r="V70" i="31"/>
  <c r="V34" i="31"/>
  <c r="U173" i="31"/>
  <c r="U154" i="31"/>
  <c r="T73" i="35"/>
  <c r="T110" i="28" s="1"/>
  <c r="T25" i="28" s="1"/>
  <c r="U31" i="35"/>
  <c r="U67" i="35"/>
  <c r="T170" i="35"/>
  <c r="T151" i="35"/>
  <c r="U34" i="36"/>
  <c r="U70" i="36"/>
  <c r="T154" i="36"/>
  <c r="T173" i="36"/>
  <c r="U26" i="36"/>
  <c r="U62" i="36"/>
  <c r="T165" i="36"/>
  <c r="T146" i="36"/>
  <c r="U35" i="36"/>
  <c r="U71" i="36"/>
  <c r="T155" i="36"/>
  <c r="T174" i="36"/>
  <c r="Z35" i="35"/>
  <c r="AF53" i="35" s="1"/>
  <c r="AG53" i="35" s="1"/>
  <c r="AH53" i="35" s="1"/>
  <c r="AI53" i="35" s="1"/>
  <c r="AJ53" i="35" s="1"/>
  <c r="AK53" i="35" s="1"/>
  <c r="AL53" i="35" s="1"/>
  <c r="AM53" i="35" s="1"/>
  <c r="Z71" i="35"/>
  <c r="Y174" i="35"/>
  <c r="Y155" i="35"/>
  <c r="U27" i="36"/>
  <c r="U63" i="36"/>
  <c r="T166" i="36"/>
  <c r="T147" i="36"/>
  <c r="U24" i="36"/>
  <c r="U60" i="36"/>
  <c r="T163" i="36"/>
  <c r="T144" i="36"/>
  <c r="R191" i="36"/>
  <c r="R193" i="36" s="1"/>
  <c r="R197" i="36"/>
  <c r="V68" i="31"/>
  <c r="U171" i="31"/>
  <c r="U152" i="31"/>
  <c r="V32" i="31"/>
  <c r="U25" i="36"/>
  <c r="U61" i="36"/>
  <c r="T164" i="36"/>
  <c r="T145" i="36"/>
  <c r="U28" i="36"/>
  <c r="U64" i="36"/>
  <c r="T167" i="36"/>
  <c r="T148" i="36"/>
  <c r="V23" i="36"/>
  <c r="V59" i="36"/>
  <c r="U162" i="36"/>
  <c r="U143" i="36"/>
  <c r="U23" i="35"/>
  <c r="U59" i="35"/>
  <c r="T162" i="35"/>
  <c r="T143" i="35"/>
  <c r="T37" i="35"/>
  <c r="R183" i="35"/>
  <c r="R185" i="35" s="1"/>
  <c r="R190" i="35"/>
  <c r="R192" i="35" s="1"/>
  <c r="Q196" i="35"/>
  <c r="Q184" i="35"/>
  <c r="Q186" i="35" s="1"/>
  <c r="W31" i="31"/>
  <c r="W67" i="31"/>
  <c r="V170" i="31"/>
  <c r="V151" i="31"/>
  <c r="U35" i="34"/>
  <c r="U71" i="34"/>
  <c r="T174" i="34"/>
  <c r="T155" i="34"/>
  <c r="U32" i="36"/>
  <c r="U68" i="36"/>
  <c r="T152" i="36"/>
  <c r="T171" i="36"/>
  <c r="Q191" i="34"/>
  <c r="Q193" i="34" s="1"/>
  <c r="Q197" i="34"/>
  <c r="Y32" i="35"/>
  <c r="Y68" i="35"/>
  <c r="X171" i="35"/>
  <c r="X152" i="35"/>
  <c r="R183" i="34"/>
  <c r="R185" i="34" s="1"/>
  <c r="R190" i="34"/>
  <c r="R192" i="34" s="1"/>
  <c r="V60" i="31"/>
  <c r="U144" i="31"/>
  <c r="V24" i="31"/>
  <c r="U163" i="31"/>
  <c r="R189" i="34"/>
  <c r="R182" i="34"/>
  <c r="V35" i="31"/>
  <c r="V71" i="31"/>
  <c r="U155" i="31"/>
  <c r="U174" i="31"/>
  <c r="Q184" i="34"/>
  <c r="Q186" i="34" s="1"/>
  <c r="Q196" i="34"/>
  <c r="S176" i="34"/>
  <c r="U32" i="34"/>
  <c r="U68" i="34"/>
  <c r="T171" i="34"/>
  <c r="T152" i="34"/>
  <c r="U27" i="34"/>
  <c r="U63" i="34"/>
  <c r="T166" i="34"/>
  <c r="T147" i="34"/>
  <c r="V26" i="31"/>
  <c r="V62" i="31"/>
  <c r="U146" i="31"/>
  <c r="U165" i="31"/>
  <c r="Z29" i="35"/>
  <c r="AF47" i="35" s="1"/>
  <c r="AG47" i="35" s="1"/>
  <c r="AH47" i="35" s="1"/>
  <c r="AI47" i="35" s="1"/>
  <c r="AJ47" i="35" s="1"/>
  <c r="AK47" i="35" s="1"/>
  <c r="AL47" i="35" s="1"/>
  <c r="AM47" i="35" s="1"/>
  <c r="Z65" i="35"/>
  <c r="Y168" i="35"/>
  <c r="Y149" i="35"/>
  <c r="R191" i="35"/>
  <c r="U29" i="34"/>
  <c r="U65" i="34"/>
  <c r="T149" i="34"/>
  <c r="T168" i="34"/>
  <c r="U30" i="34"/>
  <c r="U66" i="34"/>
  <c r="T169" i="34"/>
  <c r="T150" i="34"/>
  <c r="W24" i="35"/>
  <c r="W60" i="35"/>
  <c r="V163" i="35"/>
  <c r="V144" i="35"/>
  <c r="Y27" i="35"/>
  <c r="Y63" i="35"/>
  <c r="X166" i="35"/>
  <c r="X147" i="35"/>
  <c r="R74" i="33"/>
  <c r="R7" i="28" s="1"/>
  <c r="Z30" i="35"/>
  <c r="AF48" i="35" s="1"/>
  <c r="AG48" i="35" s="1"/>
  <c r="AH48" i="35" s="1"/>
  <c r="AI48" i="35" s="1"/>
  <c r="AJ48" i="35" s="1"/>
  <c r="AK48" i="35" s="1"/>
  <c r="AL48" i="35" s="1"/>
  <c r="AM48" i="35" s="1"/>
  <c r="Z66" i="35"/>
  <c r="Y169" i="35"/>
  <c r="Y150" i="35"/>
  <c r="U30" i="36"/>
  <c r="U66" i="36"/>
  <c r="T150" i="36"/>
  <c r="T169" i="36"/>
  <c r="V30" i="31"/>
  <c r="V66" i="31"/>
  <c r="U169" i="31"/>
  <c r="U150" i="31"/>
  <c r="Z25" i="35"/>
  <c r="AF43" i="35" s="1"/>
  <c r="AG43" i="35" s="1"/>
  <c r="AH43" i="35" s="1"/>
  <c r="AI43" i="35" s="1"/>
  <c r="AJ43" i="35" s="1"/>
  <c r="AK43" i="35" s="1"/>
  <c r="AL43" i="35" s="1"/>
  <c r="AM43" i="35" s="1"/>
  <c r="Z61" i="35"/>
  <c r="Y164" i="35"/>
  <c r="Y145" i="35"/>
  <c r="S157" i="34"/>
  <c r="Q197" i="35"/>
  <c r="Q191" i="35"/>
  <c r="Q193" i="35" s="1"/>
  <c r="U31" i="36"/>
  <c r="U67" i="36"/>
  <c r="T170" i="36"/>
  <c r="T151" i="36"/>
  <c r="U31" i="34"/>
  <c r="U67" i="34"/>
  <c r="T151" i="34"/>
  <c r="T170" i="34"/>
  <c r="U24" i="34"/>
  <c r="U60" i="34"/>
  <c r="T163" i="34"/>
  <c r="T144" i="34"/>
  <c r="X29" i="36"/>
  <c r="X65" i="36"/>
  <c r="W168" i="36"/>
  <c r="W149" i="36"/>
  <c r="U34" i="34"/>
  <c r="U70" i="34"/>
  <c r="T154" i="34"/>
  <c r="T173" i="34"/>
  <c r="U33" i="36"/>
  <c r="U69" i="36"/>
  <c r="T172" i="36"/>
  <c r="T153" i="36"/>
  <c r="R74" i="30"/>
  <c r="AD41" i="33"/>
  <c r="AC55" i="33"/>
  <c r="R74" i="29"/>
  <c r="T61" i="32"/>
  <c r="V21" i="32"/>
  <c r="W51" i="32" s="1"/>
  <c r="V29" i="32"/>
  <c r="W59" i="32" s="1"/>
  <c r="T74" i="31"/>
  <c r="AE55" i="10"/>
  <c r="S62" i="2"/>
  <c r="AC41" i="34"/>
  <c r="AB55" i="34"/>
  <c r="R158" i="30"/>
  <c r="R158" i="29"/>
  <c r="P198" i="29"/>
  <c r="P198" i="30"/>
  <c r="T173" i="30"/>
  <c r="T154" i="30"/>
  <c r="U34" i="30"/>
  <c r="V70" i="30" s="1"/>
  <c r="Q184" i="29"/>
  <c r="Q186" i="29" s="1"/>
  <c r="Q196" i="29"/>
  <c r="S73" i="30"/>
  <c r="S102" i="28" s="1"/>
  <c r="S94" i="28" s="1"/>
  <c r="R182" i="30"/>
  <c r="R189" i="30"/>
  <c r="R178" i="30"/>
  <c r="R179" i="30" s="1"/>
  <c r="S73" i="29"/>
  <c r="S101" i="28" s="1"/>
  <c r="U30" i="33"/>
  <c r="V66" i="33" s="1"/>
  <c r="T164" i="30"/>
  <c r="T145" i="30"/>
  <c r="U25" i="30"/>
  <c r="V61" i="30" s="1"/>
  <c r="U32" i="29"/>
  <c r="V68" i="29" s="1"/>
  <c r="T171" i="29"/>
  <c r="T152" i="29"/>
  <c r="R190" i="30"/>
  <c r="R192" i="30" s="1"/>
  <c r="R183" i="30"/>
  <c r="R185" i="30" s="1"/>
  <c r="R190" i="29"/>
  <c r="R192" i="29" s="1"/>
  <c r="R183" i="29"/>
  <c r="R185" i="29" s="1"/>
  <c r="S157" i="30"/>
  <c r="T169" i="30"/>
  <c r="U30" i="30"/>
  <c r="V66" i="30" s="1"/>
  <c r="T150" i="30"/>
  <c r="S157" i="29"/>
  <c r="T172" i="30"/>
  <c r="T153" i="30"/>
  <c r="U33" i="30"/>
  <c r="V69" i="30" s="1"/>
  <c r="T163" i="30"/>
  <c r="T144" i="30"/>
  <c r="U24" i="30"/>
  <c r="V60" i="30" s="1"/>
  <c r="R178" i="29"/>
  <c r="R179" i="29" s="1"/>
  <c r="R189" i="29"/>
  <c r="R182" i="29"/>
  <c r="T174" i="29"/>
  <c r="T155" i="29"/>
  <c r="U35" i="29"/>
  <c r="V71" i="29" s="1"/>
  <c r="U31" i="30"/>
  <c r="V67" i="30" s="1"/>
  <c r="T151" i="30"/>
  <c r="T170" i="30"/>
  <c r="V25" i="33"/>
  <c r="W61" i="33" s="1"/>
  <c r="T153" i="29"/>
  <c r="T172" i="29"/>
  <c r="U33" i="29"/>
  <c r="V69" i="29" s="1"/>
  <c r="S176" i="29"/>
  <c r="P194" i="30"/>
  <c r="T166" i="29"/>
  <c r="T147" i="29"/>
  <c r="U27" i="29"/>
  <c r="V63" i="29" s="1"/>
  <c r="T37" i="29"/>
  <c r="T173" i="29"/>
  <c r="T154" i="29"/>
  <c r="U34" i="29"/>
  <c r="V70" i="29" s="1"/>
  <c r="T166" i="30"/>
  <c r="U27" i="30"/>
  <c r="V63" i="30" s="1"/>
  <c r="T147" i="30"/>
  <c r="T168" i="30"/>
  <c r="T149" i="30"/>
  <c r="U29" i="30"/>
  <c r="V65" i="30" s="1"/>
  <c r="T165" i="30"/>
  <c r="T146" i="30"/>
  <c r="U26" i="30"/>
  <c r="V62" i="30" s="1"/>
  <c r="U23" i="33"/>
  <c r="V59" i="33" s="1"/>
  <c r="T37" i="33"/>
  <c r="T151" i="29"/>
  <c r="T170" i="29"/>
  <c r="U31" i="29"/>
  <c r="V67" i="29" s="1"/>
  <c r="T162" i="29"/>
  <c r="T143" i="29"/>
  <c r="U23" i="29"/>
  <c r="Q184" i="30"/>
  <c r="Q186" i="30" s="1"/>
  <c r="Q196" i="30"/>
  <c r="T149" i="29"/>
  <c r="U29" i="29"/>
  <c r="V65" i="29" s="1"/>
  <c r="T168" i="29"/>
  <c r="R177" i="29"/>
  <c r="U34" i="33"/>
  <c r="V70" i="33" s="1"/>
  <c r="S73" i="33"/>
  <c r="S108" i="28" s="1"/>
  <c r="S92" i="28" s="1"/>
  <c r="U31" i="33"/>
  <c r="V67" i="33" s="1"/>
  <c r="U32" i="33"/>
  <c r="V68" i="33" s="1"/>
  <c r="Q191" i="30"/>
  <c r="Q193" i="30" s="1"/>
  <c r="Q197" i="30"/>
  <c r="P194" i="29"/>
  <c r="T164" i="29"/>
  <c r="T145" i="29"/>
  <c r="U25" i="29"/>
  <c r="V61" i="29" s="1"/>
  <c r="T167" i="29"/>
  <c r="T148" i="29"/>
  <c r="U28" i="29"/>
  <c r="V64" i="29" s="1"/>
  <c r="T162" i="30"/>
  <c r="T37" i="30"/>
  <c r="T143" i="30"/>
  <c r="U23" i="30"/>
  <c r="T165" i="29"/>
  <c r="T146" i="29"/>
  <c r="U26" i="29"/>
  <c r="V62" i="29" s="1"/>
  <c r="U32" i="30"/>
  <c r="V68" i="30" s="1"/>
  <c r="T152" i="30"/>
  <c r="T171" i="30"/>
  <c r="S176" i="30"/>
  <c r="T144" i="29"/>
  <c r="T163" i="29"/>
  <c r="U24" i="29"/>
  <c r="V60" i="29" s="1"/>
  <c r="U35" i="33"/>
  <c r="V71" i="33" s="1"/>
  <c r="U29" i="33"/>
  <c r="V65" i="33" s="1"/>
  <c r="T155" i="30"/>
  <c r="T174" i="30"/>
  <c r="U35" i="30"/>
  <c r="V71" i="30" s="1"/>
  <c r="U28" i="33"/>
  <c r="V64" i="33" s="1"/>
  <c r="U24" i="33"/>
  <c r="V60" i="33" s="1"/>
  <c r="R177" i="30"/>
  <c r="U33" i="33"/>
  <c r="V69" i="33" s="1"/>
  <c r="Q197" i="29"/>
  <c r="Q191" i="29"/>
  <c r="Q193" i="29" s="1"/>
  <c r="U26" i="33"/>
  <c r="V62" i="33" s="1"/>
  <c r="T169" i="29"/>
  <c r="T150" i="29"/>
  <c r="U30" i="29"/>
  <c r="V66" i="29" s="1"/>
  <c r="T167" i="30"/>
  <c r="U28" i="30"/>
  <c r="V64" i="30" s="1"/>
  <c r="T148" i="30"/>
  <c r="U27" i="33"/>
  <c r="V63" i="33" s="1"/>
  <c r="S191" i="31"/>
  <c r="V23" i="31"/>
  <c r="U143" i="31"/>
  <c r="U162" i="31"/>
  <c r="W25" i="32"/>
  <c r="X55" i="32" s="1"/>
  <c r="V25" i="2"/>
  <c r="W55" i="2" s="1"/>
  <c r="W20" i="2"/>
  <c r="T61" i="2"/>
  <c r="T99" i="28" s="1"/>
  <c r="T14" i="28" s="1"/>
  <c r="U29" i="2"/>
  <c r="V59" i="2" s="1"/>
  <c r="V28" i="2"/>
  <c r="W58" i="2" s="1"/>
  <c r="V26" i="2"/>
  <c r="W56" i="2" s="1"/>
  <c r="V21" i="2"/>
  <c r="W51" i="2" s="1"/>
  <c r="W30" i="10"/>
  <c r="X66" i="10" s="1"/>
  <c r="V32" i="10"/>
  <c r="W68" i="10" s="1"/>
  <c r="V35" i="10"/>
  <c r="W71" i="10" s="1"/>
  <c r="V26" i="10"/>
  <c r="W62" i="10" s="1"/>
  <c r="V34" i="10"/>
  <c r="W70" i="10" s="1"/>
  <c r="W24" i="10"/>
  <c r="X60" i="10" s="1"/>
  <c r="V27" i="10"/>
  <c r="W63" i="10" s="1"/>
  <c r="V29" i="10"/>
  <c r="W65" i="10" s="1"/>
  <c r="V28" i="10"/>
  <c r="W64" i="10" s="1"/>
  <c r="V31" i="10"/>
  <c r="W67" i="10" s="1"/>
  <c r="V25" i="10"/>
  <c r="W61" i="10" s="1"/>
  <c r="T73" i="10"/>
  <c r="T100" i="28" s="1"/>
  <c r="T15" i="28" s="1"/>
  <c r="W24" i="32"/>
  <c r="X54" i="32" s="1"/>
  <c r="W27" i="32"/>
  <c r="X57" i="32" s="1"/>
  <c r="W28" i="32"/>
  <c r="X58" i="32" s="1"/>
  <c r="W23" i="32"/>
  <c r="X53" i="32" s="1"/>
  <c r="W26" i="32"/>
  <c r="X56" i="32" s="1"/>
  <c r="AD46" i="32" l="1"/>
  <c r="AE35" i="32"/>
  <c r="AE46" i="32" s="1"/>
  <c r="AL2" i="43"/>
  <c r="AK78" i="43"/>
  <c r="AK83" i="43" s="1"/>
  <c r="AK80" i="43"/>
  <c r="AK85" i="43" s="1"/>
  <c r="AK77" i="43"/>
  <c r="AK82" i="43" s="1"/>
  <c r="AK79" i="43"/>
  <c r="AK84" i="43" s="1"/>
  <c r="AC35" i="2"/>
  <c r="AB46" i="2"/>
  <c r="T95" i="28"/>
  <c r="T26" i="28"/>
  <c r="X98" i="28"/>
  <c r="X106" i="28" s="1"/>
  <c r="X116" i="28"/>
  <c r="X124" i="28" s="1"/>
  <c r="X132" i="28" s="1"/>
  <c r="Q19" i="28"/>
  <c r="R8" i="28"/>
  <c r="Z4" i="48"/>
  <c r="Z4" i="36"/>
  <c r="Z4" i="34"/>
  <c r="Z4" i="32"/>
  <c r="Z4" i="43"/>
  <c r="Z4" i="35"/>
  <c r="Z4" i="33"/>
  <c r="Z4" i="31"/>
  <c r="Z4" i="29"/>
  <c r="Z4" i="30"/>
  <c r="Z4" i="10"/>
  <c r="Z77" i="2"/>
  <c r="Z49" i="2"/>
  <c r="Z19" i="2"/>
  <c r="Z65" i="2"/>
  <c r="Z34" i="2"/>
  <c r="Y40" i="43"/>
  <c r="Y89" i="43"/>
  <c r="Y58" i="43"/>
  <c r="Y22" i="43"/>
  <c r="Y76" i="43"/>
  <c r="Y188" i="30"/>
  <c r="Y142" i="30"/>
  <c r="Y181" i="30"/>
  <c r="Y58" i="30"/>
  <c r="Y22" i="30"/>
  <c r="Y92" i="30"/>
  <c r="Y126" i="30"/>
  <c r="Y161" i="30"/>
  <c r="Y109" i="30"/>
  <c r="Y77" i="30"/>
  <c r="Y40" i="30"/>
  <c r="Y34" i="32"/>
  <c r="Y65" i="32"/>
  <c r="Y49" i="32"/>
  <c r="Y19" i="32"/>
  <c r="Y77" i="32"/>
  <c r="Y161" i="35"/>
  <c r="Y188" i="35"/>
  <c r="Y126" i="35"/>
  <c r="Y58" i="35"/>
  <c r="Y22" i="35"/>
  <c r="Y40" i="35"/>
  <c r="Y92" i="35"/>
  <c r="Y142" i="35"/>
  <c r="Y109" i="35"/>
  <c r="Y77" i="35"/>
  <c r="Y181" i="35"/>
  <c r="Y77" i="10"/>
  <c r="Y40" i="10"/>
  <c r="Y92" i="10"/>
  <c r="Y22" i="10"/>
  <c r="Y58" i="10"/>
  <c r="Y181" i="34"/>
  <c r="Y188" i="34"/>
  <c r="Y126" i="34"/>
  <c r="Y40" i="34"/>
  <c r="Y77" i="34"/>
  <c r="Y109" i="34"/>
  <c r="Y161" i="34"/>
  <c r="Y142" i="34"/>
  <c r="Y22" i="34"/>
  <c r="Y92" i="34"/>
  <c r="Y58" i="34"/>
  <c r="Y109" i="29"/>
  <c r="Y77" i="29"/>
  <c r="Y161" i="29"/>
  <c r="Y181" i="29"/>
  <c r="Y92" i="29"/>
  <c r="Y188" i="29"/>
  <c r="Y40" i="29"/>
  <c r="Y142" i="29"/>
  <c r="Y22" i="29"/>
  <c r="Y58" i="29"/>
  <c r="Y126" i="29"/>
  <c r="Y188" i="36"/>
  <c r="Y40" i="36"/>
  <c r="Y126" i="36"/>
  <c r="Y181" i="36"/>
  <c r="Y109" i="36"/>
  <c r="Y92" i="36"/>
  <c r="Y142" i="36"/>
  <c r="Y77" i="36"/>
  <c r="Y58" i="36"/>
  <c r="Y22" i="36"/>
  <c r="Y161" i="36"/>
  <c r="Y92" i="33"/>
  <c r="Y58" i="33"/>
  <c r="Y22" i="33"/>
  <c r="Y77" i="33"/>
  <c r="Y40" i="33"/>
  <c r="Y188" i="31"/>
  <c r="Y161" i="31"/>
  <c r="Y126" i="31"/>
  <c r="Y92" i="31"/>
  <c r="Y58" i="31"/>
  <c r="Y181" i="31"/>
  <c r="Y40" i="31"/>
  <c r="Y77" i="31"/>
  <c r="Y109" i="31"/>
  <c r="Y22" i="31"/>
  <c r="Y142" i="31"/>
  <c r="Y20" i="48"/>
  <c r="Y27" i="48"/>
  <c r="AB5" i="28"/>
  <c r="AA4" i="2"/>
  <c r="AA13" i="28"/>
  <c r="AA21" i="28"/>
  <c r="Z37" i="28"/>
  <c r="Z62" i="28" s="1"/>
  <c r="Y70" i="28"/>
  <c r="Y78" i="28" s="1"/>
  <c r="Y90" i="28"/>
  <c r="S74" i="36"/>
  <c r="S10" i="28" s="1"/>
  <c r="V24" i="2"/>
  <c r="W54" i="2" s="1"/>
  <c r="S74" i="35"/>
  <c r="S104" i="28"/>
  <c r="R9" i="28"/>
  <c r="S93" i="28"/>
  <c r="S96" i="28" s="1"/>
  <c r="Q11" i="28"/>
  <c r="S112" i="28"/>
  <c r="R27" i="28"/>
  <c r="W59" i="31"/>
  <c r="S193" i="31"/>
  <c r="T179" i="34"/>
  <c r="T109" i="28"/>
  <c r="T24" i="28" s="1"/>
  <c r="V59" i="29"/>
  <c r="V59" i="30"/>
  <c r="T62" i="32"/>
  <c r="T107" i="28"/>
  <c r="T22" i="28" s="1"/>
  <c r="X50" i="2"/>
  <c r="R6" i="28"/>
  <c r="R19" i="28"/>
  <c r="X20" i="32"/>
  <c r="Y50" i="32" s="1"/>
  <c r="P11" i="28"/>
  <c r="V27" i="2"/>
  <c r="W57" i="2" s="1"/>
  <c r="V23" i="2"/>
  <c r="W53" i="2" s="1"/>
  <c r="T190" i="31"/>
  <c r="T192" i="31" s="1"/>
  <c r="T183" i="31"/>
  <c r="T185" i="31" s="1"/>
  <c r="S197" i="31"/>
  <c r="S198" i="31" s="1"/>
  <c r="V61" i="31"/>
  <c r="V73" i="31" s="1"/>
  <c r="V103" i="28" s="1"/>
  <c r="V18" i="28" s="1"/>
  <c r="V25" i="31"/>
  <c r="U164" i="31"/>
  <c r="U176" i="31" s="1"/>
  <c r="U190" i="31" s="1"/>
  <c r="U192" i="31" s="1"/>
  <c r="U145" i="31"/>
  <c r="U157" i="31" s="1"/>
  <c r="U182" i="31" s="1"/>
  <c r="S177" i="34"/>
  <c r="U37" i="10"/>
  <c r="V52" i="32"/>
  <c r="V22" i="32"/>
  <c r="V31" i="32" s="1"/>
  <c r="V69" i="10"/>
  <c r="V33" i="10"/>
  <c r="S184" i="31"/>
  <c r="S186" i="31" s="1"/>
  <c r="Q194" i="36"/>
  <c r="S158" i="34"/>
  <c r="S158" i="36"/>
  <c r="T158" i="31"/>
  <c r="S158" i="35"/>
  <c r="T74" i="10"/>
  <c r="S183" i="35"/>
  <c r="S185" i="35" s="1"/>
  <c r="S177" i="36"/>
  <c r="S177" i="35"/>
  <c r="R186" i="36"/>
  <c r="R194" i="36" s="1"/>
  <c r="R196" i="36"/>
  <c r="R198" i="36" s="1"/>
  <c r="S178" i="35"/>
  <c r="S179" i="35" s="1"/>
  <c r="S182" i="35"/>
  <c r="T177" i="31"/>
  <c r="R194" i="31"/>
  <c r="S74" i="30"/>
  <c r="S189" i="36"/>
  <c r="S191" i="36" s="1"/>
  <c r="V59" i="10"/>
  <c r="V23" i="10"/>
  <c r="S74" i="33"/>
  <c r="S7" i="28" s="1"/>
  <c r="S190" i="36"/>
  <c r="S192" i="36" s="1"/>
  <c r="S183" i="36"/>
  <c r="S185" i="36" s="1"/>
  <c r="Q198" i="34"/>
  <c r="Q194" i="34"/>
  <c r="T74" i="34"/>
  <c r="T176" i="36"/>
  <c r="T190" i="36" s="1"/>
  <c r="T192" i="36" s="1"/>
  <c r="S178" i="36"/>
  <c r="S179" i="36" s="1"/>
  <c r="U73" i="36"/>
  <c r="U111" i="28" s="1"/>
  <c r="T157" i="36"/>
  <c r="V31" i="34"/>
  <c r="V67" i="34"/>
  <c r="U170" i="34"/>
  <c r="U151" i="34"/>
  <c r="W30" i="31"/>
  <c r="W66" i="31"/>
  <c r="V169" i="31"/>
  <c r="V150" i="31"/>
  <c r="AA30" i="35"/>
  <c r="AA66" i="35"/>
  <c r="Z150" i="35"/>
  <c r="Z169" i="35"/>
  <c r="V23" i="35"/>
  <c r="V59" i="35"/>
  <c r="U143" i="35"/>
  <c r="U37" i="35"/>
  <c r="U162" i="35"/>
  <c r="W68" i="31"/>
  <c r="V152" i="31"/>
  <c r="V171" i="31"/>
  <c r="W32" i="31"/>
  <c r="AA33" i="35"/>
  <c r="AA69" i="35"/>
  <c r="Z153" i="35"/>
  <c r="Z172" i="35"/>
  <c r="V25" i="34"/>
  <c r="V61" i="34"/>
  <c r="U164" i="34"/>
  <c r="U145" i="34"/>
  <c r="V33" i="34"/>
  <c r="V69" i="34"/>
  <c r="U153" i="34"/>
  <c r="U172" i="34"/>
  <c r="AD26" i="35"/>
  <c r="AD62" i="35"/>
  <c r="AC165" i="35"/>
  <c r="AC146" i="35"/>
  <c r="AA29" i="35"/>
  <c r="AA65" i="35"/>
  <c r="Z168" i="35"/>
  <c r="Z149" i="35"/>
  <c r="W27" i="31"/>
  <c r="W63" i="31"/>
  <c r="V147" i="31"/>
  <c r="V166" i="31"/>
  <c r="T178" i="31"/>
  <c r="T179" i="31" s="1"/>
  <c r="R196" i="34"/>
  <c r="R184" i="34"/>
  <c r="R186" i="34" s="1"/>
  <c r="T182" i="31"/>
  <c r="S177" i="29"/>
  <c r="V34" i="34"/>
  <c r="V70" i="34"/>
  <c r="U173" i="34"/>
  <c r="U154" i="34"/>
  <c r="V24" i="34"/>
  <c r="V60" i="34"/>
  <c r="U144" i="34"/>
  <c r="U163" i="34"/>
  <c r="AA25" i="35"/>
  <c r="AA61" i="35"/>
  <c r="Z145" i="35"/>
  <c r="Z164" i="35"/>
  <c r="V29" i="34"/>
  <c r="V65" i="34"/>
  <c r="U168" i="34"/>
  <c r="U149" i="34"/>
  <c r="R197" i="34"/>
  <c r="R191" i="34"/>
  <c r="R193" i="34" s="1"/>
  <c r="V28" i="36"/>
  <c r="V64" i="36"/>
  <c r="U167" i="36"/>
  <c r="U148" i="36"/>
  <c r="Z28" i="35"/>
  <c r="AF46" i="35" s="1"/>
  <c r="AG46" i="35" s="1"/>
  <c r="AH46" i="35" s="1"/>
  <c r="AI46" i="35" s="1"/>
  <c r="AJ46" i="35" s="1"/>
  <c r="AK46" i="35" s="1"/>
  <c r="AL46" i="35" s="1"/>
  <c r="AM46" i="35" s="1"/>
  <c r="Z64" i="35"/>
  <c r="Y148" i="35"/>
  <c r="Y167" i="35"/>
  <c r="T176" i="34"/>
  <c r="V24" i="36"/>
  <c r="V60" i="36"/>
  <c r="U163" i="36"/>
  <c r="U144" i="36"/>
  <c r="V26" i="36"/>
  <c r="V62" i="36"/>
  <c r="U165" i="36"/>
  <c r="U146" i="36"/>
  <c r="V52" i="2"/>
  <c r="V22" i="2"/>
  <c r="X24" i="35"/>
  <c r="X60" i="35"/>
  <c r="W163" i="35"/>
  <c r="W144" i="35"/>
  <c r="U37" i="36"/>
  <c r="V31" i="35"/>
  <c r="V67" i="35"/>
  <c r="U170" i="35"/>
  <c r="U151" i="35"/>
  <c r="V28" i="34"/>
  <c r="V64" i="34"/>
  <c r="U167" i="34"/>
  <c r="U148" i="34"/>
  <c r="T189" i="31"/>
  <c r="V31" i="36"/>
  <c r="V67" i="36"/>
  <c r="U170" i="36"/>
  <c r="U151" i="36"/>
  <c r="V30" i="36"/>
  <c r="V66" i="36"/>
  <c r="U169" i="36"/>
  <c r="U150" i="36"/>
  <c r="R197" i="35"/>
  <c r="R196" i="35"/>
  <c r="V26" i="34"/>
  <c r="V62" i="34"/>
  <c r="U165" i="34"/>
  <c r="U146" i="34"/>
  <c r="V34" i="35"/>
  <c r="V70" i="35"/>
  <c r="U173" i="35"/>
  <c r="U154" i="35"/>
  <c r="T157" i="34"/>
  <c r="S184" i="36"/>
  <c r="Z27" i="35"/>
  <c r="AF45" i="35" s="1"/>
  <c r="AG45" i="35" s="1"/>
  <c r="AH45" i="35" s="1"/>
  <c r="AI45" i="35" s="1"/>
  <c r="AJ45" i="35" s="1"/>
  <c r="AK45" i="35" s="1"/>
  <c r="AL45" i="35" s="1"/>
  <c r="AM45" i="35" s="1"/>
  <c r="Z63" i="35"/>
  <c r="Y166" i="35"/>
  <c r="Y147" i="35"/>
  <c r="R193" i="35"/>
  <c r="W26" i="31"/>
  <c r="W62" i="31"/>
  <c r="V146" i="31"/>
  <c r="V165" i="31"/>
  <c r="V32" i="34"/>
  <c r="V68" i="34"/>
  <c r="U152" i="34"/>
  <c r="U171" i="34"/>
  <c r="W35" i="31"/>
  <c r="W71" i="31"/>
  <c r="V174" i="31"/>
  <c r="V155" i="31"/>
  <c r="R186" i="35"/>
  <c r="V32" i="36"/>
  <c r="V68" i="36"/>
  <c r="U152" i="36"/>
  <c r="U171" i="36"/>
  <c r="X31" i="31"/>
  <c r="X67" i="31"/>
  <c r="W151" i="31"/>
  <c r="W170" i="31"/>
  <c r="T157" i="35"/>
  <c r="V27" i="36"/>
  <c r="V63" i="36"/>
  <c r="U166" i="36"/>
  <c r="U147" i="36"/>
  <c r="V35" i="36"/>
  <c r="V71" i="36"/>
  <c r="U174" i="36"/>
  <c r="U155" i="36"/>
  <c r="V34" i="36"/>
  <c r="V70" i="36"/>
  <c r="U173" i="36"/>
  <c r="U154" i="36"/>
  <c r="W65" i="31"/>
  <c r="V149" i="31"/>
  <c r="V168" i="31"/>
  <c r="W29" i="31"/>
  <c r="W64" i="31"/>
  <c r="W28" i="31"/>
  <c r="V167" i="31"/>
  <c r="V148" i="31"/>
  <c r="Q194" i="35"/>
  <c r="T176" i="35"/>
  <c r="W23" i="36"/>
  <c r="W59" i="36"/>
  <c r="V143" i="36"/>
  <c r="V162" i="36"/>
  <c r="W69" i="31"/>
  <c r="W33" i="31"/>
  <c r="V153" i="31"/>
  <c r="V172" i="31"/>
  <c r="U73" i="34"/>
  <c r="V27" i="34"/>
  <c r="V63" i="34"/>
  <c r="U147" i="34"/>
  <c r="U166" i="34"/>
  <c r="V35" i="34"/>
  <c r="V71" i="34"/>
  <c r="U155" i="34"/>
  <c r="U174" i="34"/>
  <c r="AA35" i="35"/>
  <c r="AA71" i="35"/>
  <c r="Z174" i="35"/>
  <c r="Z155" i="35"/>
  <c r="S197" i="35"/>
  <c r="S191" i="35"/>
  <c r="S193" i="35" s="1"/>
  <c r="V33" i="36"/>
  <c r="V69" i="36"/>
  <c r="U172" i="36"/>
  <c r="U153" i="36"/>
  <c r="Y29" i="36"/>
  <c r="Y65" i="36"/>
  <c r="X149" i="36"/>
  <c r="X168" i="36"/>
  <c r="S189" i="34"/>
  <c r="S182" i="34"/>
  <c r="V30" i="34"/>
  <c r="V66" i="34"/>
  <c r="U169" i="34"/>
  <c r="U150" i="34"/>
  <c r="S190" i="34"/>
  <c r="S192" i="34" s="1"/>
  <c r="S183" i="34"/>
  <c r="S185" i="34" s="1"/>
  <c r="W60" i="31"/>
  <c r="V144" i="31"/>
  <c r="W24" i="31"/>
  <c r="V163" i="31"/>
  <c r="Z32" i="35"/>
  <c r="AF50" i="35" s="1"/>
  <c r="AG50" i="35" s="1"/>
  <c r="AH50" i="35" s="1"/>
  <c r="AI50" i="35" s="1"/>
  <c r="AJ50" i="35" s="1"/>
  <c r="AK50" i="35" s="1"/>
  <c r="AL50" i="35" s="1"/>
  <c r="AM50" i="35" s="1"/>
  <c r="Z68" i="35"/>
  <c r="Y171" i="35"/>
  <c r="Y152" i="35"/>
  <c r="Q198" i="35"/>
  <c r="U73" i="35"/>
  <c r="V25" i="36"/>
  <c r="V61" i="36"/>
  <c r="U164" i="36"/>
  <c r="U145" i="36"/>
  <c r="W70" i="31"/>
  <c r="W34" i="31"/>
  <c r="V173" i="31"/>
  <c r="V154" i="31"/>
  <c r="V23" i="34"/>
  <c r="V59" i="34"/>
  <c r="U37" i="34"/>
  <c r="U143" i="34"/>
  <c r="U162" i="34"/>
  <c r="AE41" i="33"/>
  <c r="AD55" i="33"/>
  <c r="S74" i="29"/>
  <c r="S8" i="28" s="1"/>
  <c r="U74" i="31"/>
  <c r="U61" i="32"/>
  <c r="W29" i="32"/>
  <c r="X59" i="32" s="1"/>
  <c r="W21" i="32"/>
  <c r="X51" i="32" s="1"/>
  <c r="T62" i="2"/>
  <c r="AD41" i="34"/>
  <c r="AC55" i="34"/>
  <c r="V28" i="33"/>
  <c r="W64" i="33" s="1"/>
  <c r="V35" i="33"/>
  <c r="W71" i="33" s="1"/>
  <c r="T73" i="30"/>
  <c r="T102" i="28" s="1"/>
  <c r="V32" i="33"/>
  <c r="W68" i="33" s="1"/>
  <c r="T176" i="29"/>
  <c r="V23" i="33"/>
  <c r="W59" i="33" s="1"/>
  <c r="U37" i="33"/>
  <c r="U172" i="29"/>
  <c r="U153" i="29"/>
  <c r="V33" i="29"/>
  <c r="W69" i="29" s="1"/>
  <c r="R184" i="30"/>
  <c r="R186" i="30" s="1"/>
  <c r="R196" i="30"/>
  <c r="U167" i="30"/>
  <c r="U148" i="30"/>
  <c r="V28" i="30"/>
  <c r="W64" i="30" s="1"/>
  <c r="T157" i="30"/>
  <c r="U145" i="29"/>
  <c r="V25" i="29"/>
  <c r="W61" i="29" s="1"/>
  <c r="U164" i="29"/>
  <c r="T73" i="29"/>
  <c r="T101" i="28" s="1"/>
  <c r="T16" i="28" s="1"/>
  <c r="V26" i="30"/>
  <c r="W62" i="30" s="1"/>
  <c r="U165" i="30"/>
  <c r="U146" i="30"/>
  <c r="U170" i="30"/>
  <c r="U151" i="30"/>
  <c r="V31" i="30"/>
  <c r="W67" i="30" s="1"/>
  <c r="U144" i="30"/>
  <c r="V24" i="30"/>
  <c r="W60" i="30" s="1"/>
  <c r="U163" i="30"/>
  <c r="S158" i="29"/>
  <c r="S178" i="29"/>
  <c r="S179" i="29" s="1"/>
  <c r="S189" i="29"/>
  <c r="S182" i="29"/>
  <c r="U155" i="30"/>
  <c r="U174" i="30"/>
  <c r="V35" i="30"/>
  <c r="W71" i="30" s="1"/>
  <c r="U144" i="29"/>
  <c r="V24" i="29"/>
  <c r="W60" i="29" s="1"/>
  <c r="U163" i="29"/>
  <c r="U171" i="30"/>
  <c r="U152" i="30"/>
  <c r="V32" i="30"/>
  <c r="W68" i="30" s="1"/>
  <c r="V31" i="33"/>
  <c r="W67" i="33" s="1"/>
  <c r="U168" i="29"/>
  <c r="U149" i="29"/>
  <c r="V29" i="29"/>
  <c r="W65" i="29" s="1"/>
  <c r="U151" i="29"/>
  <c r="V31" i="29"/>
  <c r="W67" i="29" s="1"/>
  <c r="U170" i="29"/>
  <c r="U147" i="30"/>
  <c r="U166" i="30"/>
  <c r="V27" i="30"/>
  <c r="W63" i="30" s="1"/>
  <c r="U147" i="29"/>
  <c r="U166" i="29"/>
  <c r="V27" i="29"/>
  <c r="W63" i="29" s="1"/>
  <c r="Q198" i="29"/>
  <c r="U150" i="29"/>
  <c r="V30" i="29"/>
  <c r="W66" i="29" s="1"/>
  <c r="U169" i="29"/>
  <c r="V33" i="33"/>
  <c r="W69" i="33" s="1"/>
  <c r="U165" i="29"/>
  <c r="V26" i="29"/>
  <c r="W62" i="29" s="1"/>
  <c r="U146" i="29"/>
  <c r="T176" i="30"/>
  <c r="U174" i="29"/>
  <c r="U155" i="29"/>
  <c r="V35" i="29"/>
  <c r="W71" i="29" s="1"/>
  <c r="V30" i="33"/>
  <c r="W66" i="33" s="1"/>
  <c r="Q194" i="29"/>
  <c r="V28" i="29"/>
  <c r="W64" i="29" s="1"/>
  <c r="U148" i="29"/>
  <c r="U167" i="29"/>
  <c r="Q198" i="30"/>
  <c r="W25" i="33"/>
  <c r="X61" i="33" s="1"/>
  <c r="V30" i="30"/>
  <c r="W66" i="30" s="1"/>
  <c r="U150" i="30"/>
  <c r="U169" i="30"/>
  <c r="U173" i="30"/>
  <c r="U154" i="30"/>
  <c r="V34" i="30"/>
  <c r="W70" i="30" s="1"/>
  <c r="V27" i="33"/>
  <c r="W63" i="33" s="1"/>
  <c r="S177" i="30"/>
  <c r="V34" i="33"/>
  <c r="W70" i="33" s="1"/>
  <c r="Q194" i="30"/>
  <c r="V29" i="30"/>
  <c r="W65" i="30" s="1"/>
  <c r="U168" i="30"/>
  <c r="U149" i="30"/>
  <c r="V34" i="29"/>
  <c r="W70" i="29" s="1"/>
  <c r="U173" i="29"/>
  <c r="U154" i="29"/>
  <c r="U172" i="30"/>
  <c r="U153" i="30"/>
  <c r="V33" i="30"/>
  <c r="W69" i="30" s="1"/>
  <c r="V24" i="33"/>
  <c r="W60" i="33" s="1"/>
  <c r="V29" i="33"/>
  <c r="W65" i="33" s="1"/>
  <c r="S183" i="30"/>
  <c r="S185" i="30" s="1"/>
  <c r="S190" i="30"/>
  <c r="S192" i="30" s="1"/>
  <c r="U162" i="29"/>
  <c r="U143" i="29"/>
  <c r="V23" i="29"/>
  <c r="U37" i="29"/>
  <c r="R196" i="29"/>
  <c r="R184" i="29"/>
  <c r="R186" i="29" s="1"/>
  <c r="S189" i="30"/>
  <c r="S158" i="30"/>
  <c r="S182" i="30"/>
  <c r="S178" i="30"/>
  <c r="S179" i="30" s="1"/>
  <c r="U152" i="29"/>
  <c r="U171" i="29"/>
  <c r="V32" i="29"/>
  <c r="W68" i="29" s="1"/>
  <c r="V26" i="33"/>
  <c r="W62" i="33" s="1"/>
  <c r="U37" i="30"/>
  <c r="V23" i="30"/>
  <c r="U162" i="30"/>
  <c r="U143" i="30"/>
  <c r="T73" i="33"/>
  <c r="T108" i="28" s="1"/>
  <c r="T157" i="29"/>
  <c r="S183" i="29"/>
  <c r="S185" i="29" s="1"/>
  <c r="S190" i="29"/>
  <c r="S192" i="29" s="1"/>
  <c r="R191" i="29"/>
  <c r="R193" i="29" s="1"/>
  <c r="R197" i="29"/>
  <c r="U164" i="30"/>
  <c r="V25" i="30"/>
  <c r="W61" i="30" s="1"/>
  <c r="U145" i="30"/>
  <c r="R197" i="30"/>
  <c r="R191" i="30"/>
  <c r="R193" i="30" s="1"/>
  <c r="V162" i="31"/>
  <c r="V143" i="31"/>
  <c r="W23" i="31"/>
  <c r="V37" i="31"/>
  <c r="X25" i="32"/>
  <c r="Y55" i="32" s="1"/>
  <c r="W25" i="2"/>
  <c r="X55" i="2" s="1"/>
  <c r="W21" i="2"/>
  <c r="X51" i="2" s="1"/>
  <c r="X20" i="2"/>
  <c r="Y50" i="2" s="1"/>
  <c r="W28" i="2"/>
  <c r="X58" i="2" s="1"/>
  <c r="U73" i="10"/>
  <c r="U100" i="28" s="1"/>
  <c r="U15" i="28" s="1"/>
  <c r="U61" i="2"/>
  <c r="U99" i="28" s="1"/>
  <c r="U14" i="28" s="1"/>
  <c r="V29" i="2"/>
  <c r="W59" i="2" s="1"/>
  <c r="U31" i="2"/>
  <c r="W26" i="2"/>
  <c r="X56" i="2" s="1"/>
  <c r="W24" i="2"/>
  <c r="X54" i="2" s="1"/>
  <c r="W29" i="10"/>
  <c r="X65" i="10" s="1"/>
  <c r="X24" i="10"/>
  <c r="Y60" i="10" s="1"/>
  <c r="W31" i="10"/>
  <c r="X67" i="10" s="1"/>
  <c r="W35" i="10"/>
  <c r="X71" i="10" s="1"/>
  <c r="W32" i="10"/>
  <c r="X68" i="10" s="1"/>
  <c r="W28" i="10"/>
  <c r="X64" i="10" s="1"/>
  <c r="W27" i="10"/>
  <c r="X63" i="10" s="1"/>
  <c r="W34" i="10"/>
  <c r="X70" i="10" s="1"/>
  <c r="W26" i="10"/>
  <c r="X62" i="10" s="1"/>
  <c r="X30" i="10"/>
  <c r="Y66" i="10" s="1"/>
  <c r="W25" i="10"/>
  <c r="X61" i="10" s="1"/>
  <c r="X27" i="32"/>
  <c r="Y57" i="32" s="1"/>
  <c r="X26" i="32"/>
  <c r="Y56" i="32" s="1"/>
  <c r="Y20" i="32"/>
  <c r="Z50" i="32" s="1"/>
  <c r="X23" i="32"/>
  <c r="Y53" i="32" s="1"/>
  <c r="X24" i="32"/>
  <c r="Y54" i="32" s="1"/>
  <c r="X28" i="32"/>
  <c r="Y58" i="32" s="1"/>
  <c r="AM2" i="43" l="1"/>
  <c r="AL79" i="43"/>
  <c r="AL84" i="43" s="1"/>
  <c r="AL78" i="43"/>
  <c r="AL83" i="43" s="1"/>
  <c r="AL77" i="43"/>
  <c r="AL82" i="43" s="1"/>
  <c r="AL80" i="43"/>
  <c r="AL85" i="43" s="1"/>
  <c r="AD35" i="2"/>
  <c r="AC46" i="2"/>
  <c r="U95" i="28"/>
  <c r="U26" i="28"/>
  <c r="S97" i="28"/>
  <c r="S30" i="28"/>
  <c r="T92" i="28"/>
  <c r="T23" i="28"/>
  <c r="T94" i="28"/>
  <c r="T17" i="28"/>
  <c r="Y98" i="28"/>
  <c r="Y106" i="28" s="1"/>
  <c r="Y116" i="28"/>
  <c r="Y124" i="28" s="1"/>
  <c r="Y132" i="28" s="1"/>
  <c r="T74" i="35"/>
  <c r="U74" i="35" s="1"/>
  <c r="S9" i="28"/>
  <c r="Z188" i="31"/>
  <c r="Z126" i="31"/>
  <c r="Z40" i="31"/>
  <c r="Z161" i="31"/>
  <c r="Z77" i="31"/>
  <c r="Z109" i="31"/>
  <c r="Z58" i="31"/>
  <c r="Z22" i="31"/>
  <c r="Z142" i="31"/>
  <c r="Z181" i="31"/>
  <c r="Z92" i="31"/>
  <c r="Z22" i="43"/>
  <c r="Z89" i="43"/>
  <c r="Z76" i="43"/>
  <c r="Z58" i="43"/>
  <c r="Z40" i="43"/>
  <c r="Z77" i="32"/>
  <c r="Z34" i="32"/>
  <c r="Z65" i="32"/>
  <c r="Z19" i="32"/>
  <c r="Z49" i="32"/>
  <c r="Z92" i="33"/>
  <c r="Z58" i="33"/>
  <c r="Z22" i="33"/>
  <c r="Z77" i="33"/>
  <c r="Z40" i="33"/>
  <c r="Z109" i="35"/>
  <c r="Z188" i="35"/>
  <c r="Z126" i="35"/>
  <c r="Z58" i="35"/>
  <c r="Z181" i="35"/>
  <c r="Z92" i="35"/>
  <c r="Z161" i="35"/>
  <c r="Z22" i="35"/>
  <c r="Z142" i="35"/>
  <c r="Z77" i="35"/>
  <c r="Z40" i="35"/>
  <c r="Z40" i="10"/>
  <c r="Z58" i="10"/>
  <c r="Z77" i="10"/>
  <c r="Z92" i="10"/>
  <c r="Z22" i="10"/>
  <c r="Z40" i="34"/>
  <c r="Z77" i="34"/>
  <c r="Z188" i="34"/>
  <c r="Z109" i="34"/>
  <c r="Z161" i="34"/>
  <c r="Z142" i="34"/>
  <c r="Z22" i="34"/>
  <c r="Z181" i="34"/>
  <c r="Z58" i="34"/>
  <c r="Z126" i="34"/>
  <c r="Z92" i="34"/>
  <c r="Z181" i="30"/>
  <c r="Z58" i="30"/>
  <c r="Z92" i="30"/>
  <c r="Z126" i="30"/>
  <c r="Z22" i="30"/>
  <c r="Z161" i="30"/>
  <c r="Z77" i="30"/>
  <c r="Z188" i="30"/>
  <c r="Z142" i="30"/>
  <c r="Z109" i="30"/>
  <c r="Z40" i="30"/>
  <c r="Z40" i="36"/>
  <c r="Z126" i="36"/>
  <c r="Z181" i="36"/>
  <c r="Z109" i="36"/>
  <c r="Z92" i="36"/>
  <c r="Z58" i="36"/>
  <c r="Z188" i="36"/>
  <c r="Z161" i="36"/>
  <c r="Z142" i="36"/>
  <c r="Z77" i="36"/>
  <c r="Z22" i="36"/>
  <c r="AA4" i="48"/>
  <c r="AA4" i="36"/>
  <c r="AA4" i="34"/>
  <c r="AA4" i="32"/>
  <c r="AA4" i="43"/>
  <c r="AA4" i="35"/>
  <c r="AA4" i="33"/>
  <c r="AA4" i="31"/>
  <c r="AA4" i="29"/>
  <c r="AA4" i="10"/>
  <c r="AA4" i="30"/>
  <c r="AA65" i="2"/>
  <c r="AA34" i="2"/>
  <c r="AA77" i="2"/>
  <c r="AA49" i="2"/>
  <c r="AA19" i="2"/>
  <c r="Z126" i="29"/>
  <c r="Z188" i="29"/>
  <c r="Z161" i="29"/>
  <c r="Z92" i="29"/>
  <c r="Z58" i="29"/>
  <c r="Z22" i="29"/>
  <c r="Z181" i="29"/>
  <c r="Z40" i="29"/>
  <c r="Z142" i="29"/>
  <c r="Z77" i="29"/>
  <c r="Z109" i="29"/>
  <c r="Z27" i="48"/>
  <c r="Z20" i="48"/>
  <c r="Z70" i="28"/>
  <c r="Z78" i="28" s="1"/>
  <c r="Z90" i="28"/>
  <c r="AA37" i="28"/>
  <c r="AA62" i="28" s="1"/>
  <c r="AC5" i="28"/>
  <c r="AB4" i="2"/>
  <c r="AB13" i="28"/>
  <c r="AB21" i="28"/>
  <c r="T93" i="28"/>
  <c r="T74" i="36"/>
  <c r="T10" i="28" s="1"/>
  <c r="T197" i="31"/>
  <c r="R11" i="28"/>
  <c r="T196" i="31"/>
  <c r="T104" i="28"/>
  <c r="S194" i="31"/>
  <c r="S27" i="28"/>
  <c r="X59" i="31"/>
  <c r="W59" i="29"/>
  <c r="U110" i="28"/>
  <c r="U25" i="28" s="1"/>
  <c r="U179" i="34"/>
  <c r="U109" i="28"/>
  <c r="U24" i="28" s="1"/>
  <c r="V37" i="10"/>
  <c r="W59" i="30"/>
  <c r="T112" i="28"/>
  <c r="T91" i="28"/>
  <c r="U62" i="32"/>
  <c r="U107" i="28"/>
  <c r="U22" i="28" s="1"/>
  <c r="S6" i="28"/>
  <c r="S19" i="28"/>
  <c r="W27" i="2"/>
  <c r="X57" i="2" s="1"/>
  <c r="T177" i="34"/>
  <c r="W23" i="2"/>
  <c r="X53" i="2" s="1"/>
  <c r="W61" i="31"/>
  <c r="W73" i="31" s="1"/>
  <c r="W103" i="28" s="1"/>
  <c r="W18" i="28" s="1"/>
  <c r="V145" i="31"/>
  <c r="V157" i="31" s="1"/>
  <c r="V189" i="31" s="1"/>
  <c r="V164" i="31"/>
  <c r="V176" i="31" s="1"/>
  <c r="V190" i="31" s="1"/>
  <c r="V192" i="31" s="1"/>
  <c r="W25" i="31"/>
  <c r="W37" i="31" s="1"/>
  <c r="W52" i="32"/>
  <c r="W22" i="32"/>
  <c r="W31" i="32" s="1"/>
  <c r="W69" i="10"/>
  <c r="W33" i="10"/>
  <c r="U74" i="10"/>
  <c r="T158" i="34"/>
  <c r="S196" i="35"/>
  <c r="S198" i="35" s="1"/>
  <c r="T158" i="35"/>
  <c r="T158" i="36"/>
  <c r="S193" i="36"/>
  <c r="S184" i="35"/>
  <c r="S186" i="35" s="1"/>
  <c r="S194" i="35" s="1"/>
  <c r="S196" i="36"/>
  <c r="S186" i="36"/>
  <c r="T184" i="31"/>
  <c r="T186" i="31" s="1"/>
  <c r="T74" i="30"/>
  <c r="U177" i="31"/>
  <c r="S197" i="36"/>
  <c r="U74" i="34"/>
  <c r="W59" i="10"/>
  <c r="W23" i="10"/>
  <c r="U183" i="31"/>
  <c r="U185" i="31" s="1"/>
  <c r="V73" i="34"/>
  <c r="V73" i="36"/>
  <c r="V111" i="28" s="1"/>
  <c r="T74" i="33"/>
  <c r="T177" i="36"/>
  <c r="U178" i="31"/>
  <c r="U179" i="31" s="1"/>
  <c r="T183" i="36"/>
  <c r="T185" i="36" s="1"/>
  <c r="T178" i="36"/>
  <c r="T179" i="36" s="1"/>
  <c r="R198" i="35"/>
  <c r="U189" i="31"/>
  <c r="U197" i="31" s="1"/>
  <c r="U176" i="36"/>
  <c r="U190" i="36" s="1"/>
  <c r="U192" i="36" s="1"/>
  <c r="U158" i="31"/>
  <c r="T191" i="31"/>
  <c r="T193" i="31" s="1"/>
  <c r="U157" i="36"/>
  <c r="U189" i="36" s="1"/>
  <c r="T189" i="36"/>
  <c r="T197" i="36" s="1"/>
  <c r="T182" i="36"/>
  <c r="AA28" i="35"/>
  <c r="AA64" i="35"/>
  <c r="Z148" i="35"/>
  <c r="Z167" i="35"/>
  <c r="U157" i="34"/>
  <c r="W35" i="34"/>
  <c r="W71" i="34"/>
  <c r="V174" i="34"/>
  <c r="V155" i="34"/>
  <c r="X69" i="31"/>
  <c r="X33" i="31"/>
  <c r="W172" i="31"/>
  <c r="W153" i="31"/>
  <c r="T183" i="35"/>
  <c r="T185" i="35" s="1"/>
  <c r="T190" i="35"/>
  <c r="T192" i="35" s="1"/>
  <c r="T177" i="35"/>
  <c r="X35" i="31"/>
  <c r="X71" i="31"/>
  <c r="W155" i="31"/>
  <c r="W174" i="31"/>
  <c r="X26" i="31"/>
  <c r="X62" i="31"/>
  <c r="W146" i="31"/>
  <c r="W165" i="31"/>
  <c r="T189" i="34"/>
  <c r="T182" i="34"/>
  <c r="W26" i="34"/>
  <c r="W62" i="34"/>
  <c r="V146" i="34"/>
  <c r="V165" i="34"/>
  <c r="W26" i="36"/>
  <c r="W62" i="36"/>
  <c r="V146" i="36"/>
  <c r="V165" i="36"/>
  <c r="AB29" i="35"/>
  <c r="AB65" i="35"/>
  <c r="AA168" i="35"/>
  <c r="AA149" i="35"/>
  <c r="W33" i="34"/>
  <c r="W69" i="34"/>
  <c r="V172" i="34"/>
  <c r="V153" i="34"/>
  <c r="AB33" i="35"/>
  <c r="AB69" i="35"/>
  <c r="AA172" i="35"/>
  <c r="AA153" i="35"/>
  <c r="V73" i="35"/>
  <c r="Z29" i="36"/>
  <c r="AF47" i="36" s="1"/>
  <c r="Z65" i="36"/>
  <c r="Y168" i="36"/>
  <c r="Y149" i="36"/>
  <c r="W34" i="36"/>
  <c r="W70" i="36"/>
  <c r="V173" i="36"/>
  <c r="V154" i="36"/>
  <c r="X68" i="31"/>
  <c r="W171" i="31"/>
  <c r="X32" i="31"/>
  <c r="W152" i="31"/>
  <c r="X65" i="31"/>
  <c r="X29" i="31"/>
  <c r="W149" i="31"/>
  <c r="W168" i="31"/>
  <c r="Y24" i="35"/>
  <c r="Y60" i="35"/>
  <c r="X163" i="35"/>
  <c r="X144" i="35"/>
  <c r="T177" i="29"/>
  <c r="W23" i="34"/>
  <c r="W59" i="34"/>
  <c r="V37" i="34"/>
  <c r="V162" i="34"/>
  <c r="V143" i="34"/>
  <c r="W25" i="36"/>
  <c r="W61" i="36"/>
  <c r="V164" i="36"/>
  <c r="V145" i="36"/>
  <c r="X60" i="31"/>
  <c r="X24" i="31"/>
  <c r="W144" i="31"/>
  <c r="W163" i="31"/>
  <c r="W30" i="34"/>
  <c r="W66" i="34"/>
  <c r="V150" i="34"/>
  <c r="V169" i="34"/>
  <c r="V37" i="36"/>
  <c r="T189" i="35"/>
  <c r="T182" i="35"/>
  <c r="T178" i="35"/>
  <c r="T179" i="35" s="1"/>
  <c r="W32" i="36"/>
  <c r="W68" i="36"/>
  <c r="V171" i="36"/>
  <c r="V152" i="36"/>
  <c r="W52" i="2"/>
  <c r="W22" i="2"/>
  <c r="AA32" i="35"/>
  <c r="AA68" i="35"/>
  <c r="Z152" i="35"/>
  <c r="Z171" i="35"/>
  <c r="W28" i="34"/>
  <c r="W64" i="34"/>
  <c r="V167" i="34"/>
  <c r="V148" i="34"/>
  <c r="W34" i="34"/>
  <c r="W70" i="34"/>
  <c r="V173" i="34"/>
  <c r="V154" i="34"/>
  <c r="W23" i="35"/>
  <c r="W59" i="35"/>
  <c r="V143" i="35"/>
  <c r="V37" i="35"/>
  <c r="V162" i="35"/>
  <c r="X30" i="31"/>
  <c r="X66" i="31"/>
  <c r="W169" i="31"/>
  <c r="W150" i="31"/>
  <c r="S184" i="34"/>
  <c r="S186" i="34" s="1"/>
  <c r="S196" i="34"/>
  <c r="AB35" i="35"/>
  <c r="AB71" i="35"/>
  <c r="AA155" i="35"/>
  <c r="AA174" i="35"/>
  <c r="W27" i="34"/>
  <c r="W63" i="34"/>
  <c r="V166" i="34"/>
  <c r="V147" i="34"/>
  <c r="R194" i="35"/>
  <c r="W32" i="34"/>
  <c r="W68" i="34"/>
  <c r="V171" i="34"/>
  <c r="V152" i="34"/>
  <c r="W34" i="35"/>
  <c r="W70" i="35"/>
  <c r="V154" i="35"/>
  <c r="V173" i="35"/>
  <c r="W31" i="36"/>
  <c r="W67" i="36"/>
  <c r="V151" i="36"/>
  <c r="V170" i="36"/>
  <c r="W24" i="36"/>
  <c r="W60" i="36"/>
  <c r="V163" i="36"/>
  <c r="V144" i="36"/>
  <c r="X27" i="31"/>
  <c r="X63" i="31"/>
  <c r="W166" i="31"/>
  <c r="W147" i="31"/>
  <c r="AE26" i="35"/>
  <c r="AE62" i="35"/>
  <c r="AD165" i="35"/>
  <c r="AD146" i="35"/>
  <c r="W25" i="34"/>
  <c r="W61" i="34"/>
  <c r="V164" i="34"/>
  <c r="V145" i="34"/>
  <c r="S191" i="34"/>
  <c r="S193" i="34" s="1"/>
  <c r="S197" i="34"/>
  <c r="W33" i="36"/>
  <c r="W69" i="36"/>
  <c r="V172" i="36"/>
  <c r="V153" i="36"/>
  <c r="W35" i="36"/>
  <c r="W71" i="36"/>
  <c r="V174" i="36"/>
  <c r="V155" i="36"/>
  <c r="AA27" i="35"/>
  <c r="AA63" i="35"/>
  <c r="Z166" i="35"/>
  <c r="Z147" i="35"/>
  <c r="W31" i="35"/>
  <c r="W67" i="35"/>
  <c r="V151" i="35"/>
  <c r="V170" i="35"/>
  <c r="T190" i="34"/>
  <c r="T192" i="34" s="1"/>
  <c r="T183" i="34"/>
  <c r="T185" i="34" s="1"/>
  <c r="W28" i="36"/>
  <c r="W64" i="36"/>
  <c r="V167" i="36"/>
  <c r="V148" i="36"/>
  <c r="W29" i="34"/>
  <c r="W65" i="34"/>
  <c r="V168" i="34"/>
  <c r="V149" i="34"/>
  <c r="W24" i="34"/>
  <c r="W60" i="34"/>
  <c r="V163" i="34"/>
  <c r="V144" i="34"/>
  <c r="U176" i="35"/>
  <c r="X70" i="31"/>
  <c r="W173" i="31"/>
  <c r="X34" i="31"/>
  <c r="W154" i="31"/>
  <c r="X64" i="31"/>
  <c r="W148" i="31"/>
  <c r="W167" i="31"/>
  <c r="X28" i="31"/>
  <c r="R194" i="34"/>
  <c r="AB30" i="35"/>
  <c r="AB66" i="35"/>
  <c r="AA150" i="35"/>
  <c r="AA169" i="35"/>
  <c r="W31" i="34"/>
  <c r="W67" i="34"/>
  <c r="V170" i="34"/>
  <c r="V151" i="34"/>
  <c r="W27" i="36"/>
  <c r="W63" i="36"/>
  <c r="V147" i="36"/>
  <c r="V166" i="36"/>
  <c r="AB25" i="35"/>
  <c r="AB61" i="35"/>
  <c r="AA164" i="35"/>
  <c r="AA145" i="35"/>
  <c r="U176" i="34"/>
  <c r="X23" i="36"/>
  <c r="X59" i="36"/>
  <c r="W162" i="36"/>
  <c r="W143" i="36"/>
  <c r="Y67" i="31"/>
  <c r="Y31" i="31"/>
  <c r="X170" i="31"/>
  <c r="X151" i="31"/>
  <c r="W30" i="36"/>
  <c r="W66" i="36"/>
  <c r="V150" i="36"/>
  <c r="V169" i="36"/>
  <c r="R198" i="34"/>
  <c r="U157" i="35"/>
  <c r="AE55" i="33"/>
  <c r="V74" i="31"/>
  <c r="T74" i="29"/>
  <c r="T8" i="28" s="1"/>
  <c r="V61" i="32"/>
  <c r="X21" i="32"/>
  <c r="Y51" i="32" s="1"/>
  <c r="X29" i="32"/>
  <c r="Y59" i="32" s="1"/>
  <c r="U62" i="2"/>
  <c r="AE41" i="34"/>
  <c r="AD55" i="34"/>
  <c r="T177" i="30"/>
  <c r="T158" i="30"/>
  <c r="U176" i="30"/>
  <c r="W34" i="33"/>
  <c r="X70" i="33" s="1"/>
  <c r="W33" i="33"/>
  <c r="X69" i="33" s="1"/>
  <c r="V170" i="29"/>
  <c r="V151" i="29"/>
  <c r="W31" i="29"/>
  <c r="X67" i="29" s="1"/>
  <c r="T158" i="29"/>
  <c r="R194" i="30"/>
  <c r="T190" i="29"/>
  <c r="T192" i="29" s="1"/>
  <c r="T183" i="29"/>
  <c r="T185" i="29" s="1"/>
  <c r="V37" i="30"/>
  <c r="V162" i="30"/>
  <c r="V143" i="30"/>
  <c r="W23" i="30"/>
  <c r="V143" i="29"/>
  <c r="V37" i="29"/>
  <c r="W23" i="29"/>
  <c r="V162" i="29"/>
  <c r="W24" i="33"/>
  <c r="X60" i="33" s="1"/>
  <c r="V154" i="29"/>
  <c r="V173" i="29"/>
  <c r="W34" i="29"/>
  <c r="X70" i="29" s="1"/>
  <c r="V152" i="30"/>
  <c r="V171" i="30"/>
  <c r="W32" i="30"/>
  <c r="X68" i="30" s="1"/>
  <c r="V155" i="30"/>
  <c r="V174" i="30"/>
  <c r="W35" i="30"/>
  <c r="X71" i="30" s="1"/>
  <c r="W33" i="29"/>
  <c r="X69" i="29" s="1"/>
  <c r="V172" i="29"/>
  <c r="V153" i="29"/>
  <c r="W32" i="33"/>
  <c r="X68" i="33" s="1"/>
  <c r="U73" i="29"/>
  <c r="U101" i="28" s="1"/>
  <c r="V144" i="30"/>
  <c r="W24" i="30"/>
  <c r="X60" i="30" s="1"/>
  <c r="V163" i="30"/>
  <c r="T189" i="30"/>
  <c r="T182" i="30"/>
  <c r="T178" i="30"/>
  <c r="T179" i="30" s="1"/>
  <c r="U73" i="30"/>
  <c r="U102" i="28" s="1"/>
  <c r="S184" i="30"/>
  <c r="S186" i="30" s="1"/>
  <c r="S196" i="30"/>
  <c r="U157" i="29"/>
  <c r="W33" i="30"/>
  <c r="X69" i="30" s="1"/>
  <c r="V172" i="30"/>
  <c r="V153" i="30"/>
  <c r="W27" i="33"/>
  <c r="X63" i="33" s="1"/>
  <c r="V167" i="29"/>
  <c r="V148" i="29"/>
  <c r="W28" i="29"/>
  <c r="X64" i="29" s="1"/>
  <c r="T190" i="30"/>
  <c r="T192" i="30" s="1"/>
  <c r="T183" i="30"/>
  <c r="T185" i="30" s="1"/>
  <c r="V168" i="29"/>
  <c r="V149" i="29"/>
  <c r="W29" i="29"/>
  <c r="X65" i="29" s="1"/>
  <c r="V146" i="30"/>
  <c r="W26" i="30"/>
  <c r="X62" i="30" s="1"/>
  <c r="V165" i="30"/>
  <c r="W28" i="30"/>
  <c r="X64" i="30" s="1"/>
  <c r="V167" i="30"/>
  <c r="V148" i="30"/>
  <c r="T189" i="29"/>
  <c r="T182" i="29"/>
  <c r="T178" i="29"/>
  <c r="T179" i="29" s="1"/>
  <c r="W26" i="33"/>
  <c r="X62" i="33" s="1"/>
  <c r="U176" i="29"/>
  <c r="V150" i="30"/>
  <c r="W30" i="30"/>
  <c r="X66" i="30" s="1"/>
  <c r="V169" i="30"/>
  <c r="V169" i="29"/>
  <c r="V150" i="29"/>
  <c r="W30" i="29"/>
  <c r="X66" i="29" s="1"/>
  <c r="V166" i="30"/>
  <c r="V147" i="30"/>
  <c r="W27" i="30"/>
  <c r="X63" i="30" s="1"/>
  <c r="W35" i="33"/>
  <c r="X71" i="33" s="1"/>
  <c r="V145" i="30"/>
  <c r="W25" i="30"/>
  <c r="X61" i="30" s="1"/>
  <c r="V164" i="30"/>
  <c r="S191" i="30"/>
  <c r="S193" i="30" s="1"/>
  <c r="S197" i="30"/>
  <c r="V173" i="30"/>
  <c r="V154" i="30"/>
  <c r="W34" i="30"/>
  <c r="X70" i="30" s="1"/>
  <c r="X25" i="33"/>
  <c r="Y61" i="33" s="1"/>
  <c r="S196" i="29"/>
  <c r="S184" i="29"/>
  <c r="S186" i="29" s="1"/>
  <c r="V151" i="30"/>
  <c r="V170" i="30"/>
  <c r="W31" i="30"/>
  <c r="X67" i="30" s="1"/>
  <c r="V152" i="29"/>
  <c r="V171" i="29"/>
  <c r="W32" i="29"/>
  <c r="X68" i="29" s="1"/>
  <c r="R194" i="29"/>
  <c r="V149" i="30"/>
  <c r="V168" i="30"/>
  <c r="W29" i="30"/>
  <c r="X65" i="30" s="1"/>
  <c r="W30" i="33"/>
  <c r="X66" i="33" s="1"/>
  <c r="V165" i="29"/>
  <c r="V146" i="29"/>
  <c r="W26" i="29"/>
  <c r="X62" i="29" s="1"/>
  <c r="S197" i="29"/>
  <c r="S191" i="29"/>
  <c r="S193" i="29" s="1"/>
  <c r="W23" i="33"/>
  <c r="X59" i="33" s="1"/>
  <c r="V37" i="33"/>
  <c r="W28" i="33"/>
  <c r="X64" i="33" s="1"/>
  <c r="U157" i="30"/>
  <c r="R198" i="29"/>
  <c r="W29" i="33"/>
  <c r="X65" i="33" s="1"/>
  <c r="V155" i="29"/>
  <c r="V174" i="29"/>
  <c r="W35" i="29"/>
  <c r="X71" i="29" s="1"/>
  <c r="W27" i="29"/>
  <c r="X63" i="29" s="1"/>
  <c r="V166" i="29"/>
  <c r="V147" i="29"/>
  <c r="W31" i="33"/>
  <c r="X67" i="33" s="1"/>
  <c r="V163" i="29"/>
  <c r="V144" i="29"/>
  <c r="W24" i="29"/>
  <c r="X60" i="29" s="1"/>
  <c r="V164" i="29"/>
  <c r="V145" i="29"/>
  <c r="W25" i="29"/>
  <c r="X61" i="29" s="1"/>
  <c r="R198" i="30"/>
  <c r="U73" i="33"/>
  <c r="U108" i="28" s="1"/>
  <c r="W143" i="31"/>
  <c r="W162" i="31"/>
  <c r="X23" i="31"/>
  <c r="Y59" i="31" s="1"/>
  <c r="U184" i="31"/>
  <c r="V73" i="10"/>
  <c r="V100" i="28" s="1"/>
  <c r="V15" i="28" s="1"/>
  <c r="Y25" i="32"/>
  <c r="Z55" i="32" s="1"/>
  <c r="X25" i="2"/>
  <c r="Y55" i="2" s="1"/>
  <c r="X28" i="2"/>
  <c r="Y58" i="2" s="1"/>
  <c r="Y20" i="2"/>
  <c r="Z50" i="2" s="1"/>
  <c r="W29" i="2"/>
  <c r="X59" i="2" s="1"/>
  <c r="V61" i="2"/>
  <c r="V99" i="28" s="1"/>
  <c r="V14" i="28" s="1"/>
  <c r="X21" i="2"/>
  <c r="Y51" i="2" s="1"/>
  <c r="X24" i="2"/>
  <c r="Y54" i="2" s="1"/>
  <c r="V31" i="2"/>
  <c r="X26" i="2"/>
  <c r="Y56" i="2" s="1"/>
  <c r="Y24" i="10"/>
  <c r="Z60" i="10" s="1"/>
  <c r="X25" i="10"/>
  <c r="Y61" i="10" s="1"/>
  <c r="X29" i="10"/>
  <c r="Y65" i="10" s="1"/>
  <c r="X34" i="10"/>
  <c r="Y70" i="10" s="1"/>
  <c r="Y30" i="10"/>
  <c r="Z66" i="10" s="1"/>
  <c r="X32" i="10"/>
  <c r="Y68" i="10" s="1"/>
  <c r="X27" i="10"/>
  <c r="Y63" i="10" s="1"/>
  <c r="X31" i="10"/>
  <c r="Y67" i="10" s="1"/>
  <c r="X26" i="10"/>
  <c r="Y62" i="10" s="1"/>
  <c r="X35" i="10"/>
  <c r="Y71" i="10" s="1"/>
  <c r="X28" i="10"/>
  <c r="Y64" i="10" s="1"/>
  <c r="Y28" i="32"/>
  <c r="Z58" i="32" s="1"/>
  <c r="Y26" i="32"/>
  <c r="Z56" i="32" s="1"/>
  <c r="Y24" i="32"/>
  <c r="Z54" i="32" s="1"/>
  <c r="Y23" i="32"/>
  <c r="Z53" i="32" s="1"/>
  <c r="Z20" i="32"/>
  <c r="Y27" i="32"/>
  <c r="Z57" i="32" s="1"/>
  <c r="U17" i="28" l="1"/>
  <c r="AA50" i="32"/>
  <c r="AF35" i="32"/>
  <c r="T7" i="28"/>
  <c r="AM77" i="43"/>
  <c r="AM82" i="43" s="1"/>
  <c r="AM80" i="43"/>
  <c r="AM85" i="43" s="1"/>
  <c r="AM79" i="43"/>
  <c r="AM84" i="43" s="1"/>
  <c r="AM78" i="43"/>
  <c r="AM83" i="43" s="1"/>
  <c r="AE35" i="2"/>
  <c r="AE46" i="2" s="1"/>
  <c r="AD46" i="2"/>
  <c r="V95" i="28"/>
  <c r="V26" i="28"/>
  <c r="U92" i="28"/>
  <c r="U23" i="28"/>
  <c r="U93" i="28"/>
  <c r="U16" i="28"/>
  <c r="T9" i="28"/>
  <c r="Z98" i="28"/>
  <c r="Z106" i="28" s="1"/>
  <c r="Z116" i="28"/>
  <c r="Z124" i="28" s="1"/>
  <c r="Z132" i="28" s="1"/>
  <c r="S11" i="28"/>
  <c r="S31" i="28" s="1"/>
  <c r="U177" i="34"/>
  <c r="U74" i="36"/>
  <c r="U10" i="28" s="1"/>
  <c r="T198" i="31"/>
  <c r="AA126" i="29"/>
  <c r="AA181" i="29"/>
  <c r="AA142" i="29"/>
  <c r="AA77" i="29"/>
  <c r="AA40" i="29"/>
  <c r="AA92" i="29"/>
  <c r="AA188" i="29"/>
  <c r="AA22" i="29"/>
  <c r="AA58" i="29"/>
  <c r="AA161" i="29"/>
  <c r="AA109" i="29"/>
  <c r="AA58" i="10"/>
  <c r="AA92" i="10"/>
  <c r="AA22" i="10"/>
  <c r="AA77" i="10"/>
  <c r="AA40" i="10"/>
  <c r="AA126" i="36"/>
  <c r="AA181" i="36"/>
  <c r="AA109" i="36"/>
  <c r="AA92" i="36"/>
  <c r="AA58" i="36"/>
  <c r="AA161" i="36"/>
  <c r="AA22" i="36"/>
  <c r="AA40" i="36"/>
  <c r="AA188" i="36"/>
  <c r="AA77" i="36"/>
  <c r="AA142" i="36"/>
  <c r="AA188" i="31"/>
  <c r="AA181" i="31"/>
  <c r="AA142" i="31"/>
  <c r="AA109" i="31"/>
  <c r="AA77" i="31"/>
  <c r="AA40" i="31"/>
  <c r="AA161" i="31"/>
  <c r="AA58" i="31"/>
  <c r="AA22" i="31"/>
  <c r="AA126" i="31"/>
  <c r="AA92" i="31"/>
  <c r="AB4" i="48"/>
  <c r="AB4" i="43"/>
  <c r="AB4" i="35"/>
  <c r="AB4" i="33"/>
  <c r="AB4" i="36"/>
  <c r="AB4" i="34"/>
  <c r="AB4" i="32"/>
  <c r="AB4" i="10"/>
  <c r="AB4" i="31"/>
  <c r="AB4" i="29"/>
  <c r="AB4" i="30"/>
  <c r="AB65" i="2"/>
  <c r="AB34" i="2"/>
  <c r="AB77" i="2"/>
  <c r="AB49" i="2"/>
  <c r="AB19" i="2"/>
  <c r="AA77" i="33"/>
  <c r="AA40" i="33"/>
  <c r="AA92" i="33"/>
  <c r="AA58" i="33"/>
  <c r="AA22" i="33"/>
  <c r="AA20" i="48"/>
  <c r="AA27" i="48"/>
  <c r="AA40" i="35"/>
  <c r="AA181" i="35"/>
  <c r="AA58" i="35"/>
  <c r="AA126" i="35"/>
  <c r="AA22" i="35"/>
  <c r="AA92" i="35"/>
  <c r="AA142" i="35"/>
  <c r="AA161" i="35"/>
  <c r="AA188" i="35"/>
  <c r="AA77" i="35"/>
  <c r="AA109" i="35"/>
  <c r="AA58" i="43"/>
  <c r="AA89" i="43"/>
  <c r="AA76" i="43"/>
  <c r="AA22" i="43"/>
  <c r="AA40" i="43"/>
  <c r="AA34" i="32"/>
  <c r="AA65" i="32"/>
  <c r="AA77" i="32"/>
  <c r="AA19" i="32"/>
  <c r="AA49" i="32"/>
  <c r="AA58" i="30"/>
  <c r="AA92" i="30"/>
  <c r="AA126" i="30"/>
  <c r="AA161" i="30"/>
  <c r="AA77" i="30"/>
  <c r="AA22" i="30"/>
  <c r="AA109" i="30"/>
  <c r="AA181" i="30"/>
  <c r="AA142" i="30"/>
  <c r="AA40" i="30"/>
  <c r="AA188" i="30"/>
  <c r="AA161" i="34"/>
  <c r="AA188" i="34"/>
  <c r="AA40" i="34"/>
  <c r="AA77" i="34"/>
  <c r="AA109" i="34"/>
  <c r="AA142" i="34"/>
  <c r="AA22" i="34"/>
  <c r="AA181" i="34"/>
  <c r="AA58" i="34"/>
  <c r="AA92" i="34"/>
  <c r="AA126" i="34"/>
  <c r="AB37" i="28"/>
  <c r="AB62" i="28" s="1"/>
  <c r="AD5" i="28"/>
  <c r="AC4" i="2"/>
  <c r="AC21" i="28"/>
  <c r="AC13" i="28"/>
  <c r="AA70" i="28"/>
  <c r="AA78" i="28" s="1"/>
  <c r="AA90" i="28"/>
  <c r="T96" i="28"/>
  <c r="X27" i="2"/>
  <c r="Y57" i="2" s="1"/>
  <c r="X23" i="2"/>
  <c r="Y53" i="2" s="1"/>
  <c r="U104" i="28"/>
  <c r="U94" i="28"/>
  <c r="T27" i="28"/>
  <c r="U112" i="28"/>
  <c r="V179" i="34"/>
  <c r="V109" i="28"/>
  <c r="V24" i="28" s="1"/>
  <c r="V74" i="35"/>
  <c r="V110" i="28"/>
  <c r="V25" i="28" s="1"/>
  <c r="X59" i="30"/>
  <c r="X59" i="29"/>
  <c r="U91" i="28"/>
  <c r="V62" i="32"/>
  <c r="V107" i="28"/>
  <c r="V22" i="28" s="1"/>
  <c r="T6" i="28"/>
  <c r="T11" i="28" s="1"/>
  <c r="T31" i="28" s="1"/>
  <c r="T19" i="28"/>
  <c r="V74" i="10"/>
  <c r="W37" i="10"/>
  <c r="X61" i="31"/>
  <c r="W164" i="31"/>
  <c r="W176" i="31" s="1"/>
  <c r="W145" i="31"/>
  <c r="W157" i="31" s="1"/>
  <c r="W182" i="31" s="1"/>
  <c r="X25" i="31"/>
  <c r="X37" i="31" s="1"/>
  <c r="X52" i="32"/>
  <c r="X22" i="32"/>
  <c r="X31" i="32" s="1"/>
  <c r="X69" i="10"/>
  <c r="X33" i="10"/>
  <c r="V74" i="36"/>
  <c r="U158" i="34"/>
  <c r="U196" i="31"/>
  <c r="U198" i="31" s="1"/>
  <c r="U186" i="31"/>
  <c r="S198" i="36"/>
  <c r="S194" i="36"/>
  <c r="T194" i="31"/>
  <c r="U74" i="30"/>
  <c r="U9" i="28" s="1"/>
  <c r="U191" i="31"/>
  <c r="U193" i="31" s="1"/>
  <c r="U74" i="33"/>
  <c r="U158" i="36"/>
  <c r="V177" i="31"/>
  <c r="V157" i="36"/>
  <c r="V189" i="36" s="1"/>
  <c r="V176" i="36"/>
  <c r="V183" i="36" s="1"/>
  <c r="V185" i="36" s="1"/>
  <c r="T191" i="36"/>
  <c r="T193" i="36" s="1"/>
  <c r="V157" i="35"/>
  <c r="V189" i="35" s="1"/>
  <c r="U177" i="36"/>
  <c r="U183" i="36"/>
  <c r="U185" i="36" s="1"/>
  <c r="T196" i="36"/>
  <c r="T198" i="36" s="1"/>
  <c r="V74" i="34"/>
  <c r="X59" i="10"/>
  <c r="X23" i="10"/>
  <c r="U178" i="36"/>
  <c r="U179" i="36" s="1"/>
  <c r="V183" i="31"/>
  <c r="V185" i="31" s="1"/>
  <c r="W73" i="36"/>
  <c r="W111" i="28" s="1"/>
  <c r="T184" i="36"/>
  <c r="T186" i="36" s="1"/>
  <c r="V158" i="31"/>
  <c r="U177" i="35"/>
  <c r="V182" i="31"/>
  <c r="U182" i="36"/>
  <c r="U184" i="36" s="1"/>
  <c r="Y35" i="31"/>
  <c r="Y71" i="31"/>
  <c r="X174" i="31"/>
  <c r="X155" i="31"/>
  <c r="Y62" i="31"/>
  <c r="X165" i="31"/>
  <c r="X146" i="31"/>
  <c r="Y26" i="31"/>
  <c r="Y23" i="36"/>
  <c r="Y59" i="36"/>
  <c r="X143" i="36"/>
  <c r="X162" i="36"/>
  <c r="X29" i="34"/>
  <c r="X65" i="34"/>
  <c r="W168" i="34"/>
  <c r="W149" i="34"/>
  <c r="X31" i="36"/>
  <c r="X67" i="36"/>
  <c r="W151" i="36"/>
  <c r="W170" i="36"/>
  <c r="X32" i="34"/>
  <c r="X68" i="34"/>
  <c r="W152" i="34"/>
  <c r="W171" i="34"/>
  <c r="W73" i="34"/>
  <c r="Z24" i="35"/>
  <c r="AF42" i="35" s="1"/>
  <c r="AG42" i="35" s="1"/>
  <c r="AH42" i="35" s="1"/>
  <c r="AI42" i="35" s="1"/>
  <c r="AJ42" i="35" s="1"/>
  <c r="AK42" i="35" s="1"/>
  <c r="AL42" i="35" s="1"/>
  <c r="AM42" i="35" s="1"/>
  <c r="Z60" i="35"/>
  <c r="Y163" i="35"/>
  <c r="Y144" i="35"/>
  <c r="T184" i="34"/>
  <c r="T186" i="34" s="1"/>
  <c r="T196" i="34"/>
  <c r="U178" i="35"/>
  <c r="U179" i="35" s="1"/>
  <c r="U182" i="35"/>
  <c r="U189" i="35"/>
  <c r="Y30" i="31"/>
  <c r="Y66" i="31"/>
  <c r="X169" i="31"/>
  <c r="X150" i="31"/>
  <c r="AA29" i="36"/>
  <c r="AA65" i="36"/>
  <c r="Z168" i="36"/>
  <c r="Z149" i="36"/>
  <c r="AB28" i="35"/>
  <c r="AB64" i="35"/>
  <c r="AA167" i="35"/>
  <c r="AA148" i="35"/>
  <c r="Z67" i="31"/>
  <c r="Z31" i="31"/>
  <c r="AF49" i="31" s="1"/>
  <c r="AG49" i="31" s="1"/>
  <c r="AH49" i="31" s="1"/>
  <c r="AI49" i="31" s="1"/>
  <c r="AJ49" i="31" s="1"/>
  <c r="AK49" i="31" s="1"/>
  <c r="AL49" i="31" s="1"/>
  <c r="AM49" i="31" s="1"/>
  <c r="Y151" i="31"/>
  <c r="Y170" i="31"/>
  <c r="X27" i="36"/>
  <c r="X63" i="36"/>
  <c r="W166" i="36"/>
  <c r="W147" i="36"/>
  <c r="U158" i="35"/>
  <c r="X26" i="36"/>
  <c r="X62" i="36"/>
  <c r="W146" i="36"/>
  <c r="W165" i="36"/>
  <c r="V178" i="31"/>
  <c r="V179" i="31" s="1"/>
  <c r="Y70" i="31"/>
  <c r="Y34" i="31"/>
  <c r="X154" i="31"/>
  <c r="X173" i="31"/>
  <c r="AF26" i="35"/>
  <c r="AF62" i="35"/>
  <c r="AE146" i="35"/>
  <c r="AE165" i="35"/>
  <c r="S198" i="34"/>
  <c r="V176" i="35"/>
  <c r="X34" i="34"/>
  <c r="X70" i="34"/>
  <c r="W173" i="34"/>
  <c r="W154" i="34"/>
  <c r="AB32" i="35"/>
  <c r="AB68" i="35"/>
  <c r="AA171" i="35"/>
  <c r="AA152" i="35"/>
  <c r="X32" i="36"/>
  <c r="X68" i="36"/>
  <c r="W152" i="36"/>
  <c r="W171" i="36"/>
  <c r="Y65" i="31"/>
  <c r="X168" i="31"/>
  <c r="Y29" i="31"/>
  <c r="X149" i="31"/>
  <c r="U183" i="34"/>
  <c r="U185" i="34" s="1"/>
  <c r="U190" i="34"/>
  <c r="U192" i="34" s="1"/>
  <c r="AC30" i="35"/>
  <c r="AC66" i="35"/>
  <c r="AB169" i="35"/>
  <c r="AB150" i="35"/>
  <c r="X31" i="35"/>
  <c r="X67" i="35"/>
  <c r="W170" i="35"/>
  <c r="W151" i="35"/>
  <c r="X35" i="36"/>
  <c r="X71" i="36"/>
  <c r="W174" i="36"/>
  <c r="W155" i="36"/>
  <c r="AC35" i="35"/>
  <c r="AC71" i="35"/>
  <c r="AB155" i="35"/>
  <c r="AB174" i="35"/>
  <c r="X33" i="34"/>
  <c r="X69" i="34"/>
  <c r="W153" i="34"/>
  <c r="W172" i="34"/>
  <c r="W37" i="36"/>
  <c r="X24" i="34"/>
  <c r="X60" i="34"/>
  <c r="W144" i="34"/>
  <c r="W163" i="34"/>
  <c r="X28" i="36"/>
  <c r="X64" i="36"/>
  <c r="W167" i="36"/>
  <c r="W148" i="36"/>
  <c r="X24" i="36"/>
  <c r="X60" i="36"/>
  <c r="W163" i="36"/>
  <c r="W144" i="36"/>
  <c r="X34" i="35"/>
  <c r="X70" i="35"/>
  <c r="W154" i="35"/>
  <c r="W173" i="35"/>
  <c r="S194" i="34"/>
  <c r="X30" i="34"/>
  <c r="X66" i="34"/>
  <c r="W150" i="34"/>
  <c r="W169" i="34"/>
  <c r="X25" i="36"/>
  <c r="X61" i="36"/>
  <c r="W164" i="36"/>
  <c r="W145" i="36"/>
  <c r="X35" i="34"/>
  <c r="X71" i="34"/>
  <c r="W155" i="34"/>
  <c r="W174" i="34"/>
  <c r="T196" i="35"/>
  <c r="T184" i="35"/>
  <c r="T186" i="35" s="1"/>
  <c r="X34" i="36"/>
  <c r="X70" i="36"/>
  <c r="W173" i="36"/>
  <c r="W154" i="36"/>
  <c r="X30" i="36"/>
  <c r="X66" i="36"/>
  <c r="W169" i="36"/>
  <c r="W150" i="36"/>
  <c r="AC25" i="35"/>
  <c r="AC61" i="35"/>
  <c r="AB164" i="35"/>
  <c r="AB145" i="35"/>
  <c r="X31" i="34"/>
  <c r="X67" i="34"/>
  <c r="W170" i="34"/>
  <c r="W151" i="34"/>
  <c r="AB27" i="35"/>
  <c r="AB63" i="35"/>
  <c r="AA147" i="35"/>
  <c r="AA166" i="35"/>
  <c r="X27" i="34"/>
  <c r="X63" i="34"/>
  <c r="W147" i="34"/>
  <c r="W166" i="34"/>
  <c r="W73" i="35"/>
  <c r="X52" i="2"/>
  <c r="X22" i="2"/>
  <c r="T197" i="35"/>
  <c r="T191" i="35"/>
  <c r="T193" i="35" s="1"/>
  <c r="V176" i="34"/>
  <c r="AC33" i="35"/>
  <c r="AC69" i="35"/>
  <c r="AB153" i="35"/>
  <c r="AB172" i="35"/>
  <c r="AC29" i="35"/>
  <c r="AC65" i="35"/>
  <c r="AB168" i="35"/>
  <c r="AB149" i="35"/>
  <c r="X23" i="34"/>
  <c r="X59" i="34"/>
  <c r="W37" i="34"/>
  <c r="W143" i="34"/>
  <c r="W162" i="34"/>
  <c r="T191" i="34"/>
  <c r="T193" i="34" s="1"/>
  <c r="T197" i="34"/>
  <c r="Y64" i="31"/>
  <c r="X148" i="31"/>
  <c r="Y28" i="31"/>
  <c r="X167" i="31"/>
  <c r="V157" i="34"/>
  <c r="U189" i="34"/>
  <c r="U182" i="34"/>
  <c r="U183" i="35"/>
  <c r="U185" i="35" s="1"/>
  <c r="U190" i="35"/>
  <c r="U192" i="35" s="1"/>
  <c r="X33" i="36"/>
  <c r="X69" i="36"/>
  <c r="W153" i="36"/>
  <c r="W172" i="36"/>
  <c r="X25" i="34"/>
  <c r="X61" i="34"/>
  <c r="W164" i="34"/>
  <c r="W145" i="34"/>
  <c r="Y63" i="31"/>
  <c r="Y27" i="31"/>
  <c r="X166" i="31"/>
  <c r="X147" i="31"/>
  <c r="X23" i="35"/>
  <c r="X59" i="35"/>
  <c r="W37" i="35"/>
  <c r="W143" i="35"/>
  <c r="W162" i="35"/>
  <c r="X28" i="34"/>
  <c r="X64" i="34"/>
  <c r="W167" i="34"/>
  <c r="W148" i="34"/>
  <c r="Y60" i="31"/>
  <c r="X163" i="31"/>
  <c r="X144" i="31"/>
  <c r="Y24" i="31"/>
  <c r="Y68" i="31"/>
  <c r="X171" i="31"/>
  <c r="X152" i="31"/>
  <c r="Y32" i="31"/>
  <c r="X26" i="34"/>
  <c r="X62" i="34"/>
  <c r="W146" i="34"/>
  <c r="W165" i="34"/>
  <c r="Y69" i="31"/>
  <c r="X153" i="31"/>
  <c r="X172" i="31"/>
  <c r="Y33" i="31"/>
  <c r="U191" i="36"/>
  <c r="U193" i="36" s="1"/>
  <c r="U197" i="36"/>
  <c r="W74" i="31"/>
  <c r="U74" i="29"/>
  <c r="W61" i="32"/>
  <c r="Y29" i="32"/>
  <c r="Z59" i="32" s="1"/>
  <c r="Y21" i="32"/>
  <c r="Z51" i="32" s="1"/>
  <c r="V62" i="2"/>
  <c r="S198" i="29"/>
  <c r="AE55" i="34"/>
  <c r="V73" i="33"/>
  <c r="V108" i="28" s="1"/>
  <c r="S198" i="30"/>
  <c r="X30" i="33"/>
  <c r="Y66" i="33" s="1"/>
  <c r="W172" i="30"/>
  <c r="W153" i="30"/>
  <c r="X33" i="30"/>
  <c r="Y69" i="30" s="1"/>
  <c r="X29" i="33"/>
  <c r="Y65" i="33" s="1"/>
  <c r="X23" i="33"/>
  <c r="Y59" i="33" s="1"/>
  <c r="W37" i="33"/>
  <c r="Y25" i="33"/>
  <c r="Z61" i="33" s="1"/>
  <c r="W169" i="30"/>
  <c r="W150" i="30"/>
  <c r="X30" i="30"/>
  <c r="Y66" i="30" s="1"/>
  <c r="U189" i="29"/>
  <c r="U182" i="29"/>
  <c r="U178" i="29"/>
  <c r="U179" i="29" s="1"/>
  <c r="V176" i="29"/>
  <c r="V176" i="30"/>
  <c r="W149" i="30"/>
  <c r="X29" i="30"/>
  <c r="Y65" i="30" s="1"/>
  <c r="W168" i="30"/>
  <c r="X25" i="30"/>
  <c r="Y61" i="30" s="1"/>
  <c r="W164" i="30"/>
  <c r="W145" i="30"/>
  <c r="W168" i="29"/>
  <c r="X29" i="29"/>
  <c r="Y65" i="29" s="1"/>
  <c r="W149" i="29"/>
  <c r="W163" i="30"/>
  <c r="W144" i="30"/>
  <c r="X24" i="30"/>
  <c r="Y60" i="30" s="1"/>
  <c r="W153" i="29"/>
  <c r="W172" i="29"/>
  <c r="X33" i="29"/>
  <c r="Y69" i="29" s="1"/>
  <c r="T191" i="29"/>
  <c r="T193" i="29" s="1"/>
  <c r="T197" i="29"/>
  <c r="W144" i="29"/>
  <c r="X24" i="29"/>
  <c r="Y60" i="29" s="1"/>
  <c r="W163" i="29"/>
  <c r="W166" i="29"/>
  <c r="W147" i="29"/>
  <c r="X27" i="29"/>
  <c r="Y63" i="29" s="1"/>
  <c r="W173" i="30"/>
  <c r="W154" i="30"/>
  <c r="X34" i="30"/>
  <c r="Y70" i="30" s="1"/>
  <c r="W169" i="29"/>
  <c r="W150" i="29"/>
  <c r="X30" i="29"/>
  <c r="Y66" i="29" s="1"/>
  <c r="U177" i="29"/>
  <c r="U183" i="29"/>
  <c r="U185" i="29" s="1"/>
  <c r="U190" i="29"/>
  <c r="U192" i="29" s="1"/>
  <c r="X27" i="33"/>
  <c r="Y63" i="33" s="1"/>
  <c r="S194" i="30"/>
  <c r="X35" i="30"/>
  <c r="Y71" i="30" s="1"/>
  <c r="W174" i="30"/>
  <c r="W155" i="30"/>
  <c r="W173" i="29"/>
  <c r="W154" i="29"/>
  <c r="X34" i="29"/>
  <c r="Y70" i="29" s="1"/>
  <c r="X23" i="29"/>
  <c r="Y59" i="29" s="1"/>
  <c r="W37" i="29"/>
  <c r="W162" i="29"/>
  <c r="W143" i="29"/>
  <c r="X33" i="33"/>
  <c r="Y69" i="33" s="1"/>
  <c r="U182" i="30"/>
  <c r="U178" i="30"/>
  <c r="U179" i="30" s="1"/>
  <c r="U158" i="30"/>
  <c r="U189" i="30"/>
  <c r="W165" i="29"/>
  <c r="W146" i="29"/>
  <c r="X26" i="29"/>
  <c r="Y62" i="29" s="1"/>
  <c r="W170" i="30"/>
  <c r="W151" i="30"/>
  <c r="X31" i="30"/>
  <c r="Y67" i="30" s="1"/>
  <c r="X26" i="33"/>
  <c r="Y62" i="33" s="1"/>
  <c r="X28" i="30"/>
  <c r="Y64" i="30" s="1"/>
  <c r="W167" i="30"/>
  <c r="W148" i="30"/>
  <c r="V73" i="29"/>
  <c r="V101" i="28" s="1"/>
  <c r="V73" i="30"/>
  <c r="V102" i="28" s="1"/>
  <c r="V17" i="28" s="1"/>
  <c r="X35" i="29"/>
  <c r="Y71" i="29" s="1"/>
  <c r="W174" i="29"/>
  <c r="W155" i="29"/>
  <c r="X28" i="33"/>
  <c r="Y64" i="33" s="1"/>
  <c r="X35" i="33"/>
  <c r="Y71" i="33" s="1"/>
  <c r="X32" i="33"/>
  <c r="Y68" i="33" s="1"/>
  <c r="X34" i="33"/>
  <c r="Y70" i="33" s="1"/>
  <c r="T196" i="30"/>
  <c r="T184" i="30"/>
  <c r="T186" i="30" s="1"/>
  <c r="V157" i="29"/>
  <c r="W143" i="30"/>
  <c r="W37" i="30"/>
  <c r="X23" i="30"/>
  <c r="Y59" i="30" s="1"/>
  <c r="W162" i="30"/>
  <c r="U158" i="29"/>
  <c r="X25" i="29"/>
  <c r="Y61" i="29" s="1"/>
  <c r="W164" i="29"/>
  <c r="W145" i="29"/>
  <c r="X31" i="33"/>
  <c r="Y67" i="33" s="1"/>
  <c r="W152" i="29"/>
  <c r="W171" i="29"/>
  <c r="X32" i="29"/>
  <c r="Y68" i="29" s="1"/>
  <c r="S194" i="29"/>
  <c r="W166" i="30"/>
  <c r="W147" i="30"/>
  <c r="X27" i="30"/>
  <c r="Y63" i="30" s="1"/>
  <c r="T196" i="29"/>
  <c r="T184" i="29"/>
  <c r="T186" i="29" s="1"/>
  <c r="W165" i="30"/>
  <c r="W146" i="30"/>
  <c r="X26" i="30"/>
  <c r="Y62" i="30" s="1"/>
  <c r="W167" i="29"/>
  <c r="W148" i="29"/>
  <c r="X28" i="29"/>
  <c r="Y64" i="29" s="1"/>
  <c r="T191" i="30"/>
  <c r="T193" i="30" s="1"/>
  <c r="T197" i="30"/>
  <c r="W171" i="30"/>
  <c r="W152" i="30"/>
  <c r="X32" i="30"/>
  <c r="Y68" i="30" s="1"/>
  <c r="X24" i="33"/>
  <c r="Y60" i="33" s="1"/>
  <c r="V157" i="30"/>
  <c r="W170" i="29"/>
  <c r="W151" i="29"/>
  <c r="X31" i="29"/>
  <c r="Y67" i="29" s="1"/>
  <c r="U183" i="30"/>
  <c r="U185" i="30" s="1"/>
  <c r="U177" i="30"/>
  <c r="U190" i="30"/>
  <c r="U192" i="30" s="1"/>
  <c r="X162" i="31"/>
  <c r="X143" i="31"/>
  <c r="X73" i="31"/>
  <c r="X103" i="28" s="1"/>
  <c r="X18" i="28" s="1"/>
  <c r="Y23" i="31"/>
  <c r="Z59" i="31" s="1"/>
  <c r="V191" i="31"/>
  <c r="V193" i="31" s="1"/>
  <c r="V197" i="31"/>
  <c r="W73" i="10"/>
  <c r="Z25" i="32"/>
  <c r="Y25" i="2"/>
  <c r="Z55" i="2" s="1"/>
  <c r="W61" i="2"/>
  <c r="W99" i="28" s="1"/>
  <c r="W14" i="28" s="1"/>
  <c r="X29" i="2"/>
  <c r="Z20" i="2"/>
  <c r="Y24" i="2"/>
  <c r="Z54" i="2" s="1"/>
  <c r="Y28" i="2"/>
  <c r="Z58" i="2" s="1"/>
  <c r="Y27" i="2"/>
  <c r="Z57" i="2" s="1"/>
  <c r="Y26" i="2"/>
  <c r="Z56" i="2" s="1"/>
  <c r="Y21" i="2"/>
  <c r="Z51" i="2" s="1"/>
  <c r="W31" i="2"/>
  <c r="Z24" i="10"/>
  <c r="Y34" i="10"/>
  <c r="Z70" i="10" s="1"/>
  <c r="Y31" i="10"/>
  <c r="Z67" i="10" s="1"/>
  <c r="Y32" i="10"/>
  <c r="Z68" i="10" s="1"/>
  <c r="Y29" i="10"/>
  <c r="Z65" i="10" s="1"/>
  <c r="Y28" i="10"/>
  <c r="Z64" i="10" s="1"/>
  <c r="Y35" i="10"/>
  <c r="Z71" i="10" s="1"/>
  <c r="Y27" i="10"/>
  <c r="Z63" i="10" s="1"/>
  <c r="Z30" i="10"/>
  <c r="Y25" i="10"/>
  <c r="Z61" i="10" s="1"/>
  <c r="Y26" i="10"/>
  <c r="Z62" i="10" s="1"/>
  <c r="Z23" i="32"/>
  <c r="Z28" i="32"/>
  <c r="Z27" i="32"/>
  <c r="Z26" i="32"/>
  <c r="AA20" i="32"/>
  <c r="AB50" i="32" s="1"/>
  <c r="Z24" i="32"/>
  <c r="V177" i="34" l="1"/>
  <c r="U27" i="28"/>
  <c r="AA56" i="32"/>
  <c r="AF41" i="32"/>
  <c r="AG41" i="32" s="1"/>
  <c r="AH41" i="32" s="1"/>
  <c r="AI41" i="32" s="1"/>
  <c r="AJ41" i="32" s="1"/>
  <c r="AK41" i="32" s="1"/>
  <c r="AL41" i="32" s="1"/>
  <c r="AM41" i="32" s="1"/>
  <c r="AA55" i="32"/>
  <c r="AF40" i="32"/>
  <c r="AG40" i="32" s="1"/>
  <c r="AH40" i="32" s="1"/>
  <c r="AI40" i="32" s="1"/>
  <c r="AJ40" i="32" s="1"/>
  <c r="AK40" i="32" s="1"/>
  <c r="AL40" i="32" s="1"/>
  <c r="AM40" i="32" s="1"/>
  <c r="AA54" i="32"/>
  <c r="AF39" i="32"/>
  <c r="AG39" i="32" s="1"/>
  <c r="AH39" i="32" s="1"/>
  <c r="AI39" i="32" s="1"/>
  <c r="AJ39" i="32" s="1"/>
  <c r="AK39" i="32" s="1"/>
  <c r="AL39" i="32" s="1"/>
  <c r="AM39" i="32" s="1"/>
  <c r="AA57" i="32"/>
  <c r="AF42" i="32"/>
  <c r="AG42" i="32" s="1"/>
  <c r="AH42" i="32" s="1"/>
  <c r="AI42" i="32" s="1"/>
  <c r="AJ42" i="32" s="1"/>
  <c r="AK42" i="32" s="1"/>
  <c r="AL42" i="32" s="1"/>
  <c r="AM42" i="32" s="1"/>
  <c r="AA58" i="32"/>
  <c r="AF43" i="32"/>
  <c r="AG43" i="32" s="1"/>
  <c r="AH43" i="32" s="1"/>
  <c r="AI43" i="32" s="1"/>
  <c r="AJ43" i="32" s="1"/>
  <c r="AK43" i="32" s="1"/>
  <c r="AL43" i="32" s="1"/>
  <c r="AM43" i="32" s="1"/>
  <c r="AG35" i="32"/>
  <c r="AA53" i="32"/>
  <c r="AF38" i="32"/>
  <c r="AG38" i="32" s="1"/>
  <c r="AH38" i="32" s="1"/>
  <c r="AI38" i="32" s="1"/>
  <c r="AJ38" i="32" s="1"/>
  <c r="AK38" i="32" s="1"/>
  <c r="AL38" i="32" s="1"/>
  <c r="AM38" i="32" s="1"/>
  <c r="V16" i="28"/>
  <c r="U8" i="28"/>
  <c r="AA60" i="10"/>
  <c r="AF42" i="10"/>
  <c r="AG42" i="10" s="1"/>
  <c r="AH42" i="10" s="1"/>
  <c r="AI42" i="10" s="1"/>
  <c r="AJ42" i="10" s="1"/>
  <c r="AK42" i="10" s="1"/>
  <c r="AL42" i="10" s="1"/>
  <c r="AM42" i="10" s="1"/>
  <c r="AA66" i="10"/>
  <c r="AF48" i="10"/>
  <c r="AG48" i="10" s="1"/>
  <c r="AH48" i="10" s="1"/>
  <c r="AI48" i="10" s="1"/>
  <c r="AJ48" i="10" s="1"/>
  <c r="AK48" i="10" s="1"/>
  <c r="AL48" i="10" s="1"/>
  <c r="AM48" i="10" s="1"/>
  <c r="AA50" i="2"/>
  <c r="AF35" i="2"/>
  <c r="V10" i="28"/>
  <c r="T97" i="28"/>
  <c r="O34" i="28"/>
  <c r="T30" i="28"/>
  <c r="T32" i="28" s="1"/>
  <c r="T33" i="28" s="1"/>
  <c r="W95" i="28"/>
  <c r="W26" i="28"/>
  <c r="V92" i="28"/>
  <c r="V23" i="28"/>
  <c r="AA98" i="28"/>
  <c r="AA106" i="28" s="1"/>
  <c r="AA116" i="28"/>
  <c r="AA124" i="28" s="1"/>
  <c r="AA132" i="28" s="1"/>
  <c r="AB161" i="34"/>
  <c r="AB188" i="34"/>
  <c r="AB77" i="34"/>
  <c r="AB109" i="34"/>
  <c r="AB142" i="34"/>
  <c r="AB22" i="34"/>
  <c r="AB181" i="34"/>
  <c r="AB58" i="34"/>
  <c r="AB92" i="34"/>
  <c r="AB126" i="34"/>
  <c r="AB40" i="34"/>
  <c r="AB181" i="36"/>
  <c r="AB109" i="36"/>
  <c r="AB92" i="36"/>
  <c r="AB58" i="36"/>
  <c r="AB161" i="36"/>
  <c r="AB22" i="36"/>
  <c r="AB142" i="36"/>
  <c r="AB77" i="36"/>
  <c r="AB126" i="36"/>
  <c r="AB188" i="36"/>
  <c r="AB40" i="36"/>
  <c r="AB92" i="30"/>
  <c r="AB126" i="30"/>
  <c r="AB161" i="30"/>
  <c r="AB77" i="30"/>
  <c r="AB109" i="30"/>
  <c r="AB188" i="30"/>
  <c r="AB142" i="30"/>
  <c r="AB58" i="30"/>
  <c r="AB22" i="30"/>
  <c r="AB40" i="30"/>
  <c r="AB181" i="30"/>
  <c r="AB161" i="35"/>
  <c r="AB58" i="35"/>
  <c r="AB181" i="35"/>
  <c r="AB40" i="35"/>
  <c r="AB22" i="35"/>
  <c r="AB126" i="35"/>
  <c r="AB92" i="35"/>
  <c r="AB77" i="35"/>
  <c r="AB188" i="35"/>
  <c r="AB109" i="35"/>
  <c r="AB142" i="35"/>
  <c r="AB126" i="29"/>
  <c r="AB188" i="29"/>
  <c r="AB161" i="29"/>
  <c r="AB92" i="29"/>
  <c r="AB58" i="29"/>
  <c r="AB40" i="29"/>
  <c r="AB142" i="29"/>
  <c r="AB22" i="29"/>
  <c r="AB77" i="29"/>
  <c r="AB181" i="29"/>
  <c r="AB109" i="29"/>
  <c r="AB40" i="43"/>
  <c r="AB58" i="43"/>
  <c r="AB22" i="43"/>
  <c r="AB89" i="43"/>
  <c r="AB76" i="43"/>
  <c r="AB77" i="33"/>
  <c r="AB40" i="33"/>
  <c r="AB92" i="33"/>
  <c r="AB58" i="33"/>
  <c r="AB22" i="33"/>
  <c r="AC4" i="48"/>
  <c r="AC4" i="43"/>
  <c r="AC4" i="35"/>
  <c r="AC4" i="33"/>
  <c r="AC4" i="31"/>
  <c r="AC4" i="29"/>
  <c r="AC4" i="10"/>
  <c r="AC4" i="36"/>
  <c r="AC4" i="30"/>
  <c r="AC4" i="34"/>
  <c r="AC4" i="32"/>
  <c r="AC65" i="2"/>
  <c r="AC34" i="2"/>
  <c r="AC77" i="2"/>
  <c r="AC49" i="2"/>
  <c r="AC19" i="2"/>
  <c r="AB181" i="31"/>
  <c r="AB142" i="31"/>
  <c r="AB109" i="31"/>
  <c r="AB77" i="31"/>
  <c r="AB40" i="31"/>
  <c r="AB188" i="31"/>
  <c r="AB161" i="31"/>
  <c r="AB126" i="31"/>
  <c r="AB92" i="31"/>
  <c r="AB58" i="31"/>
  <c r="AB22" i="31"/>
  <c r="AB27" i="48"/>
  <c r="AB20" i="48"/>
  <c r="AB92" i="10"/>
  <c r="AB22" i="10"/>
  <c r="AB77" i="10"/>
  <c r="AB40" i="10"/>
  <c r="AB58" i="10"/>
  <c r="AB77" i="32"/>
  <c r="AB34" i="32"/>
  <c r="AB65" i="32"/>
  <c r="AB19" i="32"/>
  <c r="AB49" i="32"/>
  <c r="AC37" i="28"/>
  <c r="AC62" i="28" s="1"/>
  <c r="AE5" i="28"/>
  <c r="AD4" i="2"/>
  <c r="AD21" i="28"/>
  <c r="AD13" i="28"/>
  <c r="V93" i="28"/>
  <c r="AB90" i="28"/>
  <c r="AB70" i="28"/>
  <c r="AB78" i="28" s="1"/>
  <c r="U96" i="28"/>
  <c r="U30" i="28" s="1"/>
  <c r="Y23" i="2"/>
  <c r="Z53" i="2" s="1"/>
  <c r="V104" i="28"/>
  <c r="V94" i="28"/>
  <c r="W74" i="10"/>
  <c r="W100" i="28"/>
  <c r="W15" i="28" s="1"/>
  <c r="W179" i="34"/>
  <c r="W109" i="28"/>
  <c r="W24" i="28" s="1"/>
  <c r="U7" i="28"/>
  <c r="V112" i="28"/>
  <c r="W74" i="35"/>
  <c r="W110" i="28"/>
  <c r="W25" i="28" s="1"/>
  <c r="V91" i="28"/>
  <c r="W62" i="32"/>
  <c r="W107" i="28"/>
  <c r="W22" i="28" s="1"/>
  <c r="U6" i="28"/>
  <c r="U19" i="28"/>
  <c r="V158" i="34"/>
  <c r="W74" i="36"/>
  <c r="W10" i="28" s="1"/>
  <c r="Y61" i="31"/>
  <c r="Y25" i="31"/>
  <c r="Y37" i="31" s="1"/>
  <c r="X145" i="31"/>
  <c r="X157" i="31" s="1"/>
  <c r="X189" i="31" s="1"/>
  <c r="X164" i="31"/>
  <c r="X176" i="31" s="1"/>
  <c r="X190" i="31" s="1"/>
  <c r="X192" i="31" s="1"/>
  <c r="Y52" i="32"/>
  <c r="Y22" i="32"/>
  <c r="Y31" i="32" s="1"/>
  <c r="X37" i="10"/>
  <c r="Y69" i="10"/>
  <c r="Y33" i="10"/>
  <c r="V74" i="30"/>
  <c r="V9" i="28" s="1"/>
  <c r="T194" i="36"/>
  <c r="U194" i="31"/>
  <c r="V158" i="36"/>
  <c r="V182" i="36"/>
  <c r="V196" i="36" s="1"/>
  <c r="V196" i="31"/>
  <c r="V198" i="31" s="1"/>
  <c r="V74" i="33"/>
  <c r="W176" i="35"/>
  <c r="W183" i="35" s="1"/>
  <c r="W185" i="35" s="1"/>
  <c r="V184" i="31"/>
  <c r="V186" i="31" s="1"/>
  <c r="V194" i="31" s="1"/>
  <c r="X73" i="35"/>
  <c r="V182" i="35"/>
  <c r="V184" i="35" s="1"/>
  <c r="V178" i="36"/>
  <c r="V179" i="36" s="1"/>
  <c r="W189" i="31"/>
  <c r="V190" i="36"/>
  <c r="V192" i="36" s="1"/>
  <c r="V177" i="36"/>
  <c r="W177" i="31"/>
  <c r="W158" i="31"/>
  <c r="V158" i="35"/>
  <c r="W178" i="31"/>
  <c r="W179" i="31" s="1"/>
  <c r="V178" i="35"/>
  <c r="V179" i="35" s="1"/>
  <c r="W190" i="31"/>
  <c r="W192" i="31" s="1"/>
  <c r="W183" i="31"/>
  <c r="W185" i="31" s="1"/>
  <c r="X37" i="36"/>
  <c r="U186" i="36"/>
  <c r="U194" i="36" s="1"/>
  <c r="Y59" i="10"/>
  <c r="Y23" i="10"/>
  <c r="T194" i="29"/>
  <c r="U196" i="36"/>
  <c r="U198" i="36" s="1"/>
  <c r="V177" i="35"/>
  <c r="T198" i="35"/>
  <c r="W74" i="34"/>
  <c r="W157" i="36"/>
  <c r="W182" i="36" s="1"/>
  <c r="W176" i="36"/>
  <c r="W183" i="36" s="1"/>
  <c r="W185" i="36" s="1"/>
  <c r="X73" i="36"/>
  <c r="W157" i="34"/>
  <c r="W182" i="34" s="1"/>
  <c r="W157" i="35"/>
  <c r="V191" i="35"/>
  <c r="W176" i="34"/>
  <c r="AD29" i="35"/>
  <c r="AD65" i="35"/>
  <c r="AC168" i="35"/>
  <c r="AC149" i="35"/>
  <c r="Y52" i="2"/>
  <c r="Y22" i="2"/>
  <c r="Y33" i="34"/>
  <c r="Y69" i="34"/>
  <c r="X172" i="34"/>
  <c r="X153" i="34"/>
  <c r="Y32" i="34"/>
  <c r="Y68" i="34"/>
  <c r="X152" i="34"/>
  <c r="X171" i="34"/>
  <c r="Y29" i="34"/>
  <c r="Y65" i="34"/>
  <c r="X168" i="34"/>
  <c r="X149" i="34"/>
  <c r="Z62" i="31"/>
  <c r="Y146" i="31"/>
  <c r="Z26" i="31"/>
  <c r="AF44" i="31" s="1"/>
  <c r="AG44" i="31" s="1"/>
  <c r="AH44" i="31" s="1"/>
  <c r="AI44" i="31" s="1"/>
  <c r="AJ44" i="31" s="1"/>
  <c r="AK44" i="31" s="1"/>
  <c r="AL44" i="31" s="1"/>
  <c r="AM44" i="31" s="1"/>
  <c r="Y165" i="31"/>
  <c r="Z35" i="31"/>
  <c r="AF53" i="31" s="1"/>
  <c r="AG53" i="31" s="1"/>
  <c r="AH53" i="31" s="1"/>
  <c r="AI53" i="31" s="1"/>
  <c r="AJ53" i="31" s="1"/>
  <c r="AK53" i="31" s="1"/>
  <c r="AL53" i="31" s="1"/>
  <c r="AM53" i="31" s="1"/>
  <c r="Z71" i="31"/>
  <c r="Y155" i="31"/>
  <c r="Y174" i="31"/>
  <c r="X31" i="2"/>
  <c r="Y59" i="2"/>
  <c r="AC32" i="35"/>
  <c r="AC68" i="35"/>
  <c r="AB171" i="35"/>
  <c r="AB152" i="35"/>
  <c r="Z68" i="31"/>
  <c r="Y152" i="31"/>
  <c r="Z32" i="31"/>
  <c r="AF50" i="31" s="1"/>
  <c r="AG50" i="31" s="1"/>
  <c r="AH50" i="31" s="1"/>
  <c r="AI50" i="31" s="1"/>
  <c r="AJ50" i="31" s="1"/>
  <c r="AK50" i="31" s="1"/>
  <c r="AL50" i="31" s="1"/>
  <c r="AM50" i="31" s="1"/>
  <c r="Y171" i="31"/>
  <c r="AC27" i="35"/>
  <c r="AC63" i="35"/>
  <c r="AB147" i="35"/>
  <c r="AB166" i="35"/>
  <c r="AD25" i="35"/>
  <c r="AD61" i="35"/>
  <c r="AC164" i="35"/>
  <c r="AC145" i="35"/>
  <c r="Y30" i="34"/>
  <c r="Y66" i="34"/>
  <c r="X169" i="34"/>
  <c r="X150" i="34"/>
  <c r="Y23" i="35"/>
  <c r="Y59" i="35"/>
  <c r="X143" i="35"/>
  <c r="X162" i="35"/>
  <c r="X37" i="35"/>
  <c r="Y25" i="34"/>
  <c r="Y61" i="34"/>
  <c r="X145" i="34"/>
  <c r="X164" i="34"/>
  <c r="U184" i="34"/>
  <c r="U186" i="34" s="1"/>
  <c r="U196" i="34"/>
  <c r="Z64" i="31"/>
  <c r="Y148" i="31"/>
  <c r="Z28" i="31"/>
  <c r="AF46" i="31" s="1"/>
  <c r="AG46" i="31" s="1"/>
  <c r="AH46" i="31" s="1"/>
  <c r="AI46" i="31" s="1"/>
  <c r="AJ46" i="31" s="1"/>
  <c r="AK46" i="31" s="1"/>
  <c r="AL46" i="31" s="1"/>
  <c r="AM46" i="31" s="1"/>
  <c r="Y167" i="31"/>
  <c r="X73" i="34"/>
  <c r="Y34" i="36"/>
  <c r="Y70" i="36"/>
  <c r="X154" i="36"/>
  <c r="X173" i="36"/>
  <c r="Y24" i="36"/>
  <c r="Y60" i="36"/>
  <c r="X144" i="36"/>
  <c r="X163" i="36"/>
  <c r="Y24" i="34"/>
  <c r="Y60" i="34"/>
  <c r="X163" i="34"/>
  <c r="X144" i="34"/>
  <c r="AG26" i="35"/>
  <c r="AG62" i="35"/>
  <c r="AF165" i="35"/>
  <c r="AF146" i="35"/>
  <c r="U197" i="35"/>
  <c r="U191" i="35"/>
  <c r="U193" i="35" s="1"/>
  <c r="AA24" i="35"/>
  <c r="AA60" i="35"/>
  <c r="Z163" i="35"/>
  <c r="Z144" i="35"/>
  <c r="AD30" i="35"/>
  <c r="AD66" i="35"/>
  <c r="AC169" i="35"/>
  <c r="AC150" i="35"/>
  <c r="AC28" i="35"/>
  <c r="AC64" i="35"/>
  <c r="AB167" i="35"/>
  <c r="AB148" i="35"/>
  <c r="U197" i="34"/>
  <c r="U191" i="34"/>
  <c r="U193" i="34" s="1"/>
  <c r="Y23" i="34"/>
  <c r="Y59" i="34"/>
  <c r="X37" i="34"/>
  <c r="X143" i="34"/>
  <c r="X162" i="34"/>
  <c r="AD33" i="35"/>
  <c r="AD69" i="35"/>
  <c r="AC153" i="35"/>
  <c r="AC172" i="35"/>
  <c r="T194" i="35"/>
  <c r="AD35" i="35"/>
  <c r="AD71" i="35"/>
  <c r="AC155" i="35"/>
  <c r="AC174" i="35"/>
  <c r="U196" i="35"/>
  <c r="U184" i="35"/>
  <c r="U186" i="35" s="1"/>
  <c r="Y31" i="36"/>
  <c r="Y67" i="36"/>
  <c r="X170" i="36"/>
  <c r="X151" i="36"/>
  <c r="V191" i="36"/>
  <c r="Y35" i="34"/>
  <c r="Y71" i="34"/>
  <c r="X155" i="34"/>
  <c r="X174" i="34"/>
  <c r="Y35" i="36"/>
  <c r="Y71" i="36"/>
  <c r="X174" i="36"/>
  <c r="X155" i="36"/>
  <c r="Z69" i="31"/>
  <c r="Y172" i="31"/>
  <c r="Y153" i="31"/>
  <c r="Z33" i="31"/>
  <c r="AF51" i="31" s="1"/>
  <c r="AG51" i="31" s="1"/>
  <c r="AH51" i="31" s="1"/>
  <c r="AI51" i="31" s="1"/>
  <c r="AJ51" i="31" s="1"/>
  <c r="AK51" i="31" s="1"/>
  <c r="AL51" i="31" s="1"/>
  <c r="AM51" i="31" s="1"/>
  <c r="Y27" i="36"/>
  <c r="Y63" i="36"/>
  <c r="X147" i="36"/>
  <c r="X166" i="36"/>
  <c r="Z30" i="31"/>
  <c r="AF48" i="31" s="1"/>
  <c r="AG48" i="31" s="1"/>
  <c r="AH48" i="31" s="1"/>
  <c r="AI48" i="31" s="1"/>
  <c r="AJ48" i="31" s="1"/>
  <c r="AK48" i="31" s="1"/>
  <c r="AL48" i="31" s="1"/>
  <c r="AM48" i="31" s="1"/>
  <c r="Z66" i="31"/>
  <c r="Y150" i="31"/>
  <c r="Y169" i="31"/>
  <c r="V183" i="34"/>
  <c r="V185" i="34" s="1"/>
  <c r="V190" i="34"/>
  <c r="V192" i="34" s="1"/>
  <c r="Y31" i="35"/>
  <c r="Y67" i="35"/>
  <c r="X151" i="35"/>
  <c r="X170" i="35"/>
  <c r="Y32" i="36"/>
  <c r="Y68" i="36"/>
  <c r="X152" i="36"/>
  <c r="X171" i="36"/>
  <c r="Y34" i="34"/>
  <c r="Y70" i="34"/>
  <c r="X173" i="34"/>
  <c r="X154" i="34"/>
  <c r="Y26" i="36"/>
  <c r="Y62" i="36"/>
  <c r="X146" i="36"/>
  <c r="X165" i="36"/>
  <c r="AA67" i="31"/>
  <c r="AA31" i="31"/>
  <c r="Z151" i="31"/>
  <c r="Z170" i="31"/>
  <c r="Z23" i="36"/>
  <c r="AF41" i="36" s="1"/>
  <c r="Z59" i="36"/>
  <c r="Y143" i="36"/>
  <c r="Y162" i="36"/>
  <c r="Z60" i="31"/>
  <c r="Y144" i="31"/>
  <c r="Z24" i="31"/>
  <c r="AF42" i="31" s="1"/>
  <c r="AG42" i="31" s="1"/>
  <c r="AH42" i="31" s="1"/>
  <c r="AI42" i="31" s="1"/>
  <c r="AJ42" i="31" s="1"/>
  <c r="AK42" i="31" s="1"/>
  <c r="AL42" i="31" s="1"/>
  <c r="AM42" i="31" s="1"/>
  <c r="Y163" i="31"/>
  <c r="Y28" i="34"/>
  <c r="Y64" i="34"/>
  <c r="X167" i="34"/>
  <c r="X148" i="34"/>
  <c r="Z27" i="31"/>
  <c r="AF45" i="31" s="1"/>
  <c r="AG45" i="31" s="1"/>
  <c r="AH45" i="31" s="1"/>
  <c r="AI45" i="31" s="1"/>
  <c r="AJ45" i="31" s="1"/>
  <c r="AK45" i="31" s="1"/>
  <c r="AL45" i="31" s="1"/>
  <c r="AM45" i="31" s="1"/>
  <c r="Z63" i="31"/>
  <c r="Y147" i="31"/>
  <c r="Y166" i="31"/>
  <c r="V189" i="34"/>
  <c r="V182" i="34"/>
  <c r="Y27" i="34"/>
  <c r="Y63" i="34"/>
  <c r="X147" i="34"/>
  <c r="X166" i="34"/>
  <c r="Y31" i="34"/>
  <c r="Y67" i="34"/>
  <c r="X170" i="34"/>
  <c r="X151" i="34"/>
  <c r="Y25" i="36"/>
  <c r="Y61" i="36"/>
  <c r="X164" i="36"/>
  <c r="X145" i="36"/>
  <c r="V190" i="35"/>
  <c r="V192" i="35" s="1"/>
  <c r="V183" i="35"/>
  <c r="V185" i="35" s="1"/>
  <c r="Z70" i="31"/>
  <c r="Z34" i="31"/>
  <c r="AF52" i="31" s="1"/>
  <c r="AG52" i="31" s="1"/>
  <c r="AH52" i="31" s="1"/>
  <c r="AI52" i="31" s="1"/>
  <c r="AJ52" i="31" s="1"/>
  <c r="AK52" i="31" s="1"/>
  <c r="AL52" i="31" s="1"/>
  <c r="AM52" i="31" s="1"/>
  <c r="Y154" i="31"/>
  <c r="Y173" i="31"/>
  <c r="AB29" i="36"/>
  <c r="AB65" i="36"/>
  <c r="AA149" i="36"/>
  <c r="AA168" i="36"/>
  <c r="T198" i="34"/>
  <c r="Y26" i="34"/>
  <c r="Y62" i="34"/>
  <c r="X165" i="34"/>
  <c r="X146" i="34"/>
  <c r="Y33" i="36"/>
  <c r="Y69" i="36"/>
  <c r="X172" i="36"/>
  <c r="X153" i="36"/>
  <c r="Y30" i="36"/>
  <c r="Y66" i="36"/>
  <c r="X169" i="36"/>
  <c r="X150" i="36"/>
  <c r="Y34" i="35"/>
  <c r="Y70" i="35"/>
  <c r="X173" i="35"/>
  <c r="X154" i="35"/>
  <c r="Y28" i="36"/>
  <c r="Y64" i="36"/>
  <c r="X167" i="36"/>
  <c r="X148" i="36"/>
  <c r="Z65" i="31"/>
  <c r="Y168" i="31"/>
  <c r="Y149" i="31"/>
  <c r="Z29" i="31"/>
  <c r="AF47" i="31" s="1"/>
  <c r="AG47" i="31" s="1"/>
  <c r="AH47" i="31" s="1"/>
  <c r="AI47" i="31" s="1"/>
  <c r="AJ47" i="31" s="1"/>
  <c r="AK47" i="31" s="1"/>
  <c r="AL47" i="31" s="1"/>
  <c r="AM47" i="31" s="1"/>
  <c r="T194" i="34"/>
  <c r="X74" i="31"/>
  <c r="V74" i="29"/>
  <c r="X61" i="32"/>
  <c r="W62" i="2"/>
  <c r="Z21" i="32"/>
  <c r="Z29" i="32"/>
  <c r="V177" i="29"/>
  <c r="T198" i="29"/>
  <c r="V177" i="30"/>
  <c r="W176" i="30"/>
  <c r="W183" i="30" s="1"/>
  <c r="X168" i="30"/>
  <c r="X149" i="30"/>
  <c r="Y29" i="30"/>
  <c r="Z65" i="30" s="1"/>
  <c r="X143" i="30"/>
  <c r="X37" i="30"/>
  <c r="X162" i="30"/>
  <c r="Y23" i="30"/>
  <c r="Z59" i="30" s="1"/>
  <c r="Y32" i="33"/>
  <c r="Z68" i="33" s="1"/>
  <c r="Y26" i="33"/>
  <c r="Z62" i="33" s="1"/>
  <c r="W157" i="29"/>
  <c r="X173" i="30"/>
  <c r="X154" i="30"/>
  <c r="Y34" i="30"/>
  <c r="Z70" i="30" s="1"/>
  <c r="Y29" i="33"/>
  <c r="Z65" i="33" s="1"/>
  <c r="X165" i="30"/>
  <c r="X146" i="30"/>
  <c r="Y26" i="30"/>
  <c r="Z62" i="30" s="1"/>
  <c r="X155" i="29"/>
  <c r="Y35" i="29"/>
  <c r="Z71" i="29" s="1"/>
  <c r="X174" i="29"/>
  <c r="W176" i="29"/>
  <c r="Y24" i="29"/>
  <c r="Z60" i="29" s="1"/>
  <c r="X163" i="29"/>
  <c r="X144" i="29"/>
  <c r="X144" i="30"/>
  <c r="X163" i="30"/>
  <c r="Y24" i="30"/>
  <c r="Z60" i="30" s="1"/>
  <c r="V183" i="30"/>
  <c r="V190" i="30"/>
  <c r="W157" i="30"/>
  <c r="Y35" i="33"/>
  <c r="Z71" i="33" s="1"/>
  <c r="X170" i="30"/>
  <c r="X151" i="30"/>
  <c r="Y31" i="30"/>
  <c r="Z67" i="30" s="1"/>
  <c r="U197" i="30"/>
  <c r="U191" i="30"/>
  <c r="U193" i="30" s="1"/>
  <c r="W73" i="29"/>
  <c r="W101" i="28" s="1"/>
  <c r="V190" i="29"/>
  <c r="V192" i="29" s="1"/>
  <c r="V183" i="29"/>
  <c r="V185" i="29" s="1"/>
  <c r="Z25" i="33"/>
  <c r="X172" i="30"/>
  <c r="X153" i="30"/>
  <c r="Y33" i="30"/>
  <c r="Z69" i="30" s="1"/>
  <c r="V189" i="30"/>
  <c r="V191" i="30" s="1"/>
  <c r="V182" i="30"/>
  <c r="V184" i="30" s="1"/>
  <c r="V178" i="30"/>
  <c r="V179" i="30" s="1"/>
  <c r="X171" i="29"/>
  <c r="Y32" i="29"/>
  <c r="Z68" i="29" s="1"/>
  <c r="X152" i="29"/>
  <c r="V189" i="29"/>
  <c r="V182" i="29"/>
  <c r="V178" i="29"/>
  <c r="V179" i="29" s="1"/>
  <c r="V158" i="30"/>
  <c r="X150" i="29"/>
  <c r="Y30" i="29"/>
  <c r="Z66" i="29" s="1"/>
  <c r="X169" i="29"/>
  <c r="X166" i="29"/>
  <c r="X147" i="29"/>
  <c r="Y27" i="29"/>
  <c r="Z63" i="29" s="1"/>
  <c r="X168" i="29"/>
  <c r="X149" i="29"/>
  <c r="Y29" i="29"/>
  <c r="Z65" i="29" s="1"/>
  <c r="Y24" i="33"/>
  <c r="Z60" i="33" s="1"/>
  <c r="X167" i="29"/>
  <c r="X148" i="29"/>
  <c r="Y28" i="29"/>
  <c r="Z64" i="29" s="1"/>
  <c r="X164" i="29"/>
  <c r="X145" i="29"/>
  <c r="Y25" i="29"/>
  <c r="Z61" i="29" s="1"/>
  <c r="T194" i="30"/>
  <c r="Y28" i="33"/>
  <c r="Z64" i="33" s="1"/>
  <c r="X37" i="29"/>
  <c r="X143" i="29"/>
  <c r="X162" i="29"/>
  <c r="Y23" i="29"/>
  <c r="Z59" i="29" s="1"/>
  <c r="X155" i="30"/>
  <c r="Y35" i="30"/>
  <c r="Z71" i="30" s="1"/>
  <c r="X174" i="30"/>
  <c r="Y25" i="30"/>
  <c r="Z61" i="30" s="1"/>
  <c r="X164" i="30"/>
  <c r="X145" i="30"/>
  <c r="U196" i="29"/>
  <c r="U184" i="29"/>
  <c r="U186" i="29" s="1"/>
  <c r="V158" i="29"/>
  <c r="T198" i="30"/>
  <c r="U196" i="30"/>
  <c r="U184" i="30"/>
  <c r="U186" i="30" s="1"/>
  <c r="X173" i="29"/>
  <c r="X154" i="29"/>
  <c r="Y34" i="29"/>
  <c r="Z70" i="29" s="1"/>
  <c r="X172" i="29"/>
  <c r="X153" i="29"/>
  <c r="Y33" i="29"/>
  <c r="Z69" i="29" s="1"/>
  <c r="U197" i="29"/>
  <c r="U191" i="29"/>
  <c r="U193" i="29" s="1"/>
  <c r="W73" i="33"/>
  <c r="W108" i="28" s="1"/>
  <c r="Y30" i="33"/>
  <c r="Z66" i="33" s="1"/>
  <c r="X151" i="29"/>
  <c r="X170" i="29"/>
  <c r="Y31" i="29"/>
  <c r="Z67" i="29" s="1"/>
  <c r="Y31" i="33"/>
  <c r="Z67" i="33" s="1"/>
  <c r="Y28" i="30"/>
  <c r="Z64" i="30" s="1"/>
  <c r="X148" i="30"/>
  <c r="X167" i="30"/>
  <c r="X152" i="30"/>
  <c r="X171" i="30"/>
  <c r="Y32" i="30"/>
  <c r="Z68" i="30" s="1"/>
  <c r="X166" i="30"/>
  <c r="X147" i="30"/>
  <c r="Y27" i="30"/>
  <c r="Z63" i="30" s="1"/>
  <c r="W73" i="30"/>
  <c r="W102" i="28" s="1"/>
  <c r="W17" i="28" s="1"/>
  <c r="Y34" i="33"/>
  <c r="Z70" i="33" s="1"/>
  <c r="Y26" i="29"/>
  <c r="Z62" i="29" s="1"/>
  <c r="X146" i="29"/>
  <c r="X165" i="29"/>
  <c r="Y33" i="33"/>
  <c r="Z69" i="33" s="1"/>
  <c r="Y27" i="33"/>
  <c r="Z63" i="33" s="1"/>
  <c r="Y30" i="30"/>
  <c r="Z66" i="30" s="1"/>
  <c r="X169" i="30"/>
  <c r="X150" i="30"/>
  <c r="Y23" i="33"/>
  <c r="Z59" i="33" s="1"/>
  <c r="X37" i="33"/>
  <c r="W184" i="31"/>
  <c r="Z23" i="31"/>
  <c r="Y73" i="31"/>
  <c r="Y103" i="28" s="1"/>
  <c r="Y162" i="31"/>
  <c r="Y143" i="31"/>
  <c r="AA25" i="32"/>
  <c r="AB55" i="32" s="1"/>
  <c r="Z25" i="2"/>
  <c r="AA20" i="2"/>
  <c r="AB50" i="2" s="1"/>
  <c r="Z26" i="2"/>
  <c r="Z28" i="2"/>
  <c r="Y29" i="2"/>
  <c r="Z59" i="2" s="1"/>
  <c r="X61" i="2"/>
  <c r="X99" i="28" s="1"/>
  <c r="X14" i="28" s="1"/>
  <c r="Z23" i="2"/>
  <c r="Z27" i="2"/>
  <c r="Z24" i="2"/>
  <c r="Z21" i="2"/>
  <c r="Z28" i="10"/>
  <c r="Z31" i="10"/>
  <c r="Z34" i="10"/>
  <c r="AA24" i="10"/>
  <c r="AB60" i="10" s="1"/>
  <c r="AA30" i="10"/>
  <c r="AB66" i="10" s="1"/>
  <c r="Z27" i="10"/>
  <c r="Z29" i="10"/>
  <c r="Z25" i="10"/>
  <c r="Z35" i="10"/>
  <c r="Z32" i="10"/>
  <c r="Z26" i="10"/>
  <c r="X73" i="10"/>
  <c r="AA28" i="32"/>
  <c r="AB58" i="32" s="1"/>
  <c r="AA26" i="32"/>
  <c r="AB56" i="32" s="1"/>
  <c r="AA23" i="32"/>
  <c r="AB53" i="32" s="1"/>
  <c r="AA24" i="32"/>
  <c r="AB54" i="32" s="1"/>
  <c r="AA27" i="32"/>
  <c r="AB57" i="32" s="1"/>
  <c r="AB20" i="32"/>
  <c r="AC50" i="32" s="1"/>
  <c r="W177" i="34" l="1"/>
  <c r="AA61" i="33"/>
  <c r="AF43" i="33"/>
  <c r="AG43" i="33" s="1"/>
  <c r="AH43" i="33" s="1"/>
  <c r="AI43" i="33" s="1"/>
  <c r="AJ43" i="33" s="1"/>
  <c r="AK43" i="33" s="1"/>
  <c r="AL43" i="33" s="1"/>
  <c r="AM43" i="33" s="1"/>
  <c r="AH35" i="32"/>
  <c r="AA59" i="32"/>
  <c r="AF44" i="32"/>
  <c r="AG44" i="32" s="1"/>
  <c r="AH44" i="32" s="1"/>
  <c r="AI44" i="32" s="1"/>
  <c r="AJ44" i="32" s="1"/>
  <c r="AK44" i="32" s="1"/>
  <c r="AL44" i="32" s="1"/>
  <c r="AM44" i="32" s="1"/>
  <c r="AA51" i="32"/>
  <c r="AF36" i="32"/>
  <c r="AA59" i="31"/>
  <c r="AF41" i="31"/>
  <c r="V8" i="28"/>
  <c r="AA65" i="10"/>
  <c r="AF47" i="10"/>
  <c r="AG47" i="10" s="1"/>
  <c r="AH47" i="10" s="1"/>
  <c r="AI47" i="10" s="1"/>
  <c r="AJ47" i="10" s="1"/>
  <c r="AK47" i="10" s="1"/>
  <c r="AL47" i="10" s="1"/>
  <c r="AM47" i="10" s="1"/>
  <c r="AA61" i="10"/>
  <c r="AF43" i="10"/>
  <c r="AG43" i="10" s="1"/>
  <c r="AH43" i="10" s="1"/>
  <c r="AI43" i="10" s="1"/>
  <c r="AJ43" i="10" s="1"/>
  <c r="AK43" i="10" s="1"/>
  <c r="AL43" i="10" s="1"/>
  <c r="AM43" i="10" s="1"/>
  <c r="AA63" i="10"/>
  <c r="AF45" i="10"/>
  <c r="AG45" i="10" s="1"/>
  <c r="AH45" i="10" s="1"/>
  <c r="AI45" i="10" s="1"/>
  <c r="AJ45" i="10" s="1"/>
  <c r="AK45" i="10" s="1"/>
  <c r="AL45" i="10" s="1"/>
  <c r="AM45" i="10" s="1"/>
  <c r="AA62" i="10"/>
  <c r="AF44" i="10"/>
  <c r="AG44" i="10" s="1"/>
  <c r="AH44" i="10" s="1"/>
  <c r="AI44" i="10" s="1"/>
  <c r="AJ44" i="10" s="1"/>
  <c r="AK44" i="10" s="1"/>
  <c r="AL44" i="10" s="1"/>
  <c r="AM44" i="10" s="1"/>
  <c r="AA70" i="10"/>
  <c r="AF52" i="10"/>
  <c r="AG52" i="10" s="1"/>
  <c r="AH52" i="10" s="1"/>
  <c r="AI52" i="10" s="1"/>
  <c r="AJ52" i="10" s="1"/>
  <c r="AK52" i="10" s="1"/>
  <c r="AL52" i="10" s="1"/>
  <c r="AM52" i="10" s="1"/>
  <c r="AA68" i="10"/>
  <c r="AF50" i="10"/>
  <c r="AG50" i="10" s="1"/>
  <c r="AH50" i="10" s="1"/>
  <c r="AI50" i="10" s="1"/>
  <c r="AJ50" i="10" s="1"/>
  <c r="AK50" i="10" s="1"/>
  <c r="AL50" i="10" s="1"/>
  <c r="AM50" i="10" s="1"/>
  <c r="AA67" i="10"/>
  <c r="AF49" i="10"/>
  <c r="AG49" i="10" s="1"/>
  <c r="AH49" i="10" s="1"/>
  <c r="AI49" i="10" s="1"/>
  <c r="AJ49" i="10" s="1"/>
  <c r="AK49" i="10" s="1"/>
  <c r="AL49" i="10" s="1"/>
  <c r="AM49" i="10" s="1"/>
  <c r="AA71" i="10"/>
  <c r="AF53" i="10"/>
  <c r="AG53" i="10" s="1"/>
  <c r="AH53" i="10" s="1"/>
  <c r="AI53" i="10" s="1"/>
  <c r="AJ53" i="10" s="1"/>
  <c r="AK53" i="10" s="1"/>
  <c r="AL53" i="10" s="1"/>
  <c r="AM53" i="10" s="1"/>
  <c r="AA64" i="10"/>
  <c r="AF46" i="10"/>
  <c r="AG46" i="10" s="1"/>
  <c r="AH46" i="10" s="1"/>
  <c r="AI46" i="10" s="1"/>
  <c r="AJ46" i="10" s="1"/>
  <c r="AK46" i="10" s="1"/>
  <c r="AL46" i="10" s="1"/>
  <c r="AM46" i="10" s="1"/>
  <c r="AA53" i="2"/>
  <c r="AF38" i="2"/>
  <c r="AG38" i="2" s="1"/>
  <c r="AH38" i="2" s="1"/>
  <c r="AI38" i="2" s="1"/>
  <c r="AJ38" i="2" s="1"/>
  <c r="AK38" i="2" s="1"/>
  <c r="AL38" i="2" s="1"/>
  <c r="AM38" i="2" s="1"/>
  <c r="V7" i="28"/>
  <c r="Y18" i="28"/>
  <c r="AG35" i="2"/>
  <c r="AA58" i="2"/>
  <c r="AF43" i="2"/>
  <c r="AG43" i="2" s="1"/>
  <c r="AH43" i="2" s="1"/>
  <c r="AI43" i="2" s="1"/>
  <c r="AJ43" i="2" s="1"/>
  <c r="AK43" i="2" s="1"/>
  <c r="AL43" i="2" s="1"/>
  <c r="AM43" i="2" s="1"/>
  <c r="AA56" i="2"/>
  <c r="AF41" i="2"/>
  <c r="AG41" i="2" s="1"/>
  <c r="AH41" i="2" s="1"/>
  <c r="AI41" i="2" s="1"/>
  <c r="AJ41" i="2" s="1"/>
  <c r="AK41" i="2" s="1"/>
  <c r="AL41" i="2" s="1"/>
  <c r="AM41" i="2" s="1"/>
  <c r="AA54" i="2"/>
  <c r="AF39" i="2"/>
  <c r="AG39" i="2" s="1"/>
  <c r="AH39" i="2" s="1"/>
  <c r="AI39" i="2" s="1"/>
  <c r="AJ39" i="2" s="1"/>
  <c r="AK39" i="2" s="1"/>
  <c r="AL39" i="2" s="1"/>
  <c r="AM39" i="2" s="1"/>
  <c r="AA51" i="2"/>
  <c r="AF36" i="2"/>
  <c r="AG36" i="2" s="1"/>
  <c r="AH36" i="2" s="1"/>
  <c r="AI36" i="2" s="1"/>
  <c r="AJ36" i="2" s="1"/>
  <c r="AK36" i="2" s="1"/>
  <c r="AL36" i="2" s="1"/>
  <c r="AM36" i="2" s="1"/>
  <c r="AA55" i="2"/>
  <c r="AF40" i="2"/>
  <c r="AG40" i="2" s="1"/>
  <c r="AH40" i="2" s="1"/>
  <c r="AI40" i="2" s="1"/>
  <c r="AJ40" i="2" s="1"/>
  <c r="AK40" i="2" s="1"/>
  <c r="AL40" i="2" s="1"/>
  <c r="AM40" i="2" s="1"/>
  <c r="AA57" i="2"/>
  <c r="AF42" i="2"/>
  <c r="AG42" i="2" s="1"/>
  <c r="AH42" i="2" s="1"/>
  <c r="AI42" i="2" s="1"/>
  <c r="AJ42" i="2" s="1"/>
  <c r="AK42" i="2" s="1"/>
  <c r="AL42" i="2" s="1"/>
  <c r="AM42" i="2" s="1"/>
  <c r="W23" i="28"/>
  <c r="W93" i="28"/>
  <c r="W16" i="28"/>
  <c r="AB98" i="28"/>
  <c r="AB106" i="28" s="1"/>
  <c r="AB116" i="28"/>
  <c r="AB124" i="28" s="1"/>
  <c r="AB132" i="28" s="1"/>
  <c r="AC181" i="31"/>
  <c r="AC142" i="31"/>
  <c r="AC109" i="31"/>
  <c r="AC77" i="31"/>
  <c r="AC188" i="31"/>
  <c r="AC92" i="31"/>
  <c r="AC161" i="31"/>
  <c r="AC58" i="31"/>
  <c r="AC40" i="31"/>
  <c r="AC22" i="31"/>
  <c r="AC126" i="31"/>
  <c r="AC65" i="32"/>
  <c r="AC19" i="32"/>
  <c r="AC77" i="32"/>
  <c r="AC49" i="32"/>
  <c r="AC34" i="32"/>
  <c r="AC126" i="35"/>
  <c r="AC188" i="35"/>
  <c r="AC181" i="35"/>
  <c r="AC92" i="35"/>
  <c r="AC142" i="35"/>
  <c r="AC77" i="35"/>
  <c r="AC40" i="35"/>
  <c r="AC22" i="35"/>
  <c r="AC109" i="35"/>
  <c r="AC161" i="35"/>
  <c r="AC58" i="35"/>
  <c r="AC188" i="34"/>
  <c r="AC181" i="34"/>
  <c r="AC109" i="34"/>
  <c r="AC142" i="34"/>
  <c r="AC22" i="34"/>
  <c r="AC58" i="34"/>
  <c r="AC161" i="34"/>
  <c r="AC92" i="34"/>
  <c r="AC126" i="34"/>
  <c r="AC77" i="34"/>
  <c r="AC40" i="34"/>
  <c r="AC89" i="43"/>
  <c r="AC58" i="43"/>
  <c r="AC40" i="43"/>
  <c r="AC76" i="43"/>
  <c r="AC22" i="43"/>
  <c r="AC126" i="30"/>
  <c r="AC161" i="30"/>
  <c r="AC77" i="30"/>
  <c r="AC109" i="30"/>
  <c r="AC188" i="30"/>
  <c r="AC142" i="30"/>
  <c r="AC181" i="30"/>
  <c r="AC22" i="30"/>
  <c r="AC92" i="30"/>
  <c r="AC58" i="30"/>
  <c r="AC40" i="30"/>
  <c r="AC20" i="48"/>
  <c r="AC27" i="48"/>
  <c r="AD4" i="48"/>
  <c r="AD4" i="43"/>
  <c r="AD4" i="35"/>
  <c r="AD4" i="33"/>
  <c r="AD4" i="36"/>
  <c r="AD4" i="34"/>
  <c r="AD4" i="32"/>
  <c r="AD4" i="10"/>
  <c r="AD4" i="30"/>
  <c r="AD4" i="31"/>
  <c r="AD4" i="29"/>
  <c r="AD65" i="2"/>
  <c r="AD34" i="2"/>
  <c r="AD77" i="2"/>
  <c r="AD49" i="2"/>
  <c r="AD19" i="2"/>
  <c r="AC22" i="36"/>
  <c r="AC142" i="36"/>
  <c r="AC77" i="36"/>
  <c r="AC126" i="36"/>
  <c r="AC161" i="36"/>
  <c r="AC188" i="36"/>
  <c r="AC40" i="36"/>
  <c r="AC58" i="36"/>
  <c r="AC109" i="36"/>
  <c r="AC181" i="36"/>
  <c r="AC92" i="36"/>
  <c r="AC77" i="33"/>
  <c r="AC40" i="33"/>
  <c r="AC92" i="33"/>
  <c r="AC58" i="33"/>
  <c r="AC22" i="33"/>
  <c r="AC40" i="10"/>
  <c r="AC92" i="10"/>
  <c r="AC77" i="10"/>
  <c r="AC22" i="10"/>
  <c r="AC58" i="10"/>
  <c r="AC126" i="29"/>
  <c r="AC92" i="29"/>
  <c r="AC40" i="29"/>
  <c r="AC181" i="29"/>
  <c r="AC188" i="29"/>
  <c r="AC142" i="29"/>
  <c r="AC22" i="29"/>
  <c r="AC58" i="29"/>
  <c r="AC161" i="29"/>
  <c r="AC77" i="29"/>
  <c r="AC109" i="29"/>
  <c r="AD37" i="28"/>
  <c r="AD62" i="28" s="1"/>
  <c r="AF5" i="28"/>
  <c r="AE4" i="2"/>
  <c r="AE21" i="28"/>
  <c r="AE13" i="28"/>
  <c r="AC90" i="28"/>
  <c r="AC70" i="28"/>
  <c r="AC78" i="28" s="1"/>
  <c r="V96" i="28"/>
  <c r="V30" i="28" s="1"/>
  <c r="W94" i="28"/>
  <c r="W104" i="28"/>
  <c r="U11" i="28"/>
  <c r="U31" i="28" s="1"/>
  <c r="U32" i="28" s="1"/>
  <c r="U33" i="28" s="1"/>
  <c r="X74" i="35"/>
  <c r="X110" i="28"/>
  <c r="X25" i="28" s="1"/>
  <c r="V27" i="28"/>
  <c r="X74" i="36"/>
  <c r="X111" i="28"/>
  <c r="X74" i="10"/>
  <c r="X100" i="28"/>
  <c r="X15" i="28" s="1"/>
  <c r="W112" i="28"/>
  <c r="X179" i="34"/>
  <c r="X109" i="28"/>
  <c r="X24" i="28" s="1"/>
  <c r="W92" i="28"/>
  <c r="W91" i="28"/>
  <c r="X62" i="32"/>
  <c r="X107" i="28"/>
  <c r="X22" i="28" s="1"/>
  <c r="V6" i="28"/>
  <c r="V19" i="28"/>
  <c r="Y37" i="10"/>
  <c r="Z61" i="31"/>
  <c r="Z73" i="31" s="1"/>
  <c r="Z103" i="28" s="1"/>
  <c r="Y145" i="31"/>
  <c r="Y157" i="31" s="1"/>
  <c r="Y182" i="31" s="1"/>
  <c r="Z25" i="31"/>
  <c r="Y164" i="31"/>
  <c r="Y176" i="31" s="1"/>
  <c r="W74" i="30"/>
  <c r="W9" i="28" s="1"/>
  <c r="Z52" i="32"/>
  <c r="Z22" i="32"/>
  <c r="V184" i="36"/>
  <c r="V186" i="36" s="1"/>
  <c r="W158" i="36"/>
  <c r="Z69" i="10"/>
  <c r="Z33" i="10"/>
  <c r="AF51" i="10" s="1"/>
  <c r="AG51" i="10" s="1"/>
  <c r="AH51" i="10" s="1"/>
  <c r="AI51" i="10" s="1"/>
  <c r="AJ51" i="10" s="1"/>
  <c r="AK51" i="10" s="1"/>
  <c r="AL51" i="10" s="1"/>
  <c r="AM51" i="10" s="1"/>
  <c r="W190" i="35"/>
  <c r="W192" i="35" s="1"/>
  <c r="W186" i="31"/>
  <c r="W74" i="33"/>
  <c r="W177" i="35"/>
  <c r="W197" i="31"/>
  <c r="V193" i="36"/>
  <c r="W191" i="31"/>
  <c r="W193" i="31" s="1"/>
  <c r="X177" i="31"/>
  <c r="W196" i="31"/>
  <c r="X183" i="31"/>
  <c r="X185" i="31" s="1"/>
  <c r="V197" i="36"/>
  <c r="V198" i="36" s="1"/>
  <c r="X182" i="31"/>
  <c r="X176" i="35"/>
  <c r="X158" i="31"/>
  <c r="X178" i="31"/>
  <c r="X179" i="31" s="1"/>
  <c r="X74" i="34"/>
  <c r="Z59" i="10"/>
  <c r="Z23" i="10"/>
  <c r="AF41" i="10" s="1"/>
  <c r="Y73" i="36"/>
  <c r="Y111" i="28" s="1"/>
  <c r="Y95" i="28" s="1"/>
  <c r="U198" i="30"/>
  <c r="U198" i="35"/>
  <c r="W189" i="36"/>
  <c r="W191" i="36" s="1"/>
  <c r="W177" i="36"/>
  <c r="W158" i="34"/>
  <c r="W189" i="34"/>
  <c r="W191" i="34" s="1"/>
  <c r="X157" i="36"/>
  <c r="X182" i="36" s="1"/>
  <c r="X176" i="36"/>
  <c r="X183" i="36" s="1"/>
  <c r="X185" i="36" s="1"/>
  <c r="W190" i="36"/>
  <c r="W192" i="36" s="1"/>
  <c r="W178" i="36"/>
  <c r="W179" i="36" s="1"/>
  <c r="X157" i="34"/>
  <c r="AA23" i="36"/>
  <c r="AA59" i="36"/>
  <c r="Z162" i="36"/>
  <c r="Z143" i="36"/>
  <c r="AD28" i="35"/>
  <c r="AD64" i="35"/>
  <c r="AC167" i="35"/>
  <c r="AC148" i="35"/>
  <c r="V197" i="34"/>
  <c r="V191" i="34"/>
  <c r="V193" i="34" s="1"/>
  <c r="Z28" i="34"/>
  <c r="AF46" i="34" s="1"/>
  <c r="AG46" i="34" s="1"/>
  <c r="AH46" i="34" s="1"/>
  <c r="AI46" i="34" s="1"/>
  <c r="AJ46" i="34" s="1"/>
  <c r="AK46" i="34" s="1"/>
  <c r="AL46" i="34" s="1"/>
  <c r="AM46" i="34" s="1"/>
  <c r="Z64" i="34"/>
  <c r="Y148" i="34"/>
  <c r="Y167" i="34"/>
  <c r="X176" i="34"/>
  <c r="AA64" i="31"/>
  <c r="Z167" i="31"/>
  <c r="Z148" i="31"/>
  <c r="AA28" i="31"/>
  <c r="Z25" i="34"/>
  <c r="AF43" i="34" s="1"/>
  <c r="AG43" i="34" s="1"/>
  <c r="AH43" i="34" s="1"/>
  <c r="AI43" i="34" s="1"/>
  <c r="AJ43" i="34" s="1"/>
  <c r="AK43" i="34" s="1"/>
  <c r="AL43" i="34" s="1"/>
  <c r="AM43" i="34" s="1"/>
  <c r="Z61" i="34"/>
  <c r="Y164" i="34"/>
  <c r="Y145" i="34"/>
  <c r="Z52" i="2"/>
  <c r="Z22" i="2"/>
  <c r="AF37" i="2" s="1"/>
  <c r="AG37" i="2" s="1"/>
  <c r="AH37" i="2" s="1"/>
  <c r="AI37" i="2" s="1"/>
  <c r="AJ37" i="2" s="1"/>
  <c r="AK37" i="2" s="1"/>
  <c r="AL37" i="2" s="1"/>
  <c r="AM37" i="2" s="1"/>
  <c r="V197" i="35"/>
  <c r="AH26" i="35"/>
  <c r="AH62" i="35"/>
  <c r="AG146" i="35"/>
  <c r="AG165" i="35"/>
  <c r="W189" i="35"/>
  <c r="W178" i="35"/>
  <c r="W179" i="35" s="1"/>
  <c r="W182" i="35"/>
  <c r="Z31" i="34"/>
  <c r="AF49" i="34" s="1"/>
  <c r="AG49" i="34" s="1"/>
  <c r="AH49" i="34" s="1"/>
  <c r="AI49" i="34" s="1"/>
  <c r="AJ49" i="34" s="1"/>
  <c r="AK49" i="34" s="1"/>
  <c r="AL49" i="34" s="1"/>
  <c r="AM49" i="34" s="1"/>
  <c r="Z67" i="34"/>
  <c r="Y170" i="34"/>
  <c r="Y151" i="34"/>
  <c r="AA60" i="31"/>
  <c r="Z163" i="31"/>
  <c r="Z144" i="31"/>
  <c r="AA24" i="31"/>
  <c r="Z32" i="36"/>
  <c r="AF50" i="36" s="1"/>
  <c r="Z68" i="36"/>
  <c r="Y152" i="36"/>
  <c r="Y171" i="36"/>
  <c r="AE35" i="35"/>
  <c r="AE71" i="35"/>
  <c r="AD155" i="35"/>
  <c r="AD174" i="35"/>
  <c r="Z33" i="36"/>
  <c r="AF51" i="36" s="1"/>
  <c r="Z69" i="36"/>
  <c r="Y172" i="36"/>
  <c r="Y153" i="36"/>
  <c r="Z26" i="34"/>
  <c r="AF44" i="34" s="1"/>
  <c r="AG44" i="34" s="1"/>
  <c r="AH44" i="34" s="1"/>
  <c r="AI44" i="34" s="1"/>
  <c r="AJ44" i="34" s="1"/>
  <c r="AK44" i="34" s="1"/>
  <c r="AL44" i="34" s="1"/>
  <c r="AM44" i="34" s="1"/>
  <c r="Z62" i="34"/>
  <c r="Y165" i="34"/>
  <c r="Y146" i="34"/>
  <c r="AC29" i="36"/>
  <c r="AC65" i="36"/>
  <c r="AB149" i="36"/>
  <c r="AB168" i="36"/>
  <c r="Z27" i="36"/>
  <c r="AF45" i="36" s="1"/>
  <c r="Z63" i="36"/>
  <c r="Y147" i="36"/>
  <c r="Y166" i="36"/>
  <c r="Z35" i="34"/>
  <c r="AF53" i="34" s="1"/>
  <c r="AG53" i="34" s="1"/>
  <c r="AH53" i="34" s="1"/>
  <c r="AI53" i="34" s="1"/>
  <c r="AJ53" i="34" s="1"/>
  <c r="AK53" i="34" s="1"/>
  <c r="AL53" i="34" s="1"/>
  <c r="AM53" i="34" s="1"/>
  <c r="Z71" i="34"/>
  <c r="Y155" i="34"/>
  <c r="Y174" i="34"/>
  <c r="Y73" i="34"/>
  <c r="AB24" i="35"/>
  <c r="AB60" i="35"/>
  <c r="AA144" i="35"/>
  <c r="AA163" i="35"/>
  <c r="U198" i="34"/>
  <c r="X157" i="35"/>
  <c r="AA68" i="31"/>
  <c r="Z152" i="31"/>
  <c r="AA32" i="31"/>
  <c r="Z171" i="31"/>
  <c r="Z32" i="34"/>
  <c r="AF50" i="34" s="1"/>
  <c r="AG50" i="34" s="1"/>
  <c r="AH50" i="34" s="1"/>
  <c r="AI50" i="34" s="1"/>
  <c r="AJ50" i="34" s="1"/>
  <c r="AK50" i="34" s="1"/>
  <c r="AL50" i="34" s="1"/>
  <c r="AM50" i="34" s="1"/>
  <c r="Z68" i="34"/>
  <c r="Y152" i="34"/>
  <c r="Y171" i="34"/>
  <c r="AD27" i="35"/>
  <c r="AD63" i="35"/>
  <c r="AC166" i="35"/>
  <c r="AC147" i="35"/>
  <c r="W158" i="35"/>
  <c r="AA27" i="31"/>
  <c r="AA63" i="31"/>
  <c r="Z166" i="31"/>
  <c r="Z147" i="31"/>
  <c r="W184" i="34"/>
  <c r="Z31" i="36"/>
  <c r="AF49" i="36" s="1"/>
  <c r="Z67" i="36"/>
  <c r="Y170" i="36"/>
  <c r="Y151" i="36"/>
  <c r="Z23" i="34"/>
  <c r="AF41" i="34" s="1"/>
  <c r="Z59" i="34"/>
  <c r="Y143" i="34"/>
  <c r="Y162" i="34"/>
  <c r="Y37" i="34"/>
  <c r="U194" i="34"/>
  <c r="Y73" i="35"/>
  <c r="Y110" i="28" s="1"/>
  <c r="AA62" i="31"/>
  <c r="Z165" i="31"/>
  <c r="AA26" i="31"/>
  <c r="Z146" i="31"/>
  <c r="Z26" i="36"/>
  <c r="AF44" i="36" s="1"/>
  <c r="Z62" i="36"/>
  <c r="Y165" i="36"/>
  <c r="Y146" i="36"/>
  <c r="Z28" i="36"/>
  <c r="AF46" i="36" s="1"/>
  <c r="Z64" i="36"/>
  <c r="Y167" i="36"/>
  <c r="Y148" i="36"/>
  <c r="Z30" i="36"/>
  <c r="AF48" i="36" s="1"/>
  <c r="Z66" i="36"/>
  <c r="Y169" i="36"/>
  <c r="Y150" i="36"/>
  <c r="AB67" i="31"/>
  <c r="AA170" i="31"/>
  <c r="AB31" i="31"/>
  <c r="AA151" i="31"/>
  <c r="U194" i="35"/>
  <c r="Z24" i="34"/>
  <c r="AF42" i="34" s="1"/>
  <c r="AG42" i="34" s="1"/>
  <c r="AH42" i="34" s="1"/>
  <c r="AI42" i="34" s="1"/>
  <c r="AJ42" i="34" s="1"/>
  <c r="AK42" i="34" s="1"/>
  <c r="AL42" i="34" s="1"/>
  <c r="AM42" i="34" s="1"/>
  <c r="Z60" i="34"/>
  <c r="Y144" i="34"/>
  <c r="Y163" i="34"/>
  <c r="Z34" i="36"/>
  <c r="AF52" i="36" s="1"/>
  <c r="Z70" i="36"/>
  <c r="Y154" i="36"/>
  <c r="Y173" i="36"/>
  <c r="Z23" i="35"/>
  <c r="AF41" i="35" s="1"/>
  <c r="Z59" i="35"/>
  <c r="Y162" i="35"/>
  <c r="Y143" i="35"/>
  <c r="Y37" i="35"/>
  <c r="AE25" i="35"/>
  <c r="AE61" i="35"/>
  <c r="AD164" i="35"/>
  <c r="AD145" i="35"/>
  <c r="AE29" i="35"/>
  <c r="AE65" i="35"/>
  <c r="AD149" i="35"/>
  <c r="AD168" i="35"/>
  <c r="Z34" i="35"/>
  <c r="AF52" i="35" s="1"/>
  <c r="AG52" i="35" s="1"/>
  <c r="AH52" i="35" s="1"/>
  <c r="AI52" i="35" s="1"/>
  <c r="AJ52" i="35" s="1"/>
  <c r="AK52" i="35" s="1"/>
  <c r="AL52" i="35" s="1"/>
  <c r="AM52" i="35" s="1"/>
  <c r="Z70" i="35"/>
  <c r="Y154" i="35"/>
  <c r="Y173" i="35"/>
  <c r="Z24" i="36"/>
  <c r="AF42" i="36" s="1"/>
  <c r="AF55" i="36" s="1"/>
  <c r="Z60" i="36"/>
  <c r="Y163" i="36"/>
  <c r="Y144" i="36"/>
  <c r="Z30" i="34"/>
  <c r="AF48" i="34" s="1"/>
  <c r="AG48" i="34" s="1"/>
  <c r="AH48" i="34" s="1"/>
  <c r="AI48" i="34" s="1"/>
  <c r="AJ48" i="34" s="1"/>
  <c r="AK48" i="34" s="1"/>
  <c r="AL48" i="34" s="1"/>
  <c r="AM48" i="34" s="1"/>
  <c r="Z66" i="34"/>
  <c r="Y169" i="34"/>
  <c r="Y150" i="34"/>
  <c r="AA65" i="31"/>
  <c r="Z149" i="31"/>
  <c r="AA29" i="31"/>
  <c r="Z168" i="31"/>
  <c r="V196" i="35"/>
  <c r="Z25" i="36"/>
  <c r="AF43" i="36" s="1"/>
  <c r="Z61" i="36"/>
  <c r="Y145" i="36"/>
  <c r="Y164" i="36"/>
  <c r="Z27" i="34"/>
  <c r="AF45" i="34" s="1"/>
  <c r="AG45" i="34" s="1"/>
  <c r="AH45" i="34" s="1"/>
  <c r="AI45" i="34" s="1"/>
  <c r="AJ45" i="34" s="1"/>
  <c r="AK45" i="34" s="1"/>
  <c r="AL45" i="34" s="1"/>
  <c r="AM45" i="34" s="1"/>
  <c r="Z63" i="34"/>
  <c r="Y166" i="34"/>
  <c r="Y147" i="34"/>
  <c r="Z34" i="34"/>
  <c r="AF52" i="34" s="1"/>
  <c r="AG52" i="34" s="1"/>
  <c r="AH52" i="34" s="1"/>
  <c r="AI52" i="34" s="1"/>
  <c r="AJ52" i="34" s="1"/>
  <c r="AK52" i="34" s="1"/>
  <c r="AL52" i="34" s="1"/>
  <c r="AM52" i="34" s="1"/>
  <c r="Z70" i="34"/>
  <c r="Y173" i="34"/>
  <c r="Y154" i="34"/>
  <c r="AA69" i="31"/>
  <c r="Z172" i="31"/>
  <c r="AA33" i="31"/>
  <c r="Z153" i="31"/>
  <c r="AE30" i="35"/>
  <c r="AE66" i="35"/>
  <c r="AD169" i="35"/>
  <c r="AD150" i="35"/>
  <c r="W183" i="34"/>
  <c r="W185" i="34" s="1"/>
  <c r="W190" i="34"/>
  <c r="W192" i="34" s="1"/>
  <c r="W196" i="36"/>
  <c r="W184" i="36"/>
  <c r="W186" i="36" s="1"/>
  <c r="AD32" i="35"/>
  <c r="AD68" i="35"/>
  <c r="AC152" i="35"/>
  <c r="AC171" i="35"/>
  <c r="V186" i="35"/>
  <c r="AA70" i="31"/>
  <c r="Z154" i="31"/>
  <c r="Z173" i="31"/>
  <c r="AA34" i="31"/>
  <c r="V196" i="34"/>
  <c r="V184" i="34"/>
  <c r="V186" i="34" s="1"/>
  <c r="Y37" i="36"/>
  <c r="Z31" i="35"/>
  <c r="AF49" i="35" s="1"/>
  <c r="AG49" i="35" s="1"/>
  <c r="AH49" i="35" s="1"/>
  <c r="AI49" i="35" s="1"/>
  <c r="AJ49" i="35" s="1"/>
  <c r="AK49" i="35" s="1"/>
  <c r="AL49" i="35" s="1"/>
  <c r="AM49" i="35" s="1"/>
  <c r="Z67" i="35"/>
  <c r="Y151" i="35"/>
  <c r="Y170" i="35"/>
  <c r="AA30" i="31"/>
  <c r="AA66" i="31"/>
  <c r="Z169" i="31"/>
  <c r="Z150" i="31"/>
  <c r="Z35" i="36"/>
  <c r="AF53" i="36" s="1"/>
  <c r="Z71" i="36"/>
  <c r="Y155" i="36"/>
  <c r="Y174" i="36"/>
  <c r="AE33" i="35"/>
  <c r="AE69" i="35"/>
  <c r="AD172" i="35"/>
  <c r="AD153" i="35"/>
  <c r="AA35" i="31"/>
  <c r="AA71" i="31"/>
  <c r="Z174" i="31"/>
  <c r="Z155" i="31"/>
  <c r="Z29" i="34"/>
  <c r="AF47" i="34" s="1"/>
  <c r="AG47" i="34" s="1"/>
  <c r="AH47" i="34" s="1"/>
  <c r="AI47" i="34" s="1"/>
  <c r="AJ47" i="34" s="1"/>
  <c r="AK47" i="34" s="1"/>
  <c r="AL47" i="34" s="1"/>
  <c r="AM47" i="34" s="1"/>
  <c r="Z65" i="34"/>
  <c r="Y168" i="34"/>
  <c r="Y149" i="34"/>
  <c r="Z33" i="34"/>
  <c r="AF51" i="34" s="1"/>
  <c r="AG51" i="34" s="1"/>
  <c r="AH51" i="34" s="1"/>
  <c r="AI51" i="34" s="1"/>
  <c r="AJ51" i="34" s="1"/>
  <c r="AK51" i="34" s="1"/>
  <c r="AL51" i="34" s="1"/>
  <c r="AM51" i="34" s="1"/>
  <c r="Z69" i="34"/>
  <c r="Y172" i="34"/>
  <c r="Y153" i="34"/>
  <c r="V193" i="35"/>
  <c r="Y74" i="31"/>
  <c r="U194" i="30"/>
  <c r="X62" i="2"/>
  <c r="W74" i="29"/>
  <c r="Y61" i="32"/>
  <c r="Y107" i="28" s="1"/>
  <c r="AA21" i="32"/>
  <c r="AB51" i="32" s="1"/>
  <c r="AA29" i="32"/>
  <c r="AB59" i="32" s="1"/>
  <c r="U198" i="29"/>
  <c r="W190" i="30"/>
  <c r="W192" i="30" s="1"/>
  <c r="W177" i="30"/>
  <c r="W158" i="29"/>
  <c r="Z28" i="30"/>
  <c r="Y148" i="30"/>
  <c r="Y167" i="30"/>
  <c r="Z30" i="33"/>
  <c r="Z28" i="33"/>
  <c r="AA25" i="33"/>
  <c r="AB61" i="33" s="1"/>
  <c r="Y151" i="30"/>
  <c r="Z31" i="30"/>
  <c r="Y170" i="30"/>
  <c r="V196" i="30"/>
  <c r="V185" i="30"/>
  <c r="V186" i="30" s="1"/>
  <c r="Z24" i="29"/>
  <c r="Y163" i="29"/>
  <c r="Y144" i="29"/>
  <c r="W182" i="29"/>
  <c r="W178" i="29"/>
  <c r="W179" i="29" s="1"/>
  <c r="W189" i="29"/>
  <c r="Y169" i="30"/>
  <c r="Y150" i="30"/>
  <c r="Z30" i="30"/>
  <c r="Y165" i="29"/>
  <c r="Y146" i="29"/>
  <c r="Z26" i="29"/>
  <c r="Y171" i="30"/>
  <c r="Y152" i="30"/>
  <c r="Z32" i="30"/>
  <c r="Z31" i="33"/>
  <c r="Z34" i="29"/>
  <c r="Y154" i="29"/>
  <c r="Y173" i="29"/>
  <c r="U194" i="29"/>
  <c r="Y174" i="30"/>
  <c r="Y155" i="30"/>
  <c r="Z35" i="30"/>
  <c r="Y166" i="29"/>
  <c r="Y147" i="29"/>
  <c r="Z27" i="29"/>
  <c r="Z24" i="30"/>
  <c r="Y144" i="30"/>
  <c r="Y163" i="30"/>
  <c r="W183" i="29"/>
  <c r="W185" i="29" s="1"/>
  <c r="W190" i="29"/>
  <c r="W192" i="29" s="1"/>
  <c r="X157" i="30"/>
  <c r="Y170" i="29"/>
  <c r="Z31" i="29"/>
  <c r="Y151" i="29"/>
  <c r="Y37" i="29"/>
  <c r="Y162" i="29"/>
  <c r="Y143" i="29"/>
  <c r="Z23" i="29"/>
  <c r="Y164" i="29"/>
  <c r="Y145" i="29"/>
  <c r="Z25" i="29"/>
  <c r="V196" i="29"/>
  <c r="V184" i="29"/>
  <c r="V186" i="29" s="1"/>
  <c r="Y149" i="30"/>
  <c r="Y168" i="30"/>
  <c r="Z29" i="30"/>
  <c r="Z29" i="33"/>
  <c r="X73" i="33"/>
  <c r="X108" i="28" s="1"/>
  <c r="X23" i="28" s="1"/>
  <c r="Z33" i="33"/>
  <c r="X176" i="29"/>
  <c r="Z24" i="33"/>
  <c r="V191" i="29"/>
  <c r="V193" i="29" s="1"/>
  <c r="V197" i="29"/>
  <c r="Y153" i="30"/>
  <c r="Y172" i="30"/>
  <c r="Z33" i="30"/>
  <c r="W177" i="29"/>
  <c r="Z35" i="33"/>
  <c r="Y174" i="29"/>
  <c r="Y155" i="29"/>
  <c r="Z35" i="29"/>
  <c r="Y173" i="30"/>
  <c r="Y154" i="30"/>
  <c r="Z34" i="30"/>
  <c r="Z32" i="33"/>
  <c r="Z23" i="33"/>
  <c r="Y37" i="33"/>
  <c r="Y166" i="30"/>
  <c r="Y147" i="30"/>
  <c r="Z27" i="30"/>
  <c r="Y172" i="29"/>
  <c r="Y153" i="29"/>
  <c r="Z33" i="29"/>
  <c r="Y164" i="30"/>
  <c r="Y145" i="30"/>
  <c r="Z25" i="30"/>
  <c r="X73" i="29"/>
  <c r="X101" i="28" s="1"/>
  <c r="X16" i="28" s="1"/>
  <c r="Y168" i="29"/>
  <c r="Y149" i="29"/>
  <c r="Z29" i="29"/>
  <c r="Y162" i="30"/>
  <c r="Y143" i="30"/>
  <c r="Y37" i="30"/>
  <c r="Z23" i="30"/>
  <c r="Z27" i="33"/>
  <c r="Z26" i="33"/>
  <c r="X157" i="29"/>
  <c r="Y171" i="29"/>
  <c r="Y152" i="29"/>
  <c r="Z32" i="29"/>
  <c r="W158" i="30"/>
  <c r="W189" i="30"/>
  <c r="W182" i="30"/>
  <c r="W178" i="30"/>
  <c r="W179" i="30" s="1"/>
  <c r="Y146" i="30"/>
  <c r="Y165" i="30"/>
  <c r="Z26" i="30"/>
  <c r="X176" i="30"/>
  <c r="Z34" i="33"/>
  <c r="Y148" i="29"/>
  <c r="Y167" i="29"/>
  <c r="Z28" i="29"/>
  <c r="Z30" i="29"/>
  <c r="Y169" i="29"/>
  <c r="Y150" i="29"/>
  <c r="V197" i="30"/>
  <c r="V192" i="30"/>
  <c r="V193" i="30" s="1"/>
  <c r="X73" i="30"/>
  <c r="X102" i="28" s="1"/>
  <c r="X17" i="28" s="1"/>
  <c r="W185" i="30"/>
  <c r="X197" i="31"/>
  <c r="X191" i="31"/>
  <c r="X193" i="31" s="1"/>
  <c r="Z143" i="31"/>
  <c r="AA23" i="31"/>
  <c r="AB59" i="31" s="1"/>
  <c r="Z162" i="31"/>
  <c r="AB25" i="32"/>
  <c r="AC55" i="32" s="1"/>
  <c r="AA25" i="2"/>
  <c r="AB55" i="2" s="1"/>
  <c r="AA24" i="2"/>
  <c r="AB54" i="2" s="1"/>
  <c r="AA26" i="2"/>
  <c r="AB56" i="2" s="1"/>
  <c r="AB20" i="2"/>
  <c r="AC50" i="2" s="1"/>
  <c r="Y61" i="2"/>
  <c r="Y99" i="28" s="1"/>
  <c r="Y14" i="28" s="1"/>
  <c r="Z29" i="2"/>
  <c r="AA21" i="2"/>
  <c r="AB51" i="2" s="1"/>
  <c r="AA27" i="2"/>
  <c r="AB57" i="2" s="1"/>
  <c r="AA28" i="2"/>
  <c r="AB58" i="2" s="1"/>
  <c r="AA23" i="2"/>
  <c r="AB53" i="2" s="1"/>
  <c r="Y31" i="2"/>
  <c r="AA35" i="10"/>
  <c r="AB71" i="10" s="1"/>
  <c r="AA31" i="10"/>
  <c r="AB67" i="10" s="1"/>
  <c r="AA34" i="10"/>
  <c r="AB70" i="10" s="1"/>
  <c r="AB30" i="10"/>
  <c r="AC66" i="10" s="1"/>
  <c r="AA28" i="10"/>
  <c r="AB64" i="10" s="1"/>
  <c r="AA29" i="10"/>
  <c r="AB65" i="10" s="1"/>
  <c r="AA32" i="10"/>
  <c r="AB68" i="10" s="1"/>
  <c r="AA26" i="10"/>
  <c r="AB62" i="10" s="1"/>
  <c r="AA25" i="10"/>
  <c r="AB61" i="10" s="1"/>
  <c r="AB24" i="10"/>
  <c r="AC60" i="10" s="1"/>
  <c r="Y73" i="10"/>
  <c r="Y100" i="28" s="1"/>
  <c r="AA27" i="10"/>
  <c r="AB63" i="10" s="1"/>
  <c r="AB27" i="32"/>
  <c r="AC57" i="32" s="1"/>
  <c r="AB26" i="32"/>
  <c r="AC56" i="32" s="1"/>
  <c r="AB24" i="32"/>
  <c r="AC54" i="32" s="1"/>
  <c r="AB28" i="32"/>
  <c r="AC58" i="32" s="1"/>
  <c r="AC20" i="32"/>
  <c r="AD50" i="32" s="1"/>
  <c r="AB23" i="32"/>
  <c r="AC53" i="32" s="1"/>
  <c r="X177" i="34" l="1"/>
  <c r="V11" i="28"/>
  <c r="V31" i="28" s="1"/>
  <c r="AG41" i="35"/>
  <c r="AF55" i="35"/>
  <c r="AF55" i="34"/>
  <c r="AG41" i="34"/>
  <c r="AA66" i="33"/>
  <c r="AF48" i="33"/>
  <c r="AG48" i="33" s="1"/>
  <c r="AH48" i="33" s="1"/>
  <c r="AI48" i="33" s="1"/>
  <c r="AJ48" i="33" s="1"/>
  <c r="AK48" i="33" s="1"/>
  <c r="AL48" i="33" s="1"/>
  <c r="AM48" i="33" s="1"/>
  <c r="AA64" i="33"/>
  <c r="AF46" i="33"/>
  <c r="AG46" i="33" s="1"/>
  <c r="AH46" i="33" s="1"/>
  <c r="AI46" i="33" s="1"/>
  <c r="AJ46" i="33" s="1"/>
  <c r="AK46" i="33" s="1"/>
  <c r="AL46" i="33" s="1"/>
  <c r="AM46" i="33" s="1"/>
  <c r="AA62" i="33"/>
  <c r="AF44" i="33"/>
  <c r="AG44" i="33" s="1"/>
  <c r="AH44" i="33" s="1"/>
  <c r="AI44" i="33" s="1"/>
  <c r="AJ44" i="33" s="1"/>
  <c r="AK44" i="33" s="1"/>
  <c r="AL44" i="33" s="1"/>
  <c r="AM44" i="33" s="1"/>
  <c r="AA68" i="33"/>
  <c r="AF50" i="33"/>
  <c r="AG50" i="33" s="1"/>
  <c r="AH50" i="33" s="1"/>
  <c r="AI50" i="33" s="1"/>
  <c r="AJ50" i="33" s="1"/>
  <c r="AK50" i="33" s="1"/>
  <c r="AL50" i="33" s="1"/>
  <c r="AM50" i="33" s="1"/>
  <c r="AA63" i="33"/>
  <c r="AF45" i="33"/>
  <c r="AG45" i="33" s="1"/>
  <c r="AH45" i="33" s="1"/>
  <c r="AI45" i="33" s="1"/>
  <c r="AJ45" i="33" s="1"/>
  <c r="AK45" i="33" s="1"/>
  <c r="AL45" i="33" s="1"/>
  <c r="AM45" i="33" s="1"/>
  <c r="AA67" i="33"/>
  <c r="AF49" i="33"/>
  <c r="AG49" i="33" s="1"/>
  <c r="AH49" i="33" s="1"/>
  <c r="AI49" i="33" s="1"/>
  <c r="AJ49" i="33" s="1"/>
  <c r="AK49" i="33" s="1"/>
  <c r="AL49" i="33" s="1"/>
  <c r="AM49" i="33" s="1"/>
  <c r="AA65" i="33"/>
  <c r="AF47" i="33"/>
  <c r="AG47" i="33" s="1"/>
  <c r="AH47" i="33" s="1"/>
  <c r="AI47" i="33" s="1"/>
  <c r="AJ47" i="33" s="1"/>
  <c r="AK47" i="33" s="1"/>
  <c r="AL47" i="33" s="1"/>
  <c r="AM47" i="33" s="1"/>
  <c r="W7" i="28"/>
  <c r="AA69" i="33"/>
  <c r="AF51" i="33"/>
  <c r="AG51" i="33" s="1"/>
  <c r="AH51" i="33" s="1"/>
  <c r="AI51" i="33" s="1"/>
  <c r="AJ51" i="33" s="1"/>
  <c r="AK51" i="33" s="1"/>
  <c r="AL51" i="33" s="1"/>
  <c r="AM51" i="33" s="1"/>
  <c r="AA70" i="33"/>
  <c r="AF52" i="33"/>
  <c r="AG52" i="33" s="1"/>
  <c r="AH52" i="33" s="1"/>
  <c r="AI52" i="33" s="1"/>
  <c r="AJ52" i="33" s="1"/>
  <c r="AK52" i="33" s="1"/>
  <c r="AL52" i="33" s="1"/>
  <c r="AM52" i="33" s="1"/>
  <c r="AA60" i="33"/>
  <c r="AF42" i="33"/>
  <c r="AG42" i="33" s="1"/>
  <c r="AH42" i="33" s="1"/>
  <c r="AI42" i="33" s="1"/>
  <c r="AJ42" i="33" s="1"/>
  <c r="AK42" i="33" s="1"/>
  <c r="AL42" i="33" s="1"/>
  <c r="AM42" i="33" s="1"/>
  <c r="AA59" i="33"/>
  <c r="AF41" i="33"/>
  <c r="AA71" i="33"/>
  <c r="AF53" i="33"/>
  <c r="AG53" i="33" s="1"/>
  <c r="AH53" i="33" s="1"/>
  <c r="AI53" i="33" s="1"/>
  <c r="AJ53" i="33" s="1"/>
  <c r="AK53" i="33" s="1"/>
  <c r="AL53" i="33" s="1"/>
  <c r="AM53" i="33" s="1"/>
  <c r="Y22" i="28"/>
  <c r="AG36" i="32"/>
  <c r="Z31" i="32"/>
  <c r="AF37" i="32"/>
  <c r="AG37" i="32" s="1"/>
  <c r="AH37" i="32" s="1"/>
  <c r="AI37" i="32" s="1"/>
  <c r="AJ37" i="32" s="1"/>
  <c r="AK37" i="32" s="1"/>
  <c r="AL37" i="32" s="1"/>
  <c r="AM37" i="32" s="1"/>
  <c r="AI35" i="32"/>
  <c r="Z37" i="31"/>
  <c r="AF43" i="31"/>
  <c r="AG43" i="31" s="1"/>
  <c r="AH43" i="31" s="1"/>
  <c r="AI43" i="31" s="1"/>
  <c r="AJ43" i="31" s="1"/>
  <c r="AK43" i="31" s="1"/>
  <c r="AL43" i="31" s="1"/>
  <c r="AM43" i="31" s="1"/>
  <c r="AF55" i="31"/>
  <c r="AG41" i="31"/>
  <c r="AA59" i="30"/>
  <c r="AF41" i="30"/>
  <c r="AA63" i="30"/>
  <c r="AF45" i="30"/>
  <c r="AG45" i="30" s="1"/>
  <c r="AH45" i="30" s="1"/>
  <c r="AI45" i="30" s="1"/>
  <c r="AJ45" i="30" s="1"/>
  <c r="AK45" i="30" s="1"/>
  <c r="AL45" i="30" s="1"/>
  <c r="AM45" i="30" s="1"/>
  <c r="AA65" i="30"/>
  <c r="AF47" i="30"/>
  <c r="AG47" i="30" s="1"/>
  <c r="AH47" i="30" s="1"/>
  <c r="AI47" i="30" s="1"/>
  <c r="AJ47" i="30" s="1"/>
  <c r="AK47" i="30" s="1"/>
  <c r="AL47" i="30" s="1"/>
  <c r="AM47" i="30" s="1"/>
  <c r="AA71" i="30"/>
  <c r="AF53" i="30"/>
  <c r="AG53" i="30" s="1"/>
  <c r="AH53" i="30" s="1"/>
  <c r="AI53" i="30" s="1"/>
  <c r="AJ53" i="30" s="1"/>
  <c r="AK53" i="30" s="1"/>
  <c r="AL53" i="30" s="1"/>
  <c r="AM53" i="30" s="1"/>
  <c r="AA68" i="30"/>
  <c r="AF50" i="30"/>
  <c r="AG50" i="30" s="1"/>
  <c r="AH50" i="30" s="1"/>
  <c r="AI50" i="30" s="1"/>
  <c r="AJ50" i="30" s="1"/>
  <c r="AK50" i="30" s="1"/>
  <c r="AL50" i="30" s="1"/>
  <c r="AM50" i="30" s="1"/>
  <c r="AA64" i="30"/>
  <c r="AF46" i="30"/>
  <c r="AG46" i="30" s="1"/>
  <c r="AH46" i="30" s="1"/>
  <c r="AI46" i="30" s="1"/>
  <c r="AJ46" i="30" s="1"/>
  <c r="AK46" i="30" s="1"/>
  <c r="AL46" i="30" s="1"/>
  <c r="AM46" i="30" s="1"/>
  <c r="AA61" i="30"/>
  <c r="AF43" i="30"/>
  <c r="AG43" i="30" s="1"/>
  <c r="AH43" i="30" s="1"/>
  <c r="AI43" i="30" s="1"/>
  <c r="AJ43" i="30" s="1"/>
  <c r="AK43" i="30" s="1"/>
  <c r="AL43" i="30" s="1"/>
  <c r="AM43" i="30" s="1"/>
  <c r="AA67" i="30"/>
  <c r="AF49" i="30"/>
  <c r="AG49" i="30" s="1"/>
  <c r="AH49" i="30" s="1"/>
  <c r="AI49" i="30" s="1"/>
  <c r="AJ49" i="30" s="1"/>
  <c r="AK49" i="30" s="1"/>
  <c r="AL49" i="30" s="1"/>
  <c r="AM49" i="30" s="1"/>
  <c r="AA62" i="30"/>
  <c r="AF44" i="30"/>
  <c r="AG44" i="30" s="1"/>
  <c r="AH44" i="30" s="1"/>
  <c r="AI44" i="30" s="1"/>
  <c r="AJ44" i="30" s="1"/>
  <c r="AK44" i="30" s="1"/>
  <c r="AL44" i="30" s="1"/>
  <c r="AM44" i="30" s="1"/>
  <c r="AA60" i="30"/>
  <c r="AF42" i="30"/>
  <c r="AG42" i="30" s="1"/>
  <c r="AH42" i="30" s="1"/>
  <c r="AI42" i="30" s="1"/>
  <c r="AJ42" i="30" s="1"/>
  <c r="AK42" i="30" s="1"/>
  <c r="AL42" i="30" s="1"/>
  <c r="AM42" i="30" s="1"/>
  <c r="AA70" i="30"/>
  <c r="AF52" i="30"/>
  <c r="AG52" i="30" s="1"/>
  <c r="AH52" i="30" s="1"/>
  <c r="AI52" i="30" s="1"/>
  <c r="AJ52" i="30" s="1"/>
  <c r="AK52" i="30" s="1"/>
  <c r="AL52" i="30" s="1"/>
  <c r="AM52" i="30" s="1"/>
  <c r="AA69" i="30"/>
  <c r="AF51" i="30"/>
  <c r="AG51" i="30" s="1"/>
  <c r="AH51" i="30" s="1"/>
  <c r="AI51" i="30" s="1"/>
  <c r="AJ51" i="30" s="1"/>
  <c r="AK51" i="30" s="1"/>
  <c r="AL51" i="30" s="1"/>
  <c r="AM51" i="30" s="1"/>
  <c r="AA66" i="30"/>
  <c r="AF48" i="30"/>
  <c r="AG48" i="30" s="1"/>
  <c r="AH48" i="30" s="1"/>
  <c r="AI48" i="30" s="1"/>
  <c r="AJ48" i="30" s="1"/>
  <c r="AK48" i="30" s="1"/>
  <c r="AL48" i="30" s="1"/>
  <c r="AM48" i="30" s="1"/>
  <c r="AA64" i="29"/>
  <c r="AF46" i="29"/>
  <c r="AG46" i="29" s="1"/>
  <c r="AH46" i="29" s="1"/>
  <c r="AI46" i="29" s="1"/>
  <c r="AJ46" i="29" s="1"/>
  <c r="AK46" i="29" s="1"/>
  <c r="AL46" i="29" s="1"/>
  <c r="AM46" i="29" s="1"/>
  <c r="AA59" i="29"/>
  <c r="AF41" i="29"/>
  <c r="AA71" i="29"/>
  <c r="AF53" i="29"/>
  <c r="AG53" i="29" s="1"/>
  <c r="AH53" i="29" s="1"/>
  <c r="AI53" i="29" s="1"/>
  <c r="AJ53" i="29" s="1"/>
  <c r="AK53" i="29" s="1"/>
  <c r="AL53" i="29" s="1"/>
  <c r="AM53" i="29" s="1"/>
  <c r="AA62" i="29"/>
  <c r="AF44" i="29"/>
  <c r="AG44" i="29" s="1"/>
  <c r="AH44" i="29" s="1"/>
  <c r="AI44" i="29" s="1"/>
  <c r="AJ44" i="29" s="1"/>
  <c r="AK44" i="29" s="1"/>
  <c r="AL44" i="29" s="1"/>
  <c r="AM44" i="29" s="1"/>
  <c r="AA68" i="29"/>
  <c r="AF50" i="29"/>
  <c r="AG50" i="29" s="1"/>
  <c r="AH50" i="29" s="1"/>
  <c r="AI50" i="29" s="1"/>
  <c r="AJ50" i="29" s="1"/>
  <c r="AK50" i="29" s="1"/>
  <c r="AL50" i="29" s="1"/>
  <c r="AM50" i="29" s="1"/>
  <c r="AA67" i="29"/>
  <c r="AF49" i="29"/>
  <c r="AG49" i="29" s="1"/>
  <c r="AH49" i="29" s="1"/>
  <c r="AI49" i="29" s="1"/>
  <c r="AJ49" i="29" s="1"/>
  <c r="AK49" i="29" s="1"/>
  <c r="AL49" i="29" s="1"/>
  <c r="AM49" i="29" s="1"/>
  <c r="AA61" i="29"/>
  <c r="AF43" i="29"/>
  <c r="AG43" i="29" s="1"/>
  <c r="AH43" i="29" s="1"/>
  <c r="AI43" i="29" s="1"/>
  <c r="AJ43" i="29" s="1"/>
  <c r="AK43" i="29" s="1"/>
  <c r="AL43" i="29" s="1"/>
  <c r="AM43" i="29" s="1"/>
  <c r="AA65" i="29"/>
  <c r="AF47" i="29"/>
  <c r="AG47" i="29" s="1"/>
  <c r="AH47" i="29" s="1"/>
  <c r="AI47" i="29" s="1"/>
  <c r="AJ47" i="29" s="1"/>
  <c r="AK47" i="29" s="1"/>
  <c r="AL47" i="29" s="1"/>
  <c r="AM47" i="29" s="1"/>
  <c r="AA70" i="29"/>
  <c r="AF52" i="29"/>
  <c r="AG52" i="29" s="1"/>
  <c r="AH52" i="29" s="1"/>
  <c r="AI52" i="29" s="1"/>
  <c r="AJ52" i="29" s="1"/>
  <c r="AK52" i="29" s="1"/>
  <c r="AL52" i="29" s="1"/>
  <c r="AM52" i="29" s="1"/>
  <c r="AA60" i="29"/>
  <c r="AF42" i="29"/>
  <c r="AG42" i="29" s="1"/>
  <c r="AH42" i="29" s="1"/>
  <c r="AI42" i="29" s="1"/>
  <c r="AJ42" i="29" s="1"/>
  <c r="AK42" i="29" s="1"/>
  <c r="AL42" i="29" s="1"/>
  <c r="AM42" i="29" s="1"/>
  <c r="AA69" i="29"/>
  <c r="AF51" i="29"/>
  <c r="AG51" i="29" s="1"/>
  <c r="AH51" i="29" s="1"/>
  <c r="AI51" i="29" s="1"/>
  <c r="AJ51" i="29" s="1"/>
  <c r="AK51" i="29" s="1"/>
  <c r="AL51" i="29" s="1"/>
  <c r="AM51" i="29" s="1"/>
  <c r="AA63" i="29"/>
  <c r="AF45" i="29"/>
  <c r="AG45" i="29" s="1"/>
  <c r="AH45" i="29" s="1"/>
  <c r="AI45" i="29" s="1"/>
  <c r="AJ45" i="29" s="1"/>
  <c r="AK45" i="29" s="1"/>
  <c r="AL45" i="29" s="1"/>
  <c r="AM45" i="29" s="1"/>
  <c r="AA66" i="29"/>
  <c r="AF48" i="29"/>
  <c r="AG48" i="29" s="1"/>
  <c r="AH48" i="29" s="1"/>
  <c r="AI48" i="29" s="1"/>
  <c r="AJ48" i="29" s="1"/>
  <c r="AK48" i="29" s="1"/>
  <c r="AL48" i="29" s="1"/>
  <c r="AM48" i="29" s="1"/>
  <c r="W8" i="28"/>
  <c r="V32" i="28"/>
  <c r="V33" i="28" s="1"/>
  <c r="AF46" i="2"/>
  <c r="AH35" i="2"/>
  <c r="AG46" i="2"/>
  <c r="Z18" i="28"/>
  <c r="Y179" i="34"/>
  <c r="Y109" i="28"/>
  <c r="Y24" i="28" s="1"/>
  <c r="Y25" i="28"/>
  <c r="AA59" i="2"/>
  <c r="AF44" i="2"/>
  <c r="AG44" i="2" s="1"/>
  <c r="AH44" i="2" s="1"/>
  <c r="AI44" i="2" s="1"/>
  <c r="AJ44" i="2" s="1"/>
  <c r="AK44" i="2" s="1"/>
  <c r="AL44" i="2" s="1"/>
  <c r="AM44" i="2" s="1"/>
  <c r="Y91" i="28"/>
  <c r="AG41" i="10"/>
  <c r="AF55" i="10"/>
  <c r="Y15" i="28"/>
  <c r="X95" i="28"/>
  <c r="X26" i="28"/>
  <c r="Y26" i="28" s="1"/>
  <c r="Y6" i="28"/>
  <c r="AC98" i="28"/>
  <c r="AC106" i="28" s="1"/>
  <c r="AC116" i="28"/>
  <c r="AC124" i="28" s="1"/>
  <c r="AC132" i="28" s="1"/>
  <c r="X94" i="28"/>
  <c r="Y74" i="35"/>
  <c r="AD77" i="10"/>
  <c r="AD92" i="10"/>
  <c r="AD22" i="10"/>
  <c r="AD58" i="10"/>
  <c r="AD40" i="10"/>
  <c r="AD22" i="30"/>
  <c r="AD188" i="30"/>
  <c r="AD161" i="30"/>
  <c r="AD77" i="30"/>
  <c r="AD109" i="30"/>
  <c r="AD142" i="30"/>
  <c r="AD181" i="30"/>
  <c r="AD126" i="30"/>
  <c r="AD40" i="30"/>
  <c r="AD58" i="30"/>
  <c r="AD92" i="30"/>
  <c r="AD20" i="48"/>
  <c r="AD27" i="48"/>
  <c r="AD188" i="34"/>
  <c r="AD142" i="34"/>
  <c r="AD22" i="34"/>
  <c r="AD58" i="34"/>
  <c r="AD181" i="34"/>
  <c r="AD161" i="34"/>
  <c r="AD92" i="34"/>
  <c r="AD126" i="34"/>
  <c r="AD40" i="34"/>
  <c r="AD109" i="34"/>
  <c r="AD77" i="34"/>
  <c r="AD58" i="36"/>
  <c r="AD22" i="36"/>
  <c r="AD161" i="36"/>
  <c r="AD142" i="36"/>
  <c r="AD77" i="36"/>
  <c r="AD188" i="36"/>
  <c r="AD181" i="36"/>
  <c r="AD109" i="36"/>
  <c r="AD92" i="36"/>
  <c r="AD126" i="36"/>
  <c r="AD40" i="36"/>
  <c r="AE4" i="48"/>
  <c r="AE4" i="43"/>
  <c r="AE4" i="35"/>
  <c r="AE4" i="33"/>
  <c r="AE4" i="36"/>
  <c r="AE4" i="34"/>
  <c r="AE4" i="32"/>
  <c r="AE4" i="30"/>
  <c r="AE4" i="10"/>
  <c r="AE4" i="31"/>
  <c r="AE4" i="29"/>
  <c r="AE77" i="2"/>
  <c r="AE49" i="2"/>
  <c r="AE19" i="2"/>
  <c r="AE65" i="2"/>
  <c r="AE34" i="2"/>
  <c r="AD77" i="33"/>
  <c r="AD40" i="33"/>
  <c r="AD92" i="33"/>
  <c r="AD58" i="33"/>
  <c r="AD22" i="33"/>
  <c r="AD126" i="29"/>
  <c r="AD181" i="29"/>
  <c r="AD142" i="29"/>
  <c r="AD77" i="29"/>
  <c r="AD40" i="29"/>
  <c r="AD188" i="29"/>
  <c r="AD22" i="29"/>
  <c r="AD58" i="29"/>
  <c r="AD161" i="29"/>
  <c r="AD92" i="29"/>
  <c r="AD109" i="29"/>
  <c r="AD188" i="35"/>
  <c r="AD181" i="35"/>
  <c r="AD92" i="35"/>
  <c r="AD161" i="35"/>
  <c r="AD109" i="35"/>
  <c r="AD58" i="35"/>
  <c r="AD77" i="35"/>
  <c r="AD142" i="35"/>
  <c r="AD40" i="35"/>
  <c r="AD126" i="35"/>
  <c r="AD22" i="35"/>
  <c r="AD19" i="32"/>
  <c r="AD77" i="32"/>
  <c r="AD49" i="32"/>
  <c r="AD65" i="32"/>
  <c r="AD34" i="32"/>
  <c r="AD181" i="31"/>
  <c r="AD77" i="31"/>
  <c r="AD109" i="31"/>
  <c r="AD142" i="31"/>
  <c r="AD92" i="31"/>
  <c r="AD126" i="31"/>
  <c r="AD188" i="31"/>
  <c r="AD40" i="31"/>
  <c r="AD22" i="31"/>
  <c r="AD161" i="31"/>
  <c r="AD58" i="31"/>
  <c r="AD89" i="43"/>
  <c r="AD58" i="43"/>
  <c r="AD40" i="43"/>
  <c r="AD76" i="43"/>
  <c r="AD22" i="43"/>
  <c r="AE37" i="28"/>
  <c r="AE62" i="28" s="1"/>
  <c r="AG5" i="28"/>
  <c r="AF4" i="2"/>
  <c r="AF21" i="28"/>
  <c r="AF13" i="28"/>
  <c r="AD70" i="28"/>
  <c r="AD78" i="28" s="1"/>
  <c r="AD90" i="28"/>
  <c r="Y74" i="10"/>
  <c r="X104" i="28"/>
  <c r="X93" i="28"/>
  <c r="Y74" i="36"/>
  <c r="W96" i="28"/>
  <c r="W30" i="28" s="1"/>
  <c r="W27" i="28"/>
  <c r="X92" i="28"/>
  <c r="X112" i="28"/>
  <c r="X91" i="28"/>
  <c r="Y62" i="32"/>
  <c r="W6" i="28"/>
  <c r="W11" i="28" s="1"/>
  <c r="W31" i="28" s="1"/>
  <c r="W19" i="28"/>
  <c r="V194" i="36"/>
  <c r="AA61" i="31"/>
  <c r="AA73" i="31" s="1"/>
  <c r="AA103" i="28" s="1"/>
  <c r="Z164" i="31"/>
  <c r="Z176" i="31" s="1"/>
  <c r="Z183" i="31" s="1"/>
  <c r="Z185" i="31" s="1"/>
  <c r="AA25" i="31"/>
  <c r="Z145" i="31"/>
  <c r="Z157" i="31" s="1"/>
  <c r="X74" i="30"/>
  <c r="X9" i="28" s="1"/>
  <c r="Z37" i="10"/>
  <c r="AA52" i="32"/>
  <c r="AA22" i="32"/>
  <c r="AA31" i="32" s="1"/>
  <c r="X74" i="33"/>
  <c r="AA69" i="10"/>
  <c r="AA33" i="10"/>
  <c r="W194" i="31"/>
  <c r="X177" i="35"/>
  <c r="X196" i="31"/>
  <c r="X198" i="31" s="1"/>
  <c r="W198" i="31"/>
  <c r="W193" i="36"/>
  <c r="W194" i="36" s="1"/>
  <c r="X184" i="31"/>
  <c r="X186" i="31" s="1"/>
  <c r="X194" i="31" s="1"/>
  <c r="V198" i="34"/>
  <c r="V194" i="34"/>
  <c r="X158" i="36"/>
  <c r="X158" i="34"/>
  <c r="X183" i="35"/>
  <c r="X185" i="35" s="1"/>
  <c r="X190" i="35"/>
  <c r="X192" i="35" s="1"/>
  <c r="W197" i="36"/>
  <c r="W198" i="36" s="1"/>
  <c r="X189" i="36"/>
  <c r="X191" i="36" s="1"/>
  <c r="Y158" i="31"/>
  <c r="X177" i="36"/>
  <c r="AA59" i="10"/>
  <c r="AA23" i="10"/>
  <c r="Z73" i="36"/>
  <c r="Z111" i="28" s="1"/>
  <c r="Z95" i="28" s="1"/>
  <c r="Y189" i="31"/>
  <c r="Y191" i="31" s="1"/>
  <c r="Y178" i="31"/>
  <c r="Y179" i="31" s="1"/>
  <c r="X178" i="36"/>
  <c r="X179" i="36" s="1"/>
  <c r="Y157" i="36"/>
  <c r="Y189" i="36" s="1"/>
  <c r="X190" i="36"/>
  <c r="X192" i="36" s="1"/>
  <c r="V198" i="35"/>
  <c r="X158" i="35"/>
  <c r="Y176" i="36"/>
  <c r="W197" i="34"/>
  <c r="V194" i="35"/>
  <c r="AA30" i="34"/>
  <c r="AA66" i="34"/>
  <c r="Z169" i="34"/>
  <c r="Z150" i="34"/>
  <c r="W193" i="34"/>
  <c r="AB27" i="31"/>
  <c r="AB63" i="31"/>
  <c r="AA166" i="31"/>
  <c r="AA147" i="31"/>
  <c r="AA35" i="34"/>
  <c r="AA71" i="34"/>
  <c r="Z174" i="34"/>
  <c r="Z155" i="34"/>
  <c r="AF35" i="35"/>
  <c r="AF71" i="35"/>
  <c r="AE174" i="35"/>
  <c r="AE155" i="35"/>
  <c r="AB65" i="31"/>
  <c r="AA149" i="31"/>
  <c r="AB29" i="31"/>
  <c r="AA168" i="31"/>
  <c r="AF25" i="35"/>
  <c r="AF61" i="35"/>
  <c r="AE164" i="35"/>
  <c r="AE145" i="35"/>
  <c r="Y190" i="31"/>
  <c r="Y192" i="31" s="1"/>
  <c r="AA27" i="34"/>
  <c r="AA63" i="34"/>
  <c r="Z166" i="34"/>
  <c r="Z147" i="34"/>
  <c r="AA34" i="36"/>
  <c r="AA70" i="36"/>
  <c r="Z154" i="36"/>
  <c r="Z173" i="36"/>
  <c r="AA30" i="36"/>
  <c r="AA66" i="36"/>
  <c r="Z169" i="36"/>
  <c r="Z150" i="36"/>
  <c r="AA26" i="36"/>
  <c r="AA62" i="36"/>
  <c r="Z165" i="36"/>
  <c r="Z146" i="36"/>
  <c r="Y176" i="34"/>
  <c r="Y177" i="34" s="1"/>
  <c r="W196" i="34"/>
  <c r="AD29" i="36"/>
  <c r="AD65" i="36"/>
  <c r="AC168" i="36"/>
  <c r="AC149" i="36"/>
  <c r="AA33" i="36"/>
  <c r="AA69" i="36"/>
  <c r="Z153" i="36"/>
  <c r="Z172" i="36"/>
  <c r="AA25" i="34"/>
  <c r="AA61" i="34"/>
  <c r="Z145" i="34"/>
  <c r="Z164" i="34"/>
  <c r="AE28" i="35"/>
  <c r="AE64" i="35"/>
  <c r="AD167" i="35"/>
  <c r="AD148" i="35"/>
  <c r="X189" i="34"/>
  <c r="X182" i="34"/>
  <c r="AA34" i="35"/>
  <c r="AA70" i="35"/>
  <c r="Z173" i="35"/>
  <c r="Z154" i="35"/>
  <c r="AA32" i="34"/>
  <c r="AA68" i="34"/>
  <c r="Z171" i="34"/>
  <c r="Z152" i="34"/>
  <c r="Y183" i="31"/>
  <c r="Y185" i="31" s="1"/>
  <c r="AA29" i="34"/>
  <c r="AA65" i="34"/>
  <c r="Z149" i="34"/>
  <c r="Z168" i="34"/>
  <c r="AF33" i="35"/>
  <c r="AF69" i="35"/>
  <c r="AE172" i="35"/>
  <c r="AE153" i="35"/>
  <c r="AB30" i="31"/>
  <c r="AB66" i="31"/>
  <c r="AA150" i="31"/>
  <c r="AA169" i="31"/>
  <c r="AB70" i="31"/>
  <c r="AA173" i="31"/>
  <c r="AB34" i="31"/>
  <c r="AA154" i="31"/>
  <c r="Y157" i="35"/>
  <c r="Y157" i="34"/>
  <c r="W186" i="34"/>
  <c r="AB68" i="31"/>
  <c r="AB32" i="31"/>
  <c r="AA152" i="31"/>
  <c r="AA171" i="31"/>
  <c r="AC24" i="35"/>
  <c r="AC60" i="35"/>
  <c r="AB163" i="35"/>
  <c r="AB144" i="35"/>
  <c r="AI26" i="35"/>
  <c r="AI62" i="35"/>
  <c r="AH146" i="35"/>
  <c r="AH165" i="35"/>
  <c r="AB64" i="31"/>
  <c r="AA167" i="31"/>
  <c r="AB28" i="31"/>
  <c r="AA148" i="31"/>
  <c r="Y177" i="31"/>
  <c r="AA24" i="36"/>
  <c r="AA60" i="36"/>
  <c r="Z163" i="36"/>
  <c r="Z144" i="36"/>
  <c r="Y176" i="35"/>
  <c r="AC67" i="31"/>
  <c r="AC31" i="31"/>
  <c r="AB170" i="31"/>
  <c r="AB151" i="31"/>
  <c r="AB62" i="31"/>
  <c r="AA165" i="31"/>
  <c r="AA146" i="31"/>
  <c r="AB26" i="31"/>
  <c r="Z73" i="34"/>
  <c r="AA32" i="36"/>
  <c r="AA68" i="36"/>
  <c r="Z152" i="36"/>
  <c r="Z171" i="36"/>
  <c r="AA31" i="34"/>
  <c r="AA67" i="34"/>
  <c r="Z170" i="34"/>
  <c r="Z151" i="34"/>
  <c r="AA28" i="34"/>
  <c r="AA64" i="34"/>
  <c r="Z167" i="34"/>
  <c r="Z148" i="34"/>
  <c r="Y74" i="34"/>
  <c r="AA31" i="36"/>
  <c r="AA67" i="36"/>
  <c r="Z170" i="36"/>
  <c r="Z151" i="36"/>
  <c r="AB23" i="36"/>
  <c r="AB59" i="36"/>
  <c r="AA162" i="36"/>
  <c r="AA143" i="36"/>
  <c r="AE32" i="35"/>
  <c r="AE68" i="35"/>
  <c r="AD171" i="35"/>
  <c r="AD152" i="35"/>
  <c r="AF30" i="35"/>
  <c r="AF66" i="35"/>
  <c r="AE169" i="35"/>
  <c r="AE150" i="35"/>
  <c r="AA34" i="34"/>
  <c r="AA70" i="34"/>
  <c r="Z154" i="34"/>
  <c r="Z173" i="34"/>
  <c r="AF29" i="35"/>
  <c r="AF65" i="35"/>
  <c r="AE168" i="35"/>
  <c r="AE149" i="35"/>
  <c r="Z73" i="35"/>
  <c r="Z110" i="28" s="1"/>
  <c r="AA23" i="34"/>
  <c r="AA59" i="34"/>
  <c r="Z37" i="34"/>
  <c r="Z143" i="34"/>
  <c r="Z162" i="34"/>
  <c r="AE27" i="35"/>
  <c r="AE63" i="35"/>
  <c r="AD166" i="35"/>
  <c r="AD147" i="35"/>
  <c r="AA27" i="36"/>
  <c r="AA63" i="36"/>
  <c r="Z166" i="36"/>
  <c r="Z147" i="36"/>
  <c r="AB60" i="31"/>
  <c r="AB24" i="31"/>
  <c r="AA163" i="31"/>
  <c r="AA144" i="31"/>
  <c r="W184" i="35"/>
  <c r="W186" i="35" s="1"/>
  <c r="W196" i="35"/>
  <c r="AA52" i="2"/>
  <c r="AA22" i="2"/>
  <c r="Z37" i="36"/>
  <c r="AA25" i="36"/>
  <c r="AA61" i="36"/>
  <c r="Z145" i="36"/>
  <c r="Z164" i="36"/>
  <c r="AA23" i="35"/>
  <c r="AA59" i="35"/>
  <c r="Z162" i="35"/>
  <c r="Z143" i="35"/>
  <c r="Z37" i="35"/>
  <c r="AA24" i="34"/>
  <c r="AA60" i="34"/>
  <c r="Z163" i="34"/>
  <c r="Z144" i="34"/>
  <c r="AA28" i="36"/>
  <c r="AA64" i="36"/>
  <c r="Z167" i="36"/>
  <c r="Z148" i="36"/>
  <c r="X189" i="35"/>
  <c r="X178" i="35"/>
  <c r="X179" i="35" s="1"/>
  <c r="X182" i="35"/>
  <c r="AA26" i="34"/>
  <c r="AA62" i="34"/>
  <c r="Z146" i="34"/>
  <c r="Z165" i="34"/>
  <c r="AA33" i="34"/>
  <c r="AA69" i="34"/>
  <c r="Z153" i="34"/>
  <c r="Z172" i="34"/>
  <c r="AB35" i="31"/>
  <c r="AB71" i="31"/>
  <c r="AA155" i="31"/>
  <c r="AA174" i="31"/>
  <c r="AA35" i="36"/>
  <c r="AA71" i="36"/>
  <c r="Z174" i="36"/>
  <c r="Z155" i="36"/>
  <c r="AA31" i="35"/>
  <c r="AA67" i="35"/>
  <c r="Z151" i="35"/>
  <c r="Z170" i="35"/>
  <c r="AB69" i="31"/>
  <c r="AA172" i="31"/>
  <c r="AA153" i="31"/>
  <c r="AB33" i="31"/>
  <c r="W197" i="35"/>
  <c r="W191" i="35"/>
  <c r="W193" i="35" s="1"/>
  <c r="X183" i="34"/>
  <c r="X185" i="34" s="1"/>
  <c r="X190" i="34"/>
  <c r="X192" i="34" s="1"/>
  <c r="X184" i="36"/>
  <c r="X186" i="36" s="1"/>
  <c r="X196" i="36"/>
  <c r="Z74" i="31"/>
  <c r="Y62" i="2"/>
  <c r="Z61" i="32"/>
  <c r="Z107" i="28" s="1"/>
  <c r="X74" i="29"/>
  <c r="X8" i="28" s="1"/>
  <c r="AB29" i="32"/>
  <c r="AC59" i="32" s="1"/>
  <c r="AB21" i="32"/>
  <c r="AC51" i="32" s="1"/>
  <c r="Y73" i="29"/>
  <c r="Y101" i="28" s="1"/>
  <c r="X158" i="30"/>
  <c r="X158" i="29"/>
  <c r="X177" i="29"/>
  <c r="Y157" i="30"/>
  <c r="Z166" i="30"/>
  <c r="AA27" i="30"/>
  <c r="AB63" i="30" s="1"/>
  <c r="Z147" i="30"/>
  <c r="Z164" i="29"/>
  <c r="Z145" i="29"/>
  <c r="AA25" i="29"/>
  <c r="AB61" i="29" s="1"/>
  <c r="Z174" i="30"/>
  <c r="Z155" i="30"/>
  <c r="AA35" i="30"/>
  <c r="AB71" i="30" s="1"/>
  <c r="X182" i="29"/>
  <c r="X189" i="29"/>
  <c r="Y176" i="30"/>
  <c r="Z173" i="30"/>
  <c r="Z154" i="30"/>
  <c r="AA34" i="30"/>
  <c r="AB70" i="30" s="1"/>
  <c r="AA35" i="33"/>
  <c r="AB71" i="33" s="1"/>
  <c r="W184" i="29"/>
  <c r="W186" i="29" s="1"/>
  <c r="W196" i="29"/>
  <c r="Z170" i="30"/>
  <c r="AA31" i="30"/>
  <c r="AB67" i="30" s="1"/>
  <c r="Z151" i="30"/>
  <c r="AA30" i="33"/>
  <c r="AB66" i="33" s="1"/>
  <c r="Z145" i="30"/>
  <c r="Z164" i="30"/>
  <c r="AA25" i="30"/>
  <c r="AB61" i="30" s="1"/>
  <c r="Z173" i="29"/>
  <c r="AA34" i="29"/>
  <c r="AB70" i="29" s="1"/>
  <c r="Z154" i="29"/>
  <c r="W184" i="30"/>
  <c r="W186" i="30" s="1"/>
  <c r="W196" i="30"/>
  <c r="AA26" i="33"/>
  <c r="AB62" i="33" s="1"/>
  <c r="Y73" i="30"/>
  <c r="Y102" i="28" s="1"/>
  <c r="Y94" i="28" s="1"/>
  <c r="AA24" i="33"/>
  <c r="AB60" i="33" s="1"/>
  <c r="AA29" i="30"/>
  <c r="AB65" i="30" s="1"/>
  <c r="Z149" i="30"/>
  <c r="Z168" i="30"/>
  <c r="AA31" i="29"/>
  <c r="AB67" i="29" s="1"/>
  <c r="Z170" i="29"/>
  <c r="Z151" i="29"/>
  <c r="AA31" i="33"/>
  <c r="AB67" i="33" s="1"/>
  <c r="AA34" i="33"/>
  <c r="AB70" i="33" s="1"/>
  <c r="W191" i="30"/>
  <c r="W193" i="30" s="1"/>
  <c r="W197" i="30"/>
  <c r="Z168" i="29"/>
  <c r="AA29" i="29"/>
  <c r="AB65" i="29" s="1"/>
  <c r="Z149" i="29"/>
  <c r="Z163" i="30"/>
  <c r="Z144" i="30"/>
  <c r="AA24" i="30"/>
  <c r="AB60" i="30" s="1"/>
  <c r="AA30" i="29"/>
  <c r="AB66" i="29" s="1"/>
  <c r="Z150" i="29"/>
  <c r="Z169" i="29"/>
  <c r="X183" i="30"/>
  <c r="X185" i="30" s="1"/>
  <c r="X190" i="30"/>
  <c r="X192" i="30" s="1"/>
  <c r="AA33" i="29"/>
  <c r="AB69" i="29" s="1"/>
  <c r="Z172" i="29"/>
  <c r="Z153" i="29"/>
  <c r="X178" i="29"/>
  <c r="X179" i="29" s="1"/>
  <c r="X190" i="29"/>
  <c r="X192" i="29" s="1"/>
  <c r="X183" i="29"/>
  <c r="X185" i="29" s="1"/>
  <c r="Z162" i="29"/>
  <c r="Z143" i="29"/>
  <c r="Z37" i="29"/>
  <c r="AA23" i="29"/>
  <c r="AB59" i="29" s="1"/>
  <c r="Z147" i="29"/>
  <c r="AA27" i="29"/>
  <c r="AB63" i="29" s="1"/>
  <c r="Z166" i="29"/>
  <c r="Z152" i="30"/>
  <c r="Z171" i="30"/>
  <c r="AA32" i="30"/>
  <c r="AB68" i="30" s="1"/>
  <c r="Z150" i="30"/>
  <c r="Z169" i="30"/>
  <c r="AA30" i="30"/>
  <c r="AB66" i="30" s="1"/>
  <c r="AB25" i="33"/>
  <c r="AC61" i="33" s="1"/>
  <c r="AA29" i="33"/>
  <c r="AB65" i="33" s="1"/>
  <c r="Z167" i="29"/>
  <c r="Z148" i="29"/>
  <c r="AA28" i="29"/>
  <c r="AB64" i="29" s="1"/>
  <c r="AA26" i="30"/>
  <c r="AB62" i="30" s="1"/>
  <c r="Z165" i="30"/>
  <c r="Z146" i="30"/>
  <c r="Z171" i="29"/>
  <c r="Z152" i="29"/>
  <c r="AA32" i="29"/>
  <c r="AB68" i="29" s="1"/>
  <c r="AA27" i="33"/>
  <c r="AB63" i="33" s="1"/>
  <c r="AA23" i="33"/>
  <c r="AB59" i="33" s="1"/>
  <c r="Z37" i="33"/>
  <c r="Z155" i="29"/>
  <c r="AA35" i="29"/>
  <c r="AB71" i="29" s="1"/>
  <c r="Z174" i="29"/>
  <c r="Z172" i="30"/>
  <c r="Z153" i="30"/>
  <c r="AA33" i="30"/>
  <c r="AB69" i="30" s="1"/>
  <c r="Y157" i="29"/>
  <c r="X182" i="30"/>
  <c r="X178" i="30"/>
  <c r="X179" i="30" s="1"/>
  <c r="X189" i="30"/>
  <c r="Z144" i="29"/>
  <c r="Z163" i="29"/>
  <c r="AA24" i="29"/>
  <c r="AB60" i="29" s="1"/>
  <c r="AA23" i="30"/>
  <c r="AB59" i="30" s="1"/>
  <c r="Z162" i="30"/>
  <c r="Z143" i="30"/>
  <c r="Z37" i="30"/>
  <c r="Y73" i="33"/>
  <c r="Y108" i="28" s="1"/>
  <c r="AA33" i="33"/>
  <c r="AB69" i="33" s="1"/>
  <c r="V194" i="29"/>
  <c r="Y176" i="29"/>
  <c r="V194" i="30"/>
  <c r="AA28" i="33"/>
  <c r="AB64" i="33" s="1"/>
  <c r="Z148" i="30"/>
  <c r="Z167" i="30"/>
  <c r="AA28" i="30"/>
  <c r="AB64" i="30" s="1"/>
  <c r="AA32" i="33"/>
  <c r="AB68" i="33" s="1"/>
  <c r="V198" i="29"/>
  <c r="AA26" i="29"/>
  <c r="AB62" i="29" s="1"/>
  <c r="Z146" i="29"/>
  <c r="Z165" i="29"/>
  <c r="W191" i="29"/>
  <c r="W193" i="29" s="1"/>
  <c r="W197" i="29"/>
  <c r="V198" i="30"/>
  <c r="X177" i="30"/>
  <c r="Y184" i="31"/>
  <c r="AA162" i="31"/>
  <c r="AB23" i="31"/>
  <c r="AC59" i="31" s="1"/>
  <c r="AA143" i="31"/>
  <c r="AA37" i="31"/>
  <c r="AC25" i="32"/>
  <c r="AD55" i="32" s="1"/>
  <c r="AB25" i="2"/>
  <c r="AC55" i="2" s="1"/>
  <c r="AB24" i="2"/>
  <c r="AC54" i="2" s="1"/>
  <c r="AB27" i="2"/>
  <c r="AC57" i="2" s="1"/>
  <c r="AC20" i="2"/>
  <c r="AD50" i="2" s="1"/>
  <c r="AB23" i="2"/>
  <c r="AC53" i="2" s="1"/>
  <c r="AA29" i="2"/>
  <c r="AB59" i="2" s="1"/>
  <c r="Z61" i="2"/>
  <c r="Z99" i="28" s="1"/>
  <c r="Z14" i="28" s="1"/>
  <c r="AB21" i="2"/>
  <c r="AC51" i="2" s="1"/>
  <c r="AB26" i="2"/>
  <c r="AC56" i="2" s="1"/>
  <c r="AB28" i="2"/>
  <c r="AC58" i="2" s="1"/>
  <c r="Z31" i="2"/>
  <c r="AB29" i="10"/>
  <c r="AC65" i="10" s="1"/>
  <c r="AB25" i="10"/>
  <c r="AC61" i="10" s="1"/>
  <c r="AB32" i="10"/>
  <c r="AC68" i="10" s="1"/>
  <c r="Z73" i="10"/>
  <c r="AB28" i="10"/>
  <c r="AC64" i="10" s="1"/>
  <c r="AB34" i="10"/>
  <c r="AC70" i="10" s="1"/>
  <c r="AB27" i="10"/>
  <c r="AC63" i="10" s="1"/>
  <c r="AB35" i="10"/>
  <c r="AC71" i="10" s="1"/>
  <c r="AB26" i="10"/>
  <c r="AC62" i="10" s="1"/>
  <c r="AB31" i="10"/>
  <c r="AC67" i="10" s="1"/>
  <c r="AC24" i="10"/>
  <c r="AD60" i="10" s="1"/>
  <c r="AC30" i="10"/>
  <c r="AD66" i="10" s="1"/>
  <c r="AC27" i="32"/>
  <c r="AD57" i="32" s="1"/>
  <c r="AC23" i="32"/>
  <c r="AD53" i="32" s="1"/>
  <c r="AC24" i="32"/>
  <c r="AD54" i="32" s="1"/>
  <c r="AD20" i="32"/>
  <c r="AE50" i="32" s="1"/>
  <c r="AC26" i="32"/>
  <c r="AD56" i="32" s="1"/>
  <c r="AC28" i="32"/>
  <c r="AD58" i="32" s="1"/>
  <c r="AH41" i="35" l="1"/>
  <c r="AG55" i="35"/>
  <c r="AH41" i="34"/>
  <c r="AG55" i="34"/>
  <c r="AG41" i="33"/>
  <c r="AF55" i="33"/>
  <c r="AJ35" i="32"/>
  <c r="AF46" i="32"/>
  <c r="AH36" i="32"/>
  <c r="AG46" i="32"/>
  <c r="AH41" i="31"/>
  <c r="AG55" i="31"/>
  <c r="W32" i="28"/>
  <c r="W33" i="28" s="1"/>
  <c r="AG41" i="30"/>
  <c r="AF55" i="30"/>
  <c r="AG41" i="29"/>
  <c r="AF55" i="29"/>
  <c r="Y112" i="28"/>
  <c r="Y93" i="28"/>
  <c r="Y96" i="28" s="1"/>
  <c r="Y92" i="28"/>
  <c r="Y17" i="28"/>
  <c r="AH41" i="10"/>
  <c r="AG55" i="10"/>
  <c r="Z25" i="28"/>
  <c r="Y16" i="28"/>
  <c r="Y23" i="28"/>
  <c r="Y7" i="28" s="1"/>
  <c r="Y104" i="28"/>
  <c r="AA18" i="28"/>
  <c r="Z22" i="28"/>
  <c r="Z6" i="28" s="1"/>
  <c r="Z74" i="10"/>
  <c r="Z100" i="28"/>
  <c r="Z91" i="28"/>
  <c r="Z179" i="34"/>
  <c r="Z109" i="28"/>
  <c r="Z24" i="28" s="1"/>
  <c r="AI35" i="2"/>
  <c r="AH46" i="2"/>
  <c r="X27" i="28"/>
  <c r="Z26" i="28"/>
  <c r="Y10" i="28"/>
  <c r="X10" i="28"/>
  <c r="AD98" i="28"/>
  <c r="AD106" i="28" s="1"/>
  <c r="AD116" i="28"/>
  <c r="AD124" i="28" s="1"/>
  <c r="AD132" i="28" s="1"/>
  <c r="Z74" i="35"/>
  <c r="Z74" i="36"/>
  <c r="AE188" i="30"/>
  <c r="AE22" i="30"/>
  <c r="AE77" i="30"/>
  <c r="AE109" i="30"/>
  <c r="AE142" i="30"/>
  <c r="AE181" i="30"/>
  <c r="AE58" i="30"/>
  <c r="AE92" i="30"/>
  <c r="AE161" i="30"/>
  <c r="AE40" i="30"/>
  <c r="AE126" i="30"/>
  <c r="AE181" i="34"/>
  <c r="AE58" i="34"/>
  <c r="AE161" i="34"/>
  <c r="AE92" i="34"/>
  <c r="AE188" i="34"/>
  <c r="AE126" i="34"/>
  <c r="AE40" i="34"/>
  <c r="AE77" i="34"/>
  <c r="AE142" i="34"/>
  <c r="AE22" i="34"/>
  <c r="AE109" i="34"/>
  <c r="AE77" i="36"/>
  <c r="AE92" i="36"/>
  <c r="AE109" i="36"/>
  <c r="AE126" i="36"/>
  <c r="AE188" i="36"/>
  <c r="AE181" i="36"/>
  <c r="AE161" i="36"/>
  <c r="AE142" i="36"/>
  <c r="AE22" i="36"/>
  <c r="AE58" i="36"/>
  <c r="AE40" i="36"/>
  <c r="AE19" i="32"/>
  <c r="AE77" i="32"/>
  <c r="AE49" i="32"/>
  <c r="AE34" i="32"/>
  <c r="AE65" i="32"/>
  <c r="AE92" i="33"/>
  <c r="AE58" i="33"/>
  <c r="AE22" i="33"/>
  <c r="AE77" i="33"/>
  <c r="AE40" i="33"/>
  <c r="AF4" i="48"/>
  <c r="AF4" i="36"/>
  <c r="AF4" i="34"/>
  <c r="AF4" i="32"/>
  <c r="AF4" i="43"/>
  <c r="AF4" i="35"/>
  <c r="AF4" i="33"/>
  <c r="AF4" i="30"/>
  <c r="AF4" i="10"/>
  <c r="AF4" i="31"/>
  <c r="AF4" i="29"/>
  <c r="AF34" i="2"/>
  <c r="AF77" i="2"/>
  <c r="AF49" i="2"/>
  <c r="AF19" i="2"/>
  <c r="AF65" i="2"/>
  <c r="AE126" i="29"/>
  <c r="AE188" i="29"/>
  <c r="AE161" i="29"/>
  <c r="AE92" i="29"/>
  <c r="AE58" i="29"/>
  <c r="AE22" i="29"/>
  <c r="AE142" i="29"/>
  <c r="AE77" i="29"/>
  <c r="AE181" i="29"/>
  <c r="AE40" i="29"/>
  <c r="AE109" i="29"/>
  <c r="AE188" i="35"/>
  <c r="AE181" i="35"/>
  <c r="AE126" i="35"/>
  <c r="AE77" i="35"/>
  <c r="AE58" i="35"/>
  <c r="AE22" i="35"/>
  <c r="AE142" i="35"/>
  <c r="AE92" i="35"/>
  <c r="AE161" i="35"/>
  <c r="AE109" i="35"/>
  <c r="AE40" i="35"/>
  <c r="AE181" i="31"/>
  <c r="AE188" i="31"/>
  <c r="AE161" i="31"/>
  <c r="AE126" i="31"/>
  <c r="AE92" i="31"/>
  <c r="AE58" i="31"/>
  <c r="AE22" i="31"/>
  <c r="AE109" i="31"/>
  <c r="AE142" i="31"/>
  <c r="AE40" i="31"/>
  <c r="AE77" i="31"/>
  <c r="AE58" i="43"/>
  <c r="AE40" i="43"/>
  <c r="AE76" i="43"/>
  <c r="AE22" i="43"/>
  <c r="AE89" i="43"/>
  <c r="AE92" i="10"/>
  <c r="AE22" i="10"/>
  <c r="AE77" i="10"/>
  <c r="AE58" i="10"/>
  <c r="AE40" i="10"/>
  <c r="AE20" i="48"/>
  <c r="AE27" i="48"/>
  <c r="AF37" i="28"/>
  <c r="AF62" i="28" s="1"/>
  <c r="AH5" i="28"/>
  <c r="AG4" i="2"/>
  <c r="AG21" i="28"/>
  <c r="AG13" i="28"/>
  <c r="AE70" i="28"/>
  <c r="AE78" i="28" s="1"/>
  <c r="AE90" i="28"/>
  <c r="X96" i="28"/>
  <c r="X30" i="28" s="1"/>
  <c r="X7" i="28"/>
  <c r="Z62" i="32"/>
  <c r="X6" i="28"/>
  <c r="X19" i="28"/>
  <c r="Y74" i="30"/>
  <c r="AA37" i="10"/>
  <c r="Z189" i="31"/>
  <c r="Z191" i="31" s="1"/>
  <c r="Z182" i="31"/>
  <c r="Z196" i="31" s="1"/>
  <c r="AB61" i="31"/>
  <c r="AB73" i="31" s="1"/>
  <c r="AB103" i="28" s="1"/>
  <c r="AA164" i="31"/>
  <c r="AA176" i="31" s="1"/>
  <c r="AB25" i="31"/>
  <c r="AB37" i="31" s="1"/>
  <c r="AA145" i="31"/>
  <c r="AA157" i="31" s="1"/>
  <c r="AA189" i="31" s="1"/>
  <c r="Y177" i="35"/>
  <c r="AB52" i="32"/>
  <c r="AB22" i="32"/>
  <c r="AB31" i="32" s="1"/>
  <c r="Y74" i="33"/>
  <c r="AB69" i="10"/>
  <c r="AB33" i="10"/>
  <c r="Y186" i="31"/>
  <c r="Y197" i="31"/>
  <c r="Y193" i="31"/>
  <c r="Y158" i="36"/>
  <c r="Z158" i="31"/>
  <c r="Z176" i="35"/>
  <c r="Z62" i="2"/>
  <c r="AB59" i="10"/>
  <c r="AB23" i="10"/>
  <c r="Y196" i="31"/>
  <c r="Y182" i="36"/>
  <c r="Y184" i="36" s="1"/>
  <c r="Z157" i="36"/>
  <c r="Z189" i="36" s="1"/>
  <c r="Y178" i="36"/>
  <c r="Y179" i="36" s="1"/>
  <c r="Z177" i="31"/>
  <c r="X197" i="36"/>
  <c r="X198" i="36" s="1"/>
  <c r="Y183" i="36"/>
  <c r="Y185" i="36" s="1"/>
  <c r="X193" i="36"/>
  <c r="X194" i="36" s="1"/>
  <c r="Y190" i="36"/>
  <c r="Y192" i="36" s="1"/>
  <c r="Y177" i="36"/>
  <c r="Z74" i="34"/>
  <c r="AA73" i="36"/>
  <c r="AA111" i="28" s="1"/>
  <c r="AA95" i="28" s="1"/>
  <c r="Z176" i="36"/>
  <c r="W194" i="35"/>
  <c r="AA73" i="34"/>
  <c r="W198" i="34"/>
  <c r="AB28" i="34"/>
  <c r="AB64" i="34"/>
  <c r="AA167" i="34"/>
  <c r="AA148" i="34"/>
  <c r="X184" i="34"/>
  <c r="X186" i="34" s="1"/>
  <c r="X196" i="34"/>
  <c r="X196" i="35"/>
  <c r="X184" i="35"/>
  <c r="X186" i="35" s="1"/>
  <c r="W198" i="35"/>
  <c r="AC23" i="36"/>
  <c r="AC59" i="36"/>
  <c r="AB143" i="36"/>
  <c r="AB162" i="36"/>
  <c r="AB24" i="36"/>
  <c r="AB60" i="36"/>
  <c r="AA144" i="36"/>
  <c r="AA163" i="36"/>
  <c r="AC70" i="31"/>
  <c r="AC34" i="31"/>
  <c r="AB173" i="31"/>
  <c r="AB154" i="31"/>
  <c r="AB34" i="35"/>
  <c r="AB70" i="35"/>
  <c r="AA154" i="35"/>
  <c r="AA173" i="35"/>
  <c r="AB26" i="36"/>
  <c r="AB62" i="36"/>
  <c r="AA165" i="36"/>
  <c r="AA146" i="36"/>
  <c r="AB35" i="34"/>
  <c r="AB71" i="34"/>
  <c r="AA174" i="34"/>
  <c r="AA155" i="34"/>
  <c r="AB32" i="36"/>
  <c r="AB68" i="36"/>
  <c r="AA152" i="36"/>
  <c r="AA171" i="36"/>
  <c r="AB34" i="36"/>
  <c r="AB70" i="36"/>
  <c r="AA173" i="36"/>
  <c r="AA154" i="36"/>
  <c r="AC69" i="31"/>
  <c r="AC33" i="31"/>
  <c r="AB172" i="31"/>
  <c r="AB153" i="31"/>
  <c r="AB24" i="34"/>
  <c r="AB60" i="34"/>
  <c r="AA144" i="34"/>
  <c r="AA163" i="34"/>
  <c r="AC68" i="31"/>
  <c r="AC32" i="31"/>
  <c r="AB152" i="31"/>
  <c r="AB171" i="31"/>
  <c r="AG33" i="35"/>
  <c r="AG69" i="35"/>
  <c r="AF172" i="35"/>
  <c r="AF153" i="35"/>
  <c r="X191" i="34"/>
  <c r="X193" i="34" s="1"/>
  <c r="X197" i="34"/>
  <c r="AE29" i="36"/>
  <c r="AE65" i="36"/>
  <c r="AD149" i="36"/>
  <c r="AD168" i="36"/>
  <c r="AA74" i="31"/>
  <c r="AB31" i="35"/>
  <c r="AB67" i="35"/>
  <c r="AA170" i="35"/>
  <c r="AA151" i="35"/>
  <c r="AC35" i="31"/>
  <c r="AC71" i="31"/>
  <c r="AB174" i="31"/>
  <c r="AB155" i="31"/>
  <c r="AB25" i="36"/>
  <c r="AB61" i="36"/>
  <c r="AA145" i="36"/>
  <c r="AA164" i="36"/>
  <c r="AB34" i="34"/>
  <c r="AB70" i="34"/>
  <c r="AA173" i="34"/>
  <c r="AA154" i="34"/>
  <c r="AF32" i="35"/>
  <c r="AF68" i="35"/>
  <c r="AE152" i="35"/>
  <c r="AE171" i="35"/>
  <c r="AJ26" i="35"/>
  <c r="AJ62" i="35"/>
  <c r="AI165" i="35"/>
  <c r="AI146" i="35"/>
  <c r="AG25" i="35"/>
  <c r="AG61" i="35"/>
  <c r="AF164" i="35"/>
  <c r="AF145" i="35"/>
  <c r="X197" i="35"/>
  <c r="X191" i="35"/>
  <c r="X193" i="35" s="1"/>
  <c r="AD67" i="31"/>
  <c r="AC170" i="31"/>
  <c r="AC151" i="31"/>
  <c r="AD31" i="31"/>
  <c r="AB25" i="34"/>
  <c r="AB61" i="34"/>
  <c r="AA145" i="34"/>
  <c r="AA164" i="34"/>
  <c r="Z178" i="31"/>
  <c r="Z179" i="31" s="1"/>
  <c r="Z157" i="35"/>
  <c r="AC60" i="31"/>
  <c r="AC24" i="31"/>
  <c r="AB163" i="31"/>
  <c r="AB144" i="31"/>
  <c r="AA37" i="36"/>
  <c r="AB31" i="36"/>
  <c r="AB67" i="36"/>
  <c r="AA151" i="36"/>
  <c r="AA170" i="36"/>
  <c r="AC62" i="31"/>
  <c r="AC26" i="31"/>
  <c r="AB165" i="31"/>
  <c r="AB146" i="31"/>
  <c r="Y183" i="35"/>
  <c r="Y185" i="35" s="1"/>
  <c r="Y190" i="35"/>
  <c r="Y192" i="35" s="1"/>
  <c r="W194" i="34"/>
  <c r="AB32" i="34"/>
  <c r="AB68" i="34"/>
  <c r="AA152" i="34"/>
  <c r="AA171" i="34"/>
  <c r="Y183" i="34"/>
  <c r="Y185" i="34" s="1"/>
  <c r="Y190" i="34"/>
  <c r="Y192" i="34" s="1"/>
  <c r="AB30" i="36"/>
  <c r="AB66" i="36"/>
  <c r="AA169" i="36"/>
  <c r="AA150" i="36"/>
  <c r="AG35" i="35"/>
  <c r="AG71" i="35"/>
  <c r="AF155" i="35"/>
  <c r="AF174" i="35"/>
  <c r="AC63" i="31"/>
  <c r="AB166" i="31"/>
  <c r="AB147" i="31"/>
  <c r="AC27" i="31"/>
  <c r="Y191" i="36"/>
  <c r="AF27" i="35"/>
  <c r="AF63" i="35"/>
  <c r="AE166" i="35"/>
  <c r="AE147" i="35"/>
  <c r="AB31" i="34"/>
  <c r="AB67" i="34"/>
  <c r="AA151" i="34"/>
  <c r="AA170" i="34"/>
  <c r="AC64" i="31"/>
  <c r="AB148" i="31"/>
  <c r="AB167" i="31"/>
  <c r="AC28" i="31"/>
  <c r="Y182" i="34"/>
  <c r="Y189" i="34"/>
  <c r="AB27" i="34"/>
  <c r="AB63" i="34"/>
  <c r="AA147" i="34"/>
  <c r="AA166" i="34"/>
  <c r="AC65" i="31"/>
  <c r="AC29" i="31"/>
  <c r="AB168" i="31"/>
  <c r="AB149" i="31"/>
  <c r="Z190" i="31"/>
  <c r="Z192" i="31" s="1"/>
  <c r="AB26" i="34"/>
  <c r="AB62" i="34"/>
  <c r="AA146" i="34"/>
  <c r="AA165" i="34"/>
  <c r="AB28" i="36"/>
  <c r="AB64" i="36"/>
  <c r="AA167" i="36"/>
  <c r="AA148" i="36"/>
  <c r="AA73" i="35"/>
  <c r="AB52" i="2"/>
  <c r="AB22" i="2"/>
  <c r="Z176" i="34"/>
  <c r="Z177" i="34" s="1"/>
  <c r="Y182" i="35"/>
  <c r="Y189" i="35"/>
  <c r="Y178" i="35"/>
  <c r="Y179" i="35" s="1"/>
  <c r="AC30" i="31"/>
  <c r="AC66" i="31"/>
  <c r="AB169" i="31"/>
  <c r="AB150" i="31"/>
  <c r="AB29" i="34"/>
  <c r="AB65" i="34"/>
  <c r="AA149" i="34"/>
  <c r="AA168" i="34"/>
  <c r="AF28" i="35"/>
  <c r="AF64" i="35"/>
  <c r="AE167" i="35"/>
  <c r="AE148" i="35"/>
  <c r="AB33" i="36"/>
  <c r="AB69" i="36"/>
  <c r="AA172" i="36"/>
  <c r="AA153" i="36"/>
  <c r="AB27" i="36"/>
  <c r="AB63" i="36"/>
  <c r="AA147" i="36"/>
  <c r="AA166" i="36"/>
  <c r="AB30" i="34"/>
  <c r="AB66" i="34"/>
  <c r="AA169" i="34"/>
  <c r="AA150" i="34"/>
  <c r="AB23" i="34"/>
  <c r="AB59" i="34"/>
  <c r="AA162" i="34"/>
  <c r="AA37" i="34"/>
  <c r="AA143" i="34"/>
  <c r="Y158" i="34"/>
  <c r="AB35" i="36"/>
  <c r="AB71" i="36"/>
  <c r="AA174" i="36"/>
  <c r="AA155" i="36"/>
  <c r="AB33" i="34"/>
  <c r="AB69" i="34"/>
  <c r="AA153" i="34"/>
  <c r="AA172" i="34"/>
  <c r="AB23" i="35"/>
  <c r="AB59" i="35"/>
  <c r="AA37" i="35"/>
  <c r="AA162" i="35"/>
  <c r="AA143" i="35"/>
  <c r="Z157" i="34"/>
  <c r="AG29" i="35"/>
  <c r="AG65" i="35"/>
  <c r="AF149" i="35"/>
  <c r="AF168" i="35"/>
  <c r="AG30" i="35"/>
  <c r="AG66" i="35"/>
  <c r="AF169" i="35"/>
  <c r="AF150" i="35"/>
  <c r="AD24" i="35"/>
  <c r="AD60" i="35"/>
  <c r="AC144" i="35"/>
  <c r="AC163" i="35"/>
  <c r="Y158" i="35"/>
  <c r="Y74" i="29"/>
  <c r="AA61" i="32"/>
  <c r="AA107" i="28" s="1"/>
  <c r="AC21" i="32"/>
  <c r="AD51" i="32" s="1"/>
  <c r="AC29" i="32"/>
  <c r="AD59" i="32" s="1"/>
  <c r="Y158" i="29"/>
  <c r="W194" i="29"/>
  <c r="W198" i="30"/>
  <c r="Y177" i="30"/>
  <c r="Z73" i="33"/>
  <c r="Z108" i="28" s="1"/>
  <c r="AB29" i="33"/>
  <c r="AC65" i="33" s="1"/>
  <c r="AA152" i="30"/>
  <c r="AA171" i="30"/>
  <c r="AB32" i="30"/>
  <c r="AC68" i="30" s="1"/>
  <c r="Z73" i="29"/>
  <c r="Z101" i="28" s="1"/>
  <c r="Z93" i="28" s="1"/>
  <c r="AB29" i="29"/>
  <c r="AC65" i="29" s="1"/>
  <c r="AA149" i="29"/>
  <c r="AA168" i="29"/>
  <c r="AB31" i="33"/>
  <c r="AC67" i="33" s="1"/>
  <c r="AB30" i="33"/>
  <c r="AC66" i="33" s="1"/>
  <c r="AB35" i="33"/>
  <c r="AC71" i="33" s="1"/>
  <c r="X184" i="29"/>
  <c r="X186" i="29" s="1"/>
  <c r="X196" i="29"/>
  <c r="AA149" i="30"/>
  <c r="AA168" i="30"/>
  <c r="AB29" i="30"/>
  <c r="AC65" i="30" s="1"/>
  <c r="AA165" i="29"/>
  <c r="AB26" i="29"/>
  <c r="AC62" i="29" s="1"/>
  <c r="AA146" i="29"/>
  <c r="AB23" i="33"/>
  <c r="AC59" i="33" s="1"/>
  <c r="AA37" i="33"/>
  <c r="AA37" i="29"/>
  <c r="AA143" i="29"/>
  <c r="AB23" i="29"/>
  <c r="AC59" i="29" s="1"/>
  <c r="AA162" i="29"/>
  <c r="AA169" i="29"/>
  <c r="AA150" i="29"/>
  <c r="AB30" i="29"/>
  <c r="AC66" i="29" s="1"/>
  <c r="AB24" i="33"/>
  <c r="AC60" i="33" s="1"/>
  <c r="AA154" i="29"/>
  <c r="AB34" i="29"/>
  <c r="AC70" i="29" s="1"/>
  <c r="AA173" i="29"/>
  <c r="AB33" i="33"/>
  <c r="AC69" i="33" s="1"/>
  <c r="AA165" i="30"/>
  <c r="AA146" i="30"/>
  <c r="AB26" i="30"/>
  <c r="AC62" i="30" s="1"/>
  <c r="AC25" i="33"/>
  <c r="AD61" i="33" s="1"/>
  <c r="AA163" i="30"/>
  <c r="AA144" i="30"/>
  <c r="AB24" i="30"/>
  <c r="AC60" i="30" s="1"/>
  <c r="AA154" i="30"/>
  <c r="AA173" i="30"/>
  <c r="AB34" i="30"/>
  <c r="AC70" i="30" s="1"/>
  <c r="AA155" i="30"/>
  <c r="AA174" i="30"/>
  <c r="AB35" i="30"/>
  <c r="AC71" i="30" s="1"/>
  <c r="AB28" i="33"/>
  <c r="AC64" i="33" s="1"/>
  <c r="Z157" i="30"/>
  <c r="X191" i="30"/>
  <c r="X193" i="30" s="1"/>
  <c r="X197" i="30"/>
  <c r="AB27" i="33"/>
  <c r="AC63" i="33" s="1"/>
  <c r="Z157" i="29"/>
  <c r="AB33" i="29"/>
  <c r="AC69" i="29" s="1"/>
  <c r="AA172" i="29"/>
  <c r="AA153" i="29"/>
  <c r="Z176" i="29"/>
  <c r="AA170" i="30"/>
  <c r="AA151" i="30"/>
  <c r="AB31" i="30"/>
  <c r="AC67" i="30" s="1"/>
  <c r="AB24" i="29"/>
  <c r="AC60" i="29" s="1"/>
  <c r="AA163" i="29"/>
  <c r="AA144" i="29"/>
  <c r="AB32" i="33"/>
  <c r="AC68" i="33" s="1"/>
  <c r="Z176" i="30"/>
  <c r="AB35" i="29"/>
  <c r="AC71" i="29" s="1"/>
  <c r="AA174" i="29"/>
  <c r="AA155" i="29"/>
  <c r="AB32" i="29"/>
  <c r="AC68" i="29" s="1"/>
  <c r="AA171" i="29"/>
  <c r="AA152" i="29"/>
  <c r="AA167" i="29"/>
  <c r="AA148" i="29"/>
  <c r="AB28" i="29"/>
  <c r="AC64" i="29" s="1"/>
  <c r="AA169" i="30"/>
  <c r="AA150" i="30"/>
  <c r="AB30" i="30"/>
  <c r="AC66" i="30" s="1"/>
  <c r="W194" i="30"/>
  <c r="AA151" i="29"/>
  <c r="AA170" i="29"/>
  <c r="AB31" i="29"/>
  <c r="AC67" i="29" s="1"/>
  <c r="AB26" i="33"/>
  <c r="AC62" i="33" s="1"/>
  <c r="AA164" i="30"/>
  <c r="AA145" i="30"/>
  <c r="AB25" i="30"/>
  <c r="AC61" i="30" s="1"/>
  <c r="AA166" i="30"/>
  <c r="AB27" i="30"/>
  <c r="AC63" i="30" s="1"/>
  <c r="AA147" i="30"/>
  <c r="AA172" i="30"/>
  <c r="AA153" i="30"/>
  <c r="AB33" i="30"/>
  <c r="AC69" i="30" s="1"/>
  <c r="Y183" i="29"/>
  <c r="Y185" i="29" s="1"/>
  <c r="Y190" i="29"/>
  <c r="Y192" i="29" s="1"/>
  <c r="AA162" i="30"/>
  <c r="AA37" i="30"/>
  <c r="AB23" i="30"/>
  <c r="AC59" i="30" s="1"/>
  <c r="AA143" i="30"/>
  <c r="X196" i="30"/>
  <c r="X184" i="30"/>
  <c r="X186" i="30" s="1"/>
  <c r="AB34" i="33"/>
  <c r="AC70" i="33" s="1"/>
  <c r="X197" i="29"/>
  <c r="X191" i="29"/>
  <c r="X193" i="29" s="1"/>
  <c r="AB28" i="30"/>
  <c r="AC64" i="30" s="1"/>
  <c r="AA167" i="30"/>
  <c r="AA148" i="30"/>
  <c r="Z73" i="30"/>
  <c r="Y189" i="29"/>
  <c r="Y178" i="29"/>
  <c r="Y179" i="29" s="1"/>
  <c r="Y182" i="29"/>
  <c r="AB27" i="29"/>
  <c r="AC63" i="29" s="1"/>
  <c r="AA147" i="29"/>
  <c r="AA166" i="29"/>
  <c r="Y177" i="29"/>
  <c r="W198" i="29"/>
  <c r="Y183" i="30"/>
  <c r="Y185" i="30" s="1"/>
  <c r="Y190" i="30"/>
  <c r="Y192" i="30" s="1"/>
  <c r="AA145" i="29"/>
  <c r="AB25" i="29"/>
  <c r="AC61" i="29" s="1"/>
  <c r="AA164" i="29"/>
  <c r="Y189" i="30"/>
  <c r="Y158" i="30"/>
  <c r="Y178" i="30"/>
  <c r="Y179" i="30" s="1"/>
  <c r="Y182" i="30"/>
  <c r="AC23" i="31"/>
  <c r="AD59" i="31" s="1"/>
  <c r="AB162" i="31"/>
  <c r="AB143" i="31"/>
  <c r="AD25" i="32"/>
  <c r="AE55" i="32" s="1"/>
  <c r="AC25" i="2"/>
  <c r="AD55" i="2" s="1"/>
  <c r="AC28" i="2"/>
  <c r="AD58" i="2" s="1"/>
  <c r="AC27" i="2"/>
  <c r="AD57" i="2" s="1"/>
  <c r="AA73" i="10"/>
  <c r="AC23" i="2"/>
  <c r="AD53" i="2" s="1"/>
  <c r="AC26" i="2"/>
  <c r="AD56" i="2" s="1"/>
  <c r="AD20" i="2"/>
  <c r="AE50" i="2" s="1"/>
  <c r="AA61" i="2"/>
  <c r="AA99" i="28" s="1"/>
  <c r="AB29" i="2"/>
  <c r="AC24" i="2"/>
  <c r="AD54" i="2" s="1"/>
  <c r="AC21" i="2"/>
  <c r="AD51" i="2" s="1"/>
  <c r="AA31" i="2"/>
  <c r="AC34" i="10"/>
  <c r="AD70" i="10" s="1"/>
  <c r="AC25" i="10"/>
  <c r="AD61" i="10" s="1"/>
  <c r="AC31" i="10"/>
  <c r="AD67" i="10" s="1"/>
  <c r="AC35" i="10"/>
  <c r="AD71" i="10" s="1"/>
  <c r="AC29" i="10"/>
  <c r="AD65" i="10" s="1"/>
  <c r="AC32" i="10"/>
  <c r="AD68" i="10" s="1"/>
  <c r="AD30" i="10"/>
  <c r="AE66" i="10" s="1"/>
  <c r="AC28" i="10"/>
  <c r="AD64" i="10" s="1"/>
  <c r="AD24" i="10"/>
  <c r="AE60" i="10" s="1"/>
  <c r="AC26" i="10"/>
  <c r="AD62" i="10" s="1"/>
  <c r="AC27" i="10"/>
  <c r="AD63" i="10" s="1"/>
  <c r="AD26" i="32"/>
  <c r="AE56" i="32" s="1"/>
  <c r="AD28" i="32"/>
  <c r="AE58" i="32" s="1"/>
  <c r="AE20" i="32"/>
  <c r="AF50" i="32" s="1"/>
  <c r="AD23" i="32"/>
  <c r="AE53" i="32" s="1"/>
  <c r="AD24" i="32"/>
  <c r="AE54" i="32" s="1"/>
  <c r="AD27" i="32"/>
  <c r="AE57" i="32" s="1"/>
  <c r="AI41" i="35" l="1"/>
  <c r="AH55" i="35"/>
  <c r="Z112" i="28"/>
  <c r="AI41" i="34"/>
  <c r="AH55" i="34"/>
  <c r="Y27" i="28"/>
  <c r="AH41" i="33"/>
  <c r="AG55" i="33"/>
  <c r="AI36" i="32"/>
  <c r="AH46" i="32"/>
  <c r="AK35" i="32"/>
  <c r="AB18" i="28"/>
  <c r="AI41" i="31"/>
  <c r="AH55" i="31"/>
  <c r="AG55" i="30"/>
  <c r="AH41" i="30"/>
  <c r="AH41" i="29"/>
  <c r="AG55" i="29"/>
  <c r="AA91" i="28"/>
  <c r="Z23" i="28"/>
  <c r="Y9" i="28"/>
  <c r="AA179" i="34"/>
  <c r="AA109" i="28"/>
  <c r="AA24" i="28" s="1"/>
  <c r="Z92" i="28"/>
  <c r="Z16" i="28"/>
  <c r="Y8" i="28"/>
  <c r="AA22" i="28"/>
  <c r="AA74" i="35"/>
  <c r="AA110" i="28"/>
  <c r="AA25" i="28" s="1"/>
  <c r="AA74" i="10"/>
  <c r="AA100" i="28"/>
  <c r="Y30" i="28"/>
  <c r="Z74" i="30"/>
  <c r="Z102" i="28"/>
  <c r="Z17" i="28" s="1"/>
  <c r="AJ35" i="2"/>
  <c r="AI46" i="2"/>
  <c r="Z15" i="28"/>
  <c r="AH55" i="10"/>
  <c r="AI41" i="10"/>
  <c r="AA14" i="28"/>
  <c r="AB14" i="28" s="1"/>
  <c r="Y19" i="28"/>
  <c r="AA26" i="28"/>
  <c r="Z10" i="28"/>
  <c r="Z27" i="28"/>
  <c r="AE98" i="28"/>
  <c r="AE106" i="28" s="1"/>
  <c r="AE116" i="28"/>
  <c r="AE124" i="28" s="1"/>
  <c r="AE132" i="28" s="1"/>
  <c r="AA74" i="36"/>
  <c r="AF126" i="29"/>
  <c r="AF181" i="29"/>
  <c r="AF142" i="29"/>
  <c r="AF77" i="29"/>
  <c r="AF40" i="29"/>
  <c r="AF58" i="29"/>
  <c r="AF161" i="29"/>
  <c r="AF92" i="29"/>
  <c r="AF188" i="29"/>
  <c r="AF22" i="29"/>
  <c r="AF109" i="29"/>
  <c r="AF77" i="32"/>
  <c r="AF49" i="32"/>
  <c r="AF34" i="32"/>
  <c r="AF19" i="32"/>
  <c r="AF65" i="32"/>
  <c r="AF188" i="31"/>
  <c r="AF161" i="31"/>
  <c r="AF126" i="31"/>
  <c r="AF92" i="31"/>
  <c r="AF58" i="31"/>
  <c r="AF22" i="31"/>
  <c r="AF181" i="31"/>
  <c r="AF142" i="31"/>
  <c r="AF109" i="31"/>
  <c r="AF77" i="31"/>
  <c r="AF40" i="31"/>
  <c r="AF58" i="10"/>
  <c r="AF77" i="10"/>
  <c r="AF40" i="10"/>
  <c r="AF92" i="10"/>
  <c r="AF22" i="10"/>
  <c r="AF27" i="48"/>
  <c r="AF20" i="48"/>
  <c r="AF22" i="30"/>
  <c r="AF109" i="30"/>
  <c r="AF142" i="30"/>
  <c r="AF181" i="30"/>
  <c r="AF188" i="30"/>
  <c r="AF58" i="30"/>
  <c r="AF92" i="30"/>
  <c r="AF126" i="30"/>
  <c r="AF77" i="30"/>
  <c r="AF40" i="30"/>
  <c r="AF161" i="30"/>
  <c r="AF188" i="36"/>
  <c r="AF92" i="36"/>
  <c r="AF77" i="36"/>
  <c r="AF181" i="36"/>
  <c r="AF58" i="36"/>
  <c r="AF161" i="36"/>
  <c r="AF22" i="36"/>
  <c r="AF142" i="36"/>
  <c r="AF40" i="36"/>
  <c r="AF109" i="36"/>
  <c r="AF126" i="36"/>
  <c r="AG4" i="48"/>
  <c r="AG4" i="36"/>
  <c r="AG4" i="34"/>
  <c r="AG4" i="32"/>
  <c r="AG4" i="35"/>
  <c r="AG4" i="30"/>
  <c r="AG4" i="33"/>
  <c r="AG4" i="31"/>
  <c r="AG4" i="29"/>
  <c r="AG4" i="10"/>
  <c r="AG4" i="43"/>
  <c r="AG77" i="2"/>
  <c r="AG49" i="2"/>
  <c r="AG19" i="2"/>
  <c r="AG65" i="2"/>
  <c r="AG34" i="2"/>
  <c r="AF92" i="33"/>
  <c r="AF58" i="33"/>
  <c r="AF22" i="33"/>
  <c r="AF77" i="33"/>
  <c r="AF40" i="33"/>
  <c r="AF181" i="35"/>
  <c r="AF92" i="35"/>
  <c r="AF142" i="35"/>
  <c r="AF77" i="35"/>
  <c r="AF188" i="35"/>
  <c r="AF58" i="35"/>
  <c r="AF22" i="35"/>
  <c r="AF161" i="35"/>
  <c r="AF126" i="35"/>
  <c r="AF109" i="35"/>
  <c r="AF40" i="35"/>
  <c r="AF181" i="34"/>
  <c r="AF188" i="34"/>
  <c r="AF161" i="34"/>
  <c r="AF92" i="34"/>
  <c r="AF126" i="34"/>
  <c r="AF40" i="34"/>
  <c r="AF77" i="34"/>
  <c r="AF109" i="34"/>
  <c r="AF58" i="34"/>
  <c r="AF142" i="34"/>
  <c r="AF22" i="34"/>
  <c r="AF58" i="43"/>
  <c r="AF40" i="43"/>
  <c r="AF76" i="43"/>
  <c r="AF22" i="43"/>
  <c r="AF89" i="43"/>
  <c r="AG37" i="28"/>
  <c r="AG62" i="28" s="1"/>
  <c r="AI5" i="28"/>
  <c r="AH4" i="2"/>
  <c r="AH13" i="28"/>
  <c r="AH21" i="28"/>
  <c r="AF70" i="28"/>
  <c r="AF78" i="28" s="1"/>
  <c r="AF90" i="28"/>
  <c r="AA62" i="32"/>
  <c r="X11" i="28"/>
  <c r="X31" i="28" s="1"/>
  <c r="X32" i="28" s="1"/>
  <c r="X33" i="28" s="1"/>
  <c r="Z184" i="31"/>
  <c r="Z186" i="31" s="1"/>
  <c r="Z74" i="33"/>
  <c r="AB37" i="10"/>
  <c r="AC61" i="31"/>
  <c r="AC73" i="31" s="1"/>
  <c r="AC103" i="28" s="1"/>
  <c r="AC18" i="28" s="1"/>
  <c r="AC25" i="31"/>
  <c r="AC37" i="31" s="1"/>
  <c r="AB145" i="31"/>
  <c r="AB157" i="31" s="1"/>
  <c r="AB164" i="31"/>
  <c r="AB176" i="31" s="1"/>
  <c r="Z177" i="35"/>
  <c r="AC52" i="32"/>
  <c r="AC22" i="32"/>
  <c r="AC31" i="32" s="1"/>
  <c r="AC69" i="10"/>
  <c r="AC33" i="10"/>
  <c r="Y194" i="31"/>
  <c r="AA182" i="31"/>
  <c r="AA184" i="31" s="1"/>
  <c r="AA157" i="35"/>
  <c r="AA189" i="35" s="1"/>
  <c r="Z183" i="35"/>
  <c r="Z185" i="35" s="1"/>
  <c r="Z158" i="36"/>
  <c r="Y198" i="31"/>
  <c r="Z190" i="35"/>
  <c r="Z192" i="35" s="1"/>
  <c r="Z197" i="31"/>
  <c r="Z198" i="31" s="1"/>
  <c r="Z193" i="31"/>
  <c r="AA158" i="31"/>
  <c r="AA178" i="31"/>
  <c r="AA179" i="31" s="1"/>
  <c r="Z177" i="29"/>
  <c r="Z182" i="36"/>
  <c r="Z184" i="36" s="1"/>
  <c r="Y186" i="36"/>
  <c r="Y196" i="36"/>
  <c r="AB73" i="36"/>
  <c r="AA190" i="31"/>
  <c r="AA192" i="31" s="1"/>
  <c r="AB73" i="35"/>
  <c r="AA183" i="31"/>
  <c r="AA185" i="31" s="1"/>
  <c r="Y197" i="36"/>
  <c r="Z177" i="36"/>
  <c r="Y193" i="36"/>
  <c r="AA62" i="2"/>
  <c r="AB74" i="31"/>
  <c r="AB73" i="34"/>
  <c r="AA177" i="31"/>
  <c r="Z178" i="36"/>
  <c r="Z179" i="36" s="1"/>
  <c r="AC59" i="10"/>
  <c r="AC23" i="10"/>
  <c r="Z190" i="36"/>
  <c r="Z192" i="36" s="1"/>
  <c r="Z183" i="36"/>
  <c r="Z185" i="36" s="1"/>
  <c r="AA74" i="34"/>
  <c r="AA176" i="36"/>
  <c r="AA183" i="36" s="1"/>
  <c r="AA185" i="36" s="1"/>
  <c r="AA157" i="36"/>
  <c r="AA182" i="36" s="1"/>
  <c r="AC23" i="34"/>
  <c r="AC59" i="34"/>
  <c r="AB143" i="34"/>
  <c r="AB37" i="34"/>
  <c r="AB162" i="34"/>
  <c r="AC27" i="36"/>
  <c r="AC63" i="36"/>
  <c r="AB147" i="36"/>
  <c r="AB166" i="36"/>
  <c r="AD63" i="31"/>
  <c r="AC166" i="31"/>
  <c r="AD27" i="31"/>
  <c r="AC147" i="31"/>
  <c r="AD60" i="31"/>
  <c r="AD24" i="31"/>
  <c r="AC144" i="31"/>
  <c r="AC163" i="31"/>
  <c r="AC25" i="34"/>
  <c r="AC61" i="34"/>
  <c r="AB145" i="34"/>
  <c r="AB164" i="34"/>
  <c r="AC28" i="34"/>
  <c r="AC64" i="34"/>
  <c r="AB167" i="34"/>
  <c r="AB148" i="34"/>
  <c r="AC23" i="35"/>
  <c r="AC59" i="35"/>
  <c r="AB143" i="35"/>
  <c r="AB37" i="35"/>
  <c r="AB162" i="35"/>
  <c r="AG28" i="35"/>
  <c r="AG64" i="35"/>
  <c r="AF167" i="35"/>
  <c r="AF148" i="35"/>
  <c r="AD66" i="31"/>
  <c r="AD30" i="31"/>
  <c r="AC169" i="31"/>
  <c r="AC150" i="31"/>
  <c r="AC26" i="34"/>
  <c r="AC62" i="34"/>
  <c r="AB146" i="34"/>
  <c r="AB165" i="34"/>
  <c r="AC32" i="34"/>
  <c r="AC68" i="34"/>
  <c r="AB171" i="34"/>
  <c r="AB152" i="34"/>
  <c r="AE67" i="31"/>
  <c r="AD170" i="31"/>
  <c r="AD151" i="31"/>
  <c r="AE31" i="31"/>
  <c r="AK26" i="35"/>
  <c r="AK62" i="35"/>
  <c r="AJ165" i="35"/>
  <c r="AJ146" i="35"/>
  <c r="X194" i="35"/>
  <c r="AD62" i="31"/>
  <c r="AD26" i="31"/>
  <c r="AC165" i="31"/>
  <c r="AC146" i="31"/>
  <c r="AE24" i="35"/>
  <c r="AE60" i="35"/>
  <c r="AD163" i="35"/>
  <c r="AD144" i="35"/>
  <c r="AC35" i="36"/>
  <c r="AC71" i="36"/>
  <c r="AB174" i="36"/>
  <c r="AB155" i="36"/>
  <c r="AC27" i="34"/>
  <c r="AC63" i="34"/>
  <c r="AB147" i="34"/>
  <c r="AB166" i="34"/>
  <c r="Z189" i="35"/>
  <c r="Z182" i="35"/>
  <c r="Z178" i="35"/>
  <c r="Z179" i="35" s="1"/>
  <c r="AC34" i="34"/>
  <c r="AC70" i="34"/>
  <c r="AB173" i="34"/>
  <c r="AB154" i="34"/>
  <c r="AD35" i="31"/>
  <c r="AD71" i="31"/>
  <c r="AC174" i="31"/>
  <c r="AC155" i="31"/>
  <c r="AH33" i="35"/>
  <c r="AH69" i="35"/>
  <c r="AG153" i="35"/>
  <c r="AG172" i="35"/>
  <c r="AC24" i="34"/>
  <c r="AC60" i="34"/>
  <c r="AB163" i="34"/>
  <c r="AB144" i="34"/>
  <c r="AC34" i="36"/>
  <c r="AC70" i="36"/>
  <c r="AB154" i="36"/>
  <c r="AB173" i="36"/>
  <c r="AC35" i="34"/>
  <c r="AC71" i="34"/>
  <c r="AB155" i="34"/>
  <c r="AB174" i="34"/>
  <c r="AC34" i="35"/>
  <c r="AC70" i="35"/>
  <c r="AB154" i="35"/>
  <c r="AB173" i="35"/>
  <c r="AC24" i="36"/>
  <c r="AC60" i="36"/>
  <c r="AB144" i="36"/>
  <c r="AB163" i="36"/>
  <c r="X198" i="35"/>
  <c r="Z191" i="36"/>
  <c r="AC52" i="2"/>
  <c r="AC22" i="2"/>
  <c r="AH35" i="35"/>
  <c r="AH71" i="35"/>
  <c r="AG155" i="35"/>
  <c r="AG174" i="35"/>
  <c r="AH29" i="35"/>
  <c r="AH65" i="35"/>
  <c r="AG149" i="35"/>
  <c r="AG168" i="35"/>
  <c r="Z158" i="34"/>
  <c r="Y197" i="35"/>
  <c r="Y191" i="35"/>
  <c r="Y193" i="35" s="1"/>
  <c r="AG27" i="35"/>
  <c r="AG63" i="35"/>
  <c r="AF147" i="35"/>
  <c r="AF166" i="35"/>
  <c r="AC30" i="36"/>
  <c r="AC66" i="36"/>
  <c r="AB150" i="36"/>
  <c r="AB169" i="36"/>
  <c r="AB37" i="36"/>
  <c r="X198" i="34"/>
  <c r="Z182" i="34"/>
  <c r="Z189" i="34"/>
  <c r="AA157" i="34"/>
  <c r="AC30" i="34"/>
  <c r="AC66" i="34"/>
  <c r="AB169" i="34"/>
  <c r="AB150" i="34"/>
  <c r="Y196" i="35"/>
  <c r="Y184" i="35"/>
  <c r="Y186" i="35" s="1"/>
  <c r="Y191" i="34"/>
  <c r="Y193" i="34" s="1"/>
  <c r="Y197" i="34"/>
  <c r="AC31" i="36"/>
  <c r="AC67" i="36"/>
  <c r="AB170" i="36"/>
  <c r="AB151" i="36"/>
  <c r="AF29" i="36"/>
  <c r="AF65" i="36"/>
  <c r="AE149" i="36"/>
  <c r="AE168" i="36"/>
  <c r="X194" i="34"/>
  <c r="AD23" i="36"/>
  <c r="AD59" i="36"/>
  <c r="AC162" i="36"/>
  <c r="AC143" i="36"/>
  <c r="AB31" i="2"/>
  <c r="AC59" i="2"/>
  <c r="AC33" i="36"/>
  <c r="AC69" i="36"/>
  <c r="AB172" i="36"/>
  <c r="AB153" i="36"/>
  <c r="AC29" i="34"/>
  <c r="AC65" i="34"/>
  <c r="AB168" i="34"/>
  <c r="AB149" i="34"/>
  <c r="AC28" i="36"/>
  <c r="AC64" i="36"/>
  <c r="AB167" i="36"/>
  <c r="AB148" i="36"/>
  <c r="AD65" i="31"/>
  <c r="AC168" i="31"/>
  <c r="AC149" i="31"/>
  <c r="AD29" i="31"/>
  <c r="Y184" i="34"/>
  <c r="Y186" i="34" s="1"/>
  <c r="Y196" i="34"/>
  <c r="AC31" i="34"/>
  <c r="AC67" i="34"/>
  <c r="AB170" i="34"/>
  <c r="AB151" i="34"/>
  <c r="AH25" i="35"/>
  <c r="AH61" i="35"/>
  <c r="AG164" i="35"/>
  <c r="AG145" i="35"/>
  <c r="AD68" i="31"/>
  <c r="AC152" i="31"/>
  <c r="AD32" i="31"/>
  <c r="AC171" i="31"/>
  <c r="AD69" i="31"/>
  <c r="AC153" i="31"/>
  <c r="AD33" i="31"/>
  <c r="AC172" i="31"/>
  <c r="AD70" i="31"/>
  <c r="AC173" i="31"/>
  <c r="AC154" i="31"/>
  <c r="AD34" i="31"/>
  <c r="AH30" i="35"/>
  <c r="AH66" i="35"/>
  <c r="AG169" i="35"/>
  <c r="AG150" i="35"/>
  <c r="Z158" i="35"/>
  <c r="AA176" i="35"/>
  <c r="AC33" i="34"/>
  <c r="AC69" i="34"/>
  <c r="AB172" i="34"/>
  <c r="AB153" i="34"/>
  <c r="AA176" i="34"/>
  <c r="Z183" i="34"/>
  <c r="Z185" i="34" s="1"/>
  <c r="Z190" i="34"/>
  <c r="Z192" i="34" s="1"/>
  <c r="AD64" i="31"/>
  <c r="AC148" i="31"/>
  <c r="AC167" i="31"/>
  <c r="AD28" i="31"/>
  <c r="AG32" i="35"/>
  <c r="AG68" i="35"/>
  <c r="AF171" i="35"/>
  <c r="AF152" i="35"/>
  <c r="AC25" i="36"/>
  <c r="AC61" i="36"/>
  <c r="AB145" i="36"/>
  <c r="AB164" i="36"/>
  <c r="AC31" i="35"/>
  <c r="AC67" i="35"/>
  <c r="AB170" i="35"/>
  <c r="AB151" i="35"/>
  <c r="AC32" i="36"/>
  <c r="AC68" i="36"/>
  <c r="AB171" i="36"/>
  <c r="AB152" i="36"/>
  <c r="AC26" i="36"/>
  <c r="AC62" i="36"/>
  <c r="AB146" i="36"/>
  <c r="AB165" i="36"/>
  <c r="AB61" i="32"/>
  <c r="AB107" i="28" s="1"/>
  <c r="Z74" i="29"/>
  <c r="AD29" i="32"/>
  <c r="AE59" i="32" s="1"/>
  <c r="AD21" i="32"/>
  <c r="AE51" i="32" s="1"/>
  <c r="Z158" i="30"/>
  <c r="AC28" i="29"/>
  <c r="AD64" i="29" s="1"/>
  <c r="AB167" i="29"/>
  <c r="AB148" i="29"/>
  <c r="AC23" i="33"/>
  <c r="AD59" i="33" s="1"/>
  <c r="AB37" i="33"/>
  <c r="AB172" i="30"/>
  <c r="AB153" i="30"/>
  <c r="AC33" i="30"/>
  <c r="AD69" i="30" s="1"/>
  <c r="AB164" i="30"/>
  <c r="AB145" i="30"/>
  <c r="AC25" i="30"/>
  <c r="AD61" i="30" s="1"/>
  <c r="AB144" i="29"/>
  <c r="AB163" i="29"/>
  <c r="AC24" i="29"/>
  <c r="AD60" i="29" s="1"/>
  <c r="Z189" i="30"/>
  <c r="Z182" i="30"/>
  <c r="Z178" i="30"/>
  <c r="Z179" i="30" s="1"/>
  <c r="AC34" i="29"/>
  <c r="AD70" i="29" s="1"/>
  <c r="AB173" i="29"/>
  <c r="AB154" i="29"/>
  <c r="AA73" i="33"/>
  <c r="AA108" i="28" s="1"/>
  <c r="AA112" i="28" s="1"/>
  <c r="AC31" i="33"/>
  <c r="AD67" i="33" s="1"/>
  <c r="AB164" i="29"/>
  <c r="AC25" i="29"/>
  <c r="AD61" i="29" s="1"/>
  <c r="AB145" i="29"/>
  <c r="AB166" i="29"/>
  <c r="AC27" i="29"/>
  <c r="AD63" i="29" s="1"/>
  <c r="AB147" i="29"/>
  <c r="AA157" i="30"/>
  <c r="AB174" i="29"/>
  <c r="AB155" i="29"/>
  <c r="AC35" i="29"/>
  <c r="AD71" i="29" s="1"/>
  <c r="AC28" i="33"/>
  <c r="AD64" i="33" s="1"/>
  <c r="AB146" i="30"/>
  <c r="AC26" i="30"/>
  <c r="AD62" i="30" s="1"/>
  <c r="AB165" i="30"/>
  <c r="AA176" i="29"/>
  <c r="X198" i="29"/>
  <c r="AB167" i="30"/>
  <c r="AB148" i="30"/>
  <c r="AC28" i="30"/>
  <c r="AD64" i="30" s="1"/>
  <c r="AB143" i="30"/>
  <c r="AC23" i="30"/>
  <c r="AD59" i="30" s="1"/>
  <c r="AB162" i="30"/>
  <c r="AB37" i="30"/>
  <c r="AB170" i="30"/>
  <c r="AB151" i="30"/>
  <c r="AC31" i="30"/>
  <c r="AD67" i="30" s="1"/>
  <c r="AB172" i="29"/>
  <c r="AB153" i="29"/>
  <c r="AC33" i="29"/>
  <c r="AD69" i="29" s="1"/>
  <c r="AB37" i="29"/>
  <c r="AC23" i="29"/>
  <c r="AD59" i="29" s="1"/>
  <c r="AB162" i="29"/>
  <c r="AB143" i="29"/>
  <c r="AB146" i="29"/>
  <c r="AC26" i="29"/>
  <c r="AD62" i="29" s="1"/>
  <c r="AB165" i="29"/>
  <c r="X194" i="29"/>
  <c r="AC29" i="33"/>
  <c r="AD65" i="33" s="1"/>
  <c r="AB173" i="30"/>
  <c r="AB154" i="30"/>
  <c r="AC34" i="30"/>
  <c r="AD70" i="30" s="1"/>
  <c r="Y196" i="30"/>
  <c r="Y184" i="30"/>
  <c r="Y186" i="30" s="1"/>
  <c r="Y196" i="29"/>
  <c r="Y184" i="29"/>
  <c r="Y186" i="29" s="1"/>
  <c r="AA73" i="30"/>
  <c r="AB169" i="30"/>
  <c r="AC30" i="30"/>
  <c r="AD66" i="30" s="1"/>
  <c r="AB150" i="30"/>
  <c r="Z183" i="30"/>
  <c r="Z185" i="30" s="1"/>
  <c r="Z190" i="30"/>
  <c r="Z192" i="30" s="1"/>
  <c r="Z182" i="29"/>
  <c r="Z189" i="29"/>
  <c r="Z178" i="29"/>
  <c r="Z179" i="29" s="1"/>
  <c r="AC35" i="30"/>
  <c r="AD71" i="30" s="1"/>
  <c r="AB155" i="30"/>
  <c r="AB174" i="30"/>
  <c r="AB163" i="30"/>
  <c r="AB144" i="30"/>
  <c r="AC24" i="30"/>
  <c r="AD60" i="30" s="1"/>
  <c r="AC24" i="33"/>
  <c r="AD60" i="33" s="1"/>
  <c r="AA73" i="29"/>
  <c r="AA101" i="28" s="1"/>
  <c r="AA93" i="28" s="1"/>
  <c r="AC35" i="33"/>
  <c r="AD71" i="33" s="1"/>
  <c r="AC29" i="29"/>
  <c r="AD65" i="29" s="1"/>
  <c r="AB168" i="29"/>
  <c r="AB149" i="29"/>
  <c r="X194" i="30"/>
  <c r="AC27" i="33"/>
  <c r="AD63" i="33" s="1"/>
  <c r="AA157" i="29"/>
  <c r="AD25" i="33"/>
  <c r="AE61" i="33" s="1"/>
  <c r="Y197" i="29"/>
  <c r="Y191" i="29"/>
  <c r="Y193" i="29" s="1"/>
  <c r="AC34" i="33"/>
  <c r="AD70" i="33" s="1"/>
  <c r="AA176" i="30"/>
  <c r="AC26" i="33"/>
  <c r="AD62" i="33" s="1"/>
  <c r="AC32" i="33"/>
  <c r="AD68" i="33" s="1"/>
  <c r="AC33" i="33"/>
  <c r="AD69" i="33" s="1"/>
  <c r="AB150" i="29"/>
  <c r="AB169" i="29"/>
  <c r="AC30" i="29"/>
  <c r="AD66" i="29" s="1"/>
  <c r="AB168" i="30"/>
  <c r="AB149" i="30"/>
  <c r="AC29" i="30"/>
  <c r="AD65" i="30" s="1"/>
  <c r="AC30" i="33"/>
  <c r="AD66" i="33" s="1"/>
  <c r="Z177" i="30"/>
  <c r="Y191" i="30"/>
  <c r="Y193" i="30" s="1"/>
  <c r="Y197" i="30"/>
  <c r="AB147" i="30"/>
  <c r="AC27" i="30"/>
  <c r="AD63" i="30" s="1"/>
  <c r="AB166" i="30"/>
  <c r="AB170" i="29"/>
  <c r="AB151" i="29"/>
  <c r="AC31" i="29"/>
  <c r="AD67" i="29" s="1"/>
  <c r="AB152" i="29"/>
  <c r="AC32" i="29"/>
  <c r="AD68" i="29" s="1"/>
  <c r="AB171" i="29"/>
  <c r="Z183" i="29"/>
  <c r="Z185" i="29" s="1"/>
  <c r="Z190" i="29"/>
  <c r="Z192" i="29" s="1"/>
  <c r="X198" i="30"/>
  <c r="AB171" i="30"/>
  <c r="AC32" i="30"/>
  <c r="AD68" i="30" s="1"/>
  <c r="AB152" i="30"/>
  <c r="Z158" i="29"/>
  <c r="AA191" i="31"/>
  <c r="AD23" i="31"/>
  <c r="AE59" i="31" s="1"/>
  <c r="AC143" i="31"/>
  <c r="AC162" i="31"/>
  <c r="AE25" i="32"/>
  <c r="AF55" i="32" s="1"/>
  <c r="AD25" i="2"/>
  <c r="AE55" i="2" s="1"/>
  <c r="AD24" i="2"/>
  <c r="AE54" i="2" s="1"/>
  <c r="AE20" i="2"/>
  <c r="AF50" i="2" s="1"/>
  <c r="AD23" i="2"/>
  <c r="AE53" i="2" s="1"/>
  <c r="AD26" i="2"/>
  <c r="AE56" i="2" s="1"/>
  <c r="AD27" i="2"/>
  <c r="AE57" i="2" s="1"/>
  <c r="AD21" i="2"/>
  <c r="AE51" i="2" s="1"/>
  <c r="AD28" i="2"/>
  <c r="AE58" i="2" s="1"/>
  <c r="AB61" i="2"/>
  <c r="AB99" i="28" s="1"/>
  <c r="AC29" i="2"/>
  <c r="AE24" i="10"/>
  <c r="AF60" i="10" s="1"/>
  <c r="AB73" i="10"/>
  <c r="AD32" i="10"/>
  <c r="AE68" i="10" s="1"/>
  <c r="AD35" i="10"/>
  <c r="AE71" i="10" s="1"/>
  <c r="AE30" i="10"/>
  <c r="AF66" i="10" s="1"/>
  <c r="AD28" i="10"/>
  <c r="AE64" i="10" s="1"/>
  <c r="AD29" i="10"/>
  <c r="AE65" i="10" s="1"/>
  <c r="AD25" i="10"/>
  <c r="AE61" i="10" s="1"/>
  <c r="AD27" i="10"/>
  <c r="AE63" i="10" s="1"/>
  <c r="AD31" i="10"/>
  <c r="AE67" i="10" s="1"/>
  <c r="AD26" i="10"/>
  <c r="AE62" i="10" s="1"/>
  <c r="AD34" i="10"/>
  <c r="AE70" i="10" s="1"/>
  <c r="AE23" i="32"/>
  <c r="AF53" i="32" s="1"/>
  <c r="AE28" i="32"/>
  <c r="AF58" i="32" s="1"/>
  <c r="AE26" i="32"/>
  <c r="AF56" i="32" s="1"/>
  <c r="AF20" i="32"/>
  <c r="AG50" i="32" s="1"/>
  <c r="AE24" i="32"/>
  <c r="AF54" i="32" s="1"/>
  <c r="AE27" i="32"/>
  <c r="AF57" i="32" s="1"/>
  <c r="AJ41" i="35" l="1"/>
  <c r="AI55" i="35"/>
  <c r="AJ41" i="34"/>
  <c r="AI55" i="34"/>
  <c r="AH55" i="33"/>
  <c r="AI41" i="33"/>
  <c r="AL35" i="32"/>
  <c r="AB22" i="28"/>
  <c r="AB6" i="28" s="1"/>
  <c r="AJ36" i="32"/>
  <c r="AI46" i="32"/>
  <c r="AJ41" i="31"/>
  <c r="AI55" i="31"/>
  <c r="AI41" i="30"/>
  <c r="AH55" i="30"/>
  <c r="Y11" i="28"/>
  <c r="Y31" i="28" s="1"/>
  <c r="Y32" i="28" s="1"/>
  <c r="Y33" i="28" s="1"/>
  <c r="AI41" i="29"/>
  <c r="AH55" i="29"/>
  <c r="Z94" i="28"/>
  <c r="Z96" i="28" s="1"/>
  <c r="Z30" i="28" s="1"/>
  <c r="Z104" i="28"/>
  <c r="AJ41" i="10"/>
  <c r="AI55" i="10"/>
  <c r="AA23" i="28"/>
  <c r="AA27" i="28" s="1"/>
  <c r="Z9" i="28"/>
  <c r="AB91" i="28"/>
  <c r="AB179" i="34"/>
  <c r="AB109" i="28"/>
  <c r="AB24" i="28" s="1"/>
  <c r="AB74" i="35"/>
  <c r="AB110" i="28"/>
  <c r="AB25" i="28" s="1"/>
  <c r="Z19" i="28"/>
  <c r="AA15" i="28"/>
  <c r="Z7" i="28"/>
  <c r="AA92" i="28"/>
  <c r="AA16" i="28"/>
  <c r="Z8" i="28"/>
  <c r="AA74" i="30"/>
  <c r="AA102" i="28"/>
  <c r="AA94" i="28" s="1"/>
  <c r="AB74" i="36"/>
  <c r="AB111" i="28"/>
  <c r="AB95" i="28" s="1"/>
  <c r="AK35" i="2"/>
  <c r="AJ46" i="2"/>
  <c r="AB74" i="10"/>
  <c r="AB100" i="28"/>
  <c r="AA6" i="28"/>
  <c r="AA10" i="28"/>
  <c r="AF98" i="28"/>
  <c r="AF106" i="28" s="1"/>
  <c r="AF116" i="28"/>
  <c r="AF124" i="28" s="1"/>
  <c r="AF132" i="28" s="1"/>
  <c r="AG161" i="35"/>
  <c r="AG58" i="35"/>
  <c r="AG22" i="35"/>
  <c r="AG126" i="35"/>
  <c r="AG40" i="35"/>
  <c r="AG188" i="35"/>
  <c r="AG92" i="35"/>
  <c r="AG77" i="35"/>
  <c r="AG181" i="35"/>
  <c r="AG142" i="35"/>
  <c r="AG109" i="35"/>
  <c r="AG22" i="43"/>
  <c r="AG89" i="43"/>
  <c r="AG76" i="43"/>
  <c r="AG40" i="43"/>
  <c r="AG58" i="43"/>
  <c r="AG181" i="34"/>
  <c r="AG188" i="34"/>
  <c r="AG126" i="34"/>
  <c r="AG40" i="34"/>
  <c r="AG77" i="34"/>
  <c r="AG109" i="34"/>
  <c r="AG142" i="34"/>
  <c r="AG22" i="34"/>
  <c r="AG161" i="34"/>
  <c r="AG92" i="34"/>
  <c r="AG58" i="34"/>
  <c r="AG58" i="10"/>
  <c r="AG92" i="10"/>
  <c r="AG77" i="10"/>
  <c r="AG40" i="10"/>
  <c r="AG22" i="10"/>
  <c r="AG77" i="36"/>
  <c r="AG58" i="36"/>
  <c r="AG22" i="36"/>
  <c r="AG161" i="36"/>
  <c r="AG142" i="36"/>
  <c r="AG188" i="36"/>
  <c r="AG40" i="36"/>
  <c r="AG92" i="36"/>
  <c r="AG109" i="36"/>
  <c r="AG126" i="36"/>
  <c r="AG181" i="36"/>
  <c r="AG126" i="29"/>
  <c r="AG58" i="29"/>
  <c r="AG188" i="29"/>
  <c r="AG161" i="29"/>
  <c r="AG77" i="29"/>
  <c r="AG40" i="29"/>
  <c r="AG181" i="29"/>
  <c r="AG22" i="29"/>
  <c r="AG92" i="29"/>
  <c r="AG142" i="29"/>
  <c r="AG109" i="29"/>
  <c r="AG20" i="48"/>
  <c r="AG27" i="48"/>
  <c r="AH4" i="48"/>
  <c r="AH4" i="36"/>
  <c r="AH4" i="34"/>
  <c r="AH4" i="32"/>
  <c r="AH4" i="43"/>
  <c r="AH4" i="35"/>
  <c r="AH4" i="33"/>
  <c r="AH4" i="31"/>
  <c r="AH4" i="29"/>
  <c r="AH4" i="30"/>
  <c r="AH4" i="10"/>
  <c r="AH77" i="2"/>
  <c r="AH49" i="2"/>
  <c r="AH19" i="2"/>
  <c r="AH65" i="2"/>
  <c r="AH34" i="2"/>
  <c r="AG188" i="31"/>
  <c r="AG161" i="31"/>
  <c r="AG126" i="31"/>
  <c r="AG92" i="31"/>
  <c r="AG58" i="31"/>
  <c r="AG142" i="31"/>
  <c r="AG40" i="31"/>
  <c r="AG22" i="31"/>
  <c r="AG109" i="31"/>
  <c r="AG77" i="31"/>
  <c r="AG181" i="31"/>
  <c r="AG34" i="32"/>
  <c r="AG65" i="32"/>
  <c r="AG77" i="32"/>
  <c r="AG49" i="32"/>
  <c r="AG19" i="32"/>
  <c r="AG92" i="33"/>
  <c r="AG58" i="33"/>
  <c r="AG22" i="33"/>
  <c r="AG77" i="33"/>
  <c r="AG40" i="33"/>
  <c r="AG142" i="30"/>
  <c r="AG22" i="30"/>
  <c r="AG181" i="30"/>
  <c r="AG188" i="30"/>
  <c r="AG58" i="30"/>
  <c r="AG92" i="30"/>
  <c r="AG126" i="30"/>
  <c r="AG161" i="30"/>
  <c r="AG109" i="30"/>
  <c r="AG40" i="30"/>
  <c r="AG77" i="30"/>
  <c r="AH37" i="28"/>
  <c r="AH62" i="28" s="1"/>
  <c r="AJ5" i="28"/>
  <c r="AI4" i="2"/>
  <c r="AI13" i="28"/>
  <c r="AI21" i="28"/>
  <c r="AG70" i="28"/>
  <c r="AG78" i="28" s="1"/>
  <c r="AG90" i="28"/>
  <c r="AB62" i="32"/>
  <c r="AA74" i="33"/>
  <c r="Z194" i="31"/>
  <c r="AC37" i="10"/>
  <c r="AD61" i="31"/>
  <c r="AD73" i="31" s="1"/>
  <c r="AD103" i="28" s="1"/>
  <c r="AC145" i="31"/>
  <c r="AC157" i="31" s="1"/>
  <c r="AC164" i="31"/>
  <c r="AC176" i="31" s="1"/>
  <c r="AC190" i="31" s="1"/>
  <c r="AC192" i="31" s="1"/>
  <c r="AD25" i="31"/>
  <c r="AD52" i="32"/>
  <c r="AD22" i="32"/>
  <c r="AD31" i="32" s="1"/>
  <c r="AD69" i="10"/>
  <c r="AD33" i="10"/>
  <c r="AB177" i="31"/>
  <c r="AA158" i="36"/>
  <c r="AB190" i="31"/>
  <c r="AB192" i="31" s="1"/>
  <c r="AA182" i="35"/>
  <c r="AA184" i="35" s="1"/>
  <c r="AA158" i="35"/>
  <c r="AB158" i="31"/>
  <c r="Z196" i="36"/>
  <c r="AA197" i="31"/>
  <c r="Z193" i="36"/>
  <c r="AA177" i="36"/>
  <c r="AA186" i="31"/>
  <c r="AA177" i="29"/>
  <c r="Y194" i="36"/>
  <c r="AA196" i="31"/>
  <c r="AA193" i="31"/>
  <c r="AC74" i="31"/>
  <c r="Y198" i="36"/>
  <c r="AA189" i="36"/>
  <c r="AA191" i="36" s="1"/>
  <c r="AB62" i="2"/>
  <c r="Y194" i="34"/>
  <c r="AB74" i="34"/>
  <c r="AD59" i="10"/>
  <c r="AD23" i="10"/>
  <c r="Z186" i="36"/>
  <c r="Y194" i="35"/>
  <c r="Y198" i="35"/>
  <c r="Z197" i="36"/>
  <c r="AB176" i="36"/>
  <c r="AB190" i="36" s="1"/>
  <c r="AB192" i="36" s="1"/>
  <c r="AB157" i="36"/>
  <c r="AB178" i="31"/>
  <c r="AB179" i="31" s="1"/>
  <c r="AA178" i="36"/>
  <c r="AA179" i="36" s="1"/>
  <c r="AA190" i="36"/>
  <c r="AA192" i="36" s="1"/>
  <c r="AC73" i="36"/>
  <c r="Y198" i="34"/>
  <c r="AB183" i="31"/>
  <c r="AB185" i="31" s="1"/>
  <c r="AE68" i="31"/>
  <c r="AE32" i="31"/>
  <c r="AD171" i="31"/>
  <c r="AD152" i="31"/>
  <c r="Z197" i="34"/>
  <c r="Z191" i="34"/>
  <c r="Z193" i="34" s="1"/>
  <c r="AD52" i="2"/>
  <c r="AD22" i="2"/>
  <c r="AD24" i="36"/>
  <c r="AD60" i="36"/>
  <c r="AC144" i="36"/>
  <c r="AC163" i="36"/>
  <c r="AD35" i="34"/>
  <c r="AD71" i="34"/>
  <c r="AC174" i="34"/>
  <c r="AC155" i="34"/>
  <c r="AD24" i="34"/>
  <c r="AD60" i="34"/>
  <c r="AC144" i="34"/>
  <c r="AC163" i="34"/>
  <c r="AE35" i="31"/>
  <c r="AE71" i="31"/>
  <c r="AD174" i="31"/>
  <c r="AD155" i="31"/>
  <c r="Z191" i="35"/>
  <c r="Z193" i="35" s="1"/>
  <c r="Z197" i="35"/>
  <c r="AD35" i="36"/>
  <c r="AD71" i="36"/>
  <c r="AC174" i="36"/>
  <c r="AC155" i="36"/>
  <c r="AE62" i="31"/>
  <c r="AE26" i="31"/>
  <c r="AD165" i="31"/>
  <c r="AD146" i="31"/>
  <c r="AD23" i="35"/>
  <c r="AD59" i="35"/>
  <c r="AC143" i="35"/>
  <c r="AC162" i="35"/>
  <c r="AC37" i="35"/>
  <c r="AB157" i="34"/>
  <c r="AC31" i="2"/>
  <c r="AD59" i="2"/>
  <c r="AD31" i="35"/>
  <c r="AD67" i="35"/>
  <c r="AC151" i="35"/>
  <c r="AC170" i="35"/>
  <c r="AA183" i="34"/>
  <c r="AA185" i="34" s="1"/>
  <c r="AA190" i="34"/>
  <c r="AA192" i="34" s="1"/>
  <c r="AD23" i="34"/>
  <c r="AD59" i="34"/>
  <c r="AC162" i="34"/>
  <c r="AC143" i="34"/>
  <c r="AC37" i="34"/>
  <c r="AB182" i="31"/>
  <c r="AB184" i="31" s="1"/>
  <c r="AH27" i="35"/>
  <c r="AH63" i="35"/>
  <c r="AG166" i="35"/>
  <c r="AG147" i="35"/>
  <c r="AI29" i="35"/>
  <c r="AI65" i="35"/>
  <c r="AH168" i="35"/>
  <c r="AH149" i="35"/>
  <c r="AA184" i="36"/>
  <c r="AA186" i="36" s="1"/>
  <c r="AA196" i="36"/>
  <c r="AH32" i="35"/>
  <c r="AH68" i="35"/>
  <c r="AG152" i="35"/>
  <c r="AG171" i="35"/>
  <c r="AD26" i="34"/>
  <c r="AD62" i="34"/>
  <c r="AC146" i="34"/>
  <c r="AC165" i="34"/>
  <c r="AB189" i="31"/>
  <c r="AE64" i="31"/>
  <c r="AD167" i="31"/>
  <c r="AD148" i="31"/>
  <c r="AE28" i="31"/>
  <c r="AE69" i="31"/>
  <c r="AD153" i="31"/>
  <c r="AD172" i="31"/>
  <c r="AE33" i="31"/>
  <c r="AD31" i="34"/>
  <c r="AD67" i="34"/>
  <c r="AC151" i="34"/>
  <c r="AC170" i="34"/>
  <c r="AD34" i="35"/>
  <c r="AD70" i="35"/>
  <c r="AC154" i="35"/>
  <c r="AC173" i="35"/>
  <c r="AD34" i="36"/>
  <c r="AD70" i="36"/>
  <c r="AC173" i="36"/>
  <c r="AC154" i="36"/>
  <c r="AI33" i="35"/>
  <c r="AI69" i="35"/>
  <c r="AH153" i="35"/>
  <c r="AH172" i="35"/>
  <c r="AD34" i="34"/>
  <c r="AD70" i="34"/>
  <c r="AC173" i="34"/>
  <c r="AC154" i="34"/>
  <c r="AD27" i="34"/>
  <c r="AD63" i="34"/>
  <c r="AC166" i="34"/>
  <c r="AC147" i="34"/>
  <c r="AB176" i="35"/>
  <c r="AD28" i="34"/>
  <c r="AD64" i="34"/>
  <c r="AC167" i="34"/>
  <c r="AC148" i="34"/>
  <c r="AE60" i="31"/>
  <c r="AD163" i="31"/>
  <c r="AD144" i="31"/>
  <c r="AE24" i="31"/>
  <c r="AA191" i="35"/>
  <c r="AG29" i="36"/>
  <c r="AG65" i="36"/>
  <c r="AF149" i="36"/>
  <c r="AF168" i="36"/>
  <c r="AD25" i="34"/>
  <c r="AD61" i="34"/>
  <c r="AC145" i="34"/>
  <c r="AC164" i="34"/>
  <c r="AD26" i="36"/>
  <c r="AD62" i="36"/>
  <c r="AC146" i="36"/>
  <c r="AC165" i="36"/>
  <c r="AD29" i="34"/>
  <c r="AD65" i="34"/>
  <c r="AC149" i="34"/>
  <c r="AC168" i="34"/>
  <c r="AH28" i="35"/>
  <c r="AH64" i="35"/>
  <c r="AG167" i="35"/>
  <c r="AG148" i="35"/>
  <c r="AI30" i="35"/>
  <c r="AI66" i="35"/>
  <c r="AH150" i="35"/>
  <c r="AH169" i="35"/>
  <c r="AC37" i="36"/>
  <c r="AD31" i="36"/>
  <c r="AD67" i="36"/>
  <c r="AC170" i="36"/>
  <c r="AC151" i="36"/>
  <c r="AA177" i="34"/>
  <c r="AF24" i="35"/>
  <c r="AF60" i="35"/>
  <c r="AE144" i="35"/>
  <c r="AE163" i="35"/>
  <c r="AE66" i="31"/>
  <c r="AD169" i="31"/>
  <c r="AE30" i="31"/>
  <c r="AD150" i="31"/>
  <c r="AD27" i="36"/>
  <c r="AD63" i="36"/>
  <c r="AC147" i="36"/>
  <c r="AC166" i="36"/>
  <c r="AD32" i="36"/>
  <c r="AD68" i="36"/>
  <c r="AC152" i="36"/>
  <c r="AC171" i="36"/>
  <c r="AD25" i="36"/>
  <c r="AD61" i="36"/>
  <c r="AC164" i="36"/>
  <c r="AC145" i="36"/>
  <c r="AD33" i="34"/>
  <c r="AD69" i="34"/>
  <c r="AC153" i="34"/>
  <c r="AC172" i="34"/>
  <c r="AI25" i="35"/>
  <c r="AI61" i="35"/>
  <c r="AH145" i="35"/>
  <c r="AH164" i="35"/>
  <c r="AD28" i="36"/>
  <c r="AD64" i="36"/>
  <c r="AC167" i="36"/>
  <c r="AC148" i="36"/>
  <c r="AD33" i="36"/>
  <c r="AD69" i="36"/>
  <c r="AC172" i="36"/>
  <c r="AC153" i="36"/>
  <c r="AD30" i="34"/>
  <c r="AD66" i="34"/>
  <c r="AC169" i="34"/>
  <c r="AC150" i="34"/>
  <c r="AL26" i="35"/>
  <c r="AL62" i="35"/>
  <c r="AK146" i="35"/>
  <c r="AK165" i="35"/>
  <c r="AD32" i="34"/>
  <c r="AD68" i="34"/>
  <c r="AC171" i="34"/>
  <c r="AC152" i="34"/>
  <c r="AB157" i="35"/>
  <c r="AB176" i="34"/>
  <c r="AE23" i="36"/>
  <c r="AE59" i="36"/>
  <c r="AD143" i="36"/>
  <c r="AD162" i="36"/>
  <c r="Z196" i="34"/>
  <c r="Z184" i="34"/>
  <c r="Z186" i="34" s="1"/>
  <c r="AC73" i="34"/>
  <c r="AA190" i="35"/>
  <c r="AA192" i="35" s="1"/>
  <c r="AA183" i="35"/>
  <c r="AA185" i="35" s="1"/>
  <c r="AA177" i="35"/>
  <c r="AE70" i="31"/>
  <c r="AE34" i="31"/>
  <c r="AD154" i="31"/>
  <c r="AD173" i="31"/>
  <c r="AE65" i="31"/>
  <c r="AD149" i="31"/>
  <c r="AD168" i="31"/>
  <c r="AE29" i="31"/>
  <c r="AA178" i="35"/>
  <c r="AA179" i="35" s="1"/>
  <c r="AA189" i="34"/>
  <c r="AA182" i="34"/>
  <c r="AD30" i="36"/>
  <c r="AD66" i="36"/>
  <c r="AC169" i="36"/>
  <c r="AC150" i="36"/>
  <c r="AA158" i="34"/>
  <c r="AI35" i="35"/>
  <c r="AI71" i="35"/>
  <c r="AH155" i="35"/>
  <c r="AH174" i="35"/>
  <c r="Z184" i="35"/>
  <c r="Z186" i="35" s="1"/>
  <c r="Z196" i="35"/>
  <c r="AF67" i="31"/>
  <c r="AF31" i="31"/>
  <c r="AE170" i="31"/>
  <c r="AE151" i="31"/>
  <c r="AC73" i="35"/>
  <c r="AE63" i="31"/>
  <c r="AE27" i="31"/>
  <c r="AD147" i="31"/>
  <c r="AD166" i="31"/>
  <c r="AA74" i="29"/>
  <c r="AC61" i="32"/>
  <c r="AE21" i="32"/>
  <c r="AF51" i="32" s="1"/>
  <c r="AE29" i="32"/>
  <c r="AF59" i="32" s="1"/>
  <c r="AB157" i="29"/>
  <c r="AB182" i="29" s="1"/>
  <c r="AA177" i="30"/>
  <c r="AA158" i="29"/>
  <c r="AA158" i="30"/>
  <c r="Y198" i="29"/>
  <c r="Y194" i="29"/>
  <c r="AD26" i="33"/>
  <c r="AE62" i="33" s="1"/>
  <c r="AC154" i="29"/>
  <c r="AC173" i="29"/>
  <c r="AD34" i="29"/>
  <c r="AE70" i="29" s="1"/>
  <c r="AC168" i="29"/>
  <c r="AD29" i="29"/>
  <c r="AE65" i="29" s="1"/>
  <c r="AC149" i="29"/>
  <c r="Z196" i="29"/>
  <c r="Z184" i="29"/>
  <c r="Z186" i="29" s="1"/>
  <c r="AD29" i="33"/>
  <c r="AE65" i="33" s="1"/>
  <c r="AB176" i="29"/>
  <c r="AC151" i="30"/>
  <c r="AC170" i="30"/>
  <c r="AD31" i="30"/>
  <c r="AE67" i="30" s="1"/>
  <c r="AB157" i="30"/>
  <c r="AC165" i="30"/>
  <c r="AC146" i="30"/>
  <c r="AD26" i="30"/>
  <c r="AE62" i="30" s="1"/>
  <c r="AC145" i="30"/>
  <c r="AC164" i="30"/>
  <c r="AD25" i="30"/>
  <c r="AE61" i="30" s="1"/>
  <c r="AC169" i="29"/>
  <c r="AD30" i="29"/>
  <c r="AE66" i="29" s="1"/>
  <c r="AC150" i="29"/>
  <c r="AE25" i="33"/>
  <c r="AF61" i="33" s="1"/>
  <c r="AC145" i="29"/>
  <c r="AD25" i="29"/>
  <c r="AE61" i="29" s="1"/>
  <c r="AC164" i="29"/>
  <c r="AC166" i="30"/>
  <c r="AC147" i="30"/>
  <c r="AD27" i="30"/>
  <c r="AE63" i="30" s="1"/>
  <c r="AA183" i="30"/>
  <c r="AA185" i="30" s="1"/>
  <c r="AA190" i="30"/>
  <c r="AA192" i="30" s="1"/>
  <c r="AA182" i="29"/>
  <c r="AA189" i="29"/>
  <c r="AA178" i="29"/>
  <c r="AA179" i="29" s="1"/>
  <c r="AD35" i="33"/>
  <c r="AE71" i="33" s="1"/>
  <c r="AB73" i="29"/>
  <c r="AB101" i="28" s="1"/>
  <c r="AC167" i="30"/>
  <c r="AC148" i="30"/>
  <c r="AD28" i="30"/>
  <c r="AE64" i="30" s="1"/>
  <c r="AA182" i="30"/>
  <c r="AA189" i="30"/>
  <c r="AA178" i="30"/>
  <c r="AA179" i="30" s="1"/>
  <c r="AB73" i="33"/>
  <c r="AD32" i="30"/>
  <c r="AE68" i="30" s="1"/>
  <c r="AC152" i="30"/>
  <c r="AC171" i="30"/>
  <c r="AC171" i="29"/>
  <c r="AC152" i="29"/>
  <c r="AD32" i="29"/>
  <c r="AE68" i="29" s="1"/>
  <c r="AD30" i="33"/>
  <c r="AE66" i="33" s="1"/>
  <c r="AD34" i="33"/>
  <c r="AE70" i="33" s="1"/>
  <c r="Y194" i="30"/>
  <c r="AD23" i="29"/>
  <c r="AE59" i="29" s="1"/>
  <c r="AC37" i="29"/>
  <c r="AC162" i="29"/>
  <c r="AC143" i="29"/>
  <c r="AD31" i="33"/>
  <c r="AE67" i="33" s="1"/>
  <c r="Z184" i="30"/>
  <c r="Z186" i="30" s="1"/>
  <c r="Z196" i="30"/>
  <c r="AD23" i="33"/>
  <c r="AE59" i="33" s="1"/>
  <c r="AC37" i="33"/>
  <c r="AD23" i="30"/>
  <c r="AE59" i="30" s="1"/>
  <c r="AC143" i="30"/>
  <c r="AC162" i="30"/>
  <c r="AC37" i="30"/>
  <c r="AC149" i="30"/>
  <c r="AC168" i="30"/>
  <c r="AD29" i="30"/>
  <c r="AE65" i="30" s="1"/>
  <c r="AD33" i="33"/>
  <c r="AE69" i="33" s="1"/>
  <c r="AD27" i="33"/>
  <c r="AE63" i="33" s="1"/>
  <c r="Y198" i="30"/>
  <c r="Z197" i="30"/>
  <c r="Z191" i="30"/>
  <c r="Z193" i="30" s="1"/>
  <c r="Z191" i="29"/>
  <c r="Z193" i="29" s="1"/>
  <c r="Z197" i="29"/>
  <c r="AD31" i="29"/>
  <c r="AE67" i="29" s="1"/>
  <c r="AC170" i="29"/>
  <c r="AC151" i="29"/>
  <c r="AD24" i="33"/>
  <c r="AE60" i="33" s="1"/>
  <c r="AC174" i="30"/>
  <c r="AD35" i="30"/>
  <c r="AE71" i="30" s="1"/>
  <c r="AC155" i="30"/>
  <c r="AC173" i="30"/>
  <c r="AC154" i="30"/>
  <c r="AD34" i="30"/>
  <c r="AE70" i="30" s="1"/>
  <c r="AC146" i="29"/>
  <c r="AC165" i="29"/>
  <c r="AD26" i="29"/>
  <c r="AE62" i="29" s="1"/>
  <c r="AC172" i="29"/>
  <c r="AC153" i="29"/>
  <c r="AD33" i="29"/>
  <c r="AE69" i="29" s="1"/>
  <c r="AB73" i="30"/>
  <c r="AD28" i="33"/>
  <c r="AE64" i="33" s="1"/>
  <c r="AC166" i="29"/>
  <c r="AD27" i="29"/>
  <c r="AE63" i="29" s="1"/>
  <c r="AC147" i="29"/>
  <c r="AC163" i="29"/>
  <c r="AC144" i="29"/>
  <c r="AD24" i="29"/>
  <c r="AE60" i="29" s="1"/>
  <c r="AC153" i="30"/>
  <c r="AD33" i="30"/>
  <c r="AE69" i="30" s="1"/>
  <c r="AC172" i="30"/>
  <c r="AD32" i="33"/>
  <c r="AE68" i="33" s="1"/>
  <c r="AD30" i="30"/>
  <c r="AE66" i="30" s="1"/>
  <c r="AC150" i="30"/>
  <c r="AC169" i="30"/>
  <c r="AC174" i="29"/>
  <c r="AD35" i="29"/>
  <c r="AE71" i="29" s="1"/>
  <c r="AC155" i="29"/>
  <c r="AC167" i="29"/>
  <c r="AC148" i="29"/>
  <c r="AD28" i="29"/>
  <c r="AE64" i="29" s="1"/>
  <c r="AC163" i="30"/>
  <c r="AC144" i="30"/>
  <c r="AD24" i="30"/>
  <c r="AE60" i="30" s="1"/>
  <c r="AB176" i="30"/>
  <c r="AA190" i="29"/>
  <c r="AA192" i="29" s="1"/>
  <c r="AA183" i="29"/>
  <c r="AA185" i="29" s="1"/>
  <c r="AD143" i="31"/>
  <c r="AD162" i="31"/>
  <c r="AE23" i="31"/>
  <c r="AF59" i="31" s="1"/>
  <c r="AF25" i="32"/>
  <c r="AG55" i="32" s="1"/>
  <c r="AE25" i="2"/>
  <c r="AF55" i="2" s="1"/>
  <c r="AE28" i="2"/>
  <c r="AF58" i="2" s="1"/>
  <c r="AE26" i="2"/>
  <c r="AF56" i="2" s="1"/>
  <c r="AE24" i="2"/>
  <c r="AF54" i="2" s="1"/>
  <c r="AF20" i="2"/>
  <c r="AG50" i="2" s="1"/>
  <c r="AE21" i="2"/>
  <c r="AF51" i="2" s="1"/>
  <c r="AC61" i="2"/>
  <c r="AC99" i="28" s="1"/>
  <c r="AD29" i="2"/>
  <c r="AE59" i="2" s="1"/>
  <c r="AE23" i="2"/>
  <c r="AF53" i="2" s="1"/>
  <c r="AE27" i="2"/>
  <c r="AF57" i="2" s="1"/>
  <c r="AF24" i="10"/>
  <c r="AG60" i="10" s="1"/>
  <c r="AE26" i="10"/>
  <c r="AF62" i="10" s="1"/>
  <c r="AE25" i="10"/>
  <c r="AF61" i="10" s="1"/>
  <c r="AE28" i="10"/>
  <c r="AF64" i="10" s="1"/>
  <c r="AE35" i="10"/>
  <c r="AF71" i="10" s="1"/>
  <c r="AC73" i="10"/>
  <c r="AE31" i="10"/>
  <c r="AF67" i="10" s="1"/>
  <c r="AE34" i="10"/>
  <c r="AF70" i="10" s="1"/>
  <c r="AE29" i="10"/>
  <c r="AF65" i="10" s="1"/>
  <c r="AE32" i="10"/>
  <c r="AF68" i="10" s="1"/>
  <c r="AE27" i="10"/>
  <c r="AF63" i="10" s="1"/>
  <c r="AF30" i="10"/>
  <c r="AG66" i="10" s="1"/>
  <c r="AF24" i="32"/>
  <c r="AG54" i="32" s="1"/>
  <c r="AF26" i="32"/>
  <c r="AG56" i="32" s="1"/>
  <c r="AF23" i="32"/>
  <c r="AG53" i="32" s="1"/>
  <c r="AF27" i="32"/>
  <c r="AG57" i="32" s="1"/>
  <c r="AG20" i="32"/>
  <c r="AH50" i="32" s="1"/>
  <c r="AF28" i="32"/>
  <c r="AG58" i="32" s="1"/>
  <c r="AB93" i="28" l="1"/>
  <c r="AA96" i="28"/>
  <c r="AA30" i="28" s="1"/>
  <c r="AB26" i="28"/>
  <c r="AB10" i="28" s="1"/>
  <c r="AK41" i="35"/>
  <c r="AJ55" i="35"/>
  <c r="AK41" i="34"/>
  <c r="AJ55" i="34"/>
  <c r="AJ41" i="33"/>
  <c r="AI55" i="33"/>
  <c r="AK36" i="32"/>
  <c r="AJ46" i="32"/>
  <c r="AM35" i="32"/>
  <c r="AK41" i="31"/>
  <c r="AJ55" i="31"/>
  <c r="AJ41" i="30"/>
  <c r="AI55" i="30"/>
  <c r="AJ41" i="29"/>
  <c r="AI55" i="29"/>
  <c r="Z11" i="28"/>
  <c r="Z31" i="28" s="1"/>
  <c r="Z32" i="28" s="1"/>
  <c r="Z33" i="28" s="1"/>
  <c r="AB74" i="30"/>
  <c r="AB102" i="28"/>
  <c r="AB94" i="28" s="1"/>
  <c r="AB92" i="28"/>
  <c r="AB74" i="33"/>
  <c r="AB108" i="28"/>
  <c r="AB112" i="28" s="1"/>
  <c r="AJ55" i="10"/>
  <c r="AK41" i="10"/>
  <c r="AC74" i="10"/>
  <c r="AC100" i="28"/>
  <c r="AC62" i="32"/>
  <c r="AC107" i="28"/>
  <c r="AC179" i="34"/>
  <c r="AC109" i="28"/>
  <c r="AC24" i="28" s="1"/>
  <c r="AL35" i="2"/>
  <c r="AK46" i="2"/>
  <c r="AB16" i="28"/>
  <c r="AA8" i="28"/>
  <c r="AC74" i="35"/>
  <c r="AC110" i="28"/>
  <c r="AC25" i="28" s="1"/>
  <c r="AA17" i="28"/>
  <c r="AB23" i="28"/>
  <c r="AD18" i="28"/>
  <c r="AC74" i="36"/>
  <c r="AC111" i="28"/>
  <c r="AC95" i="28" s="1"/>
  <c r="AB15" i="28"/>
  <c r="AA7" i="28"/>
  <c r="AA104" i="28"/>
  <c r="AC14" i="28"/>
  <c r="AG98" i="28"/>
  <c r="AG106" i="28" s="1"/>
  <c r="AG116" i="28"/>
  <c r="AG124" i="28" s="1"/>
  <c r="AG132" i="28" s="1"/>
  <c r="AH181" i="30"/>
  <c r="AH188" i="30"/>
  <c r="AH58" i="30"/>
  <c r="AH22" i="30"/>
  <c r="AH92" i="30"/>
  <c r="AH126" i="30"/>
  <c r="AH161" i="30"/>
  <c r="AH77" i="30"/>
  <c r="AH142" i="30"/>
  <c r="AH40" i="30"/>
  <c r="AH109" i="30"/>
  <c r="AH161" i="36"/>
  <c r="AH142" i="36"/>
  <c r="AH188" i="36"/>
  <c r="AH40" i="36"/>
  <c r="AH126" i="36"/>
  <c r="AH109" i="36"/>
  <c r="AH92" i="36"/>
  <c r="AH77" i="36"/>
  <c r="AH58" i="36"/>
  <c r="AH22" i="36"/>
  <c r="AH181" i="36"/>
  <c r="AH92" i="33"/>
  <c r="AH58" i="33"/>
  <c r="AH22" i="33"/>
  <c r="AH77" i="33"/>
  <c r="AH40" i="33"/>
  <c r="AH188" i="31"/>
  <c r="AH40" i="31"/>
  <c r="AH92" i="31"/>
  <c r="AH126" i="31"/>
  <c r="AH22" i="31"/>
  <c r="AH181" i="31"/>
  <c r="AH161" i="31"/>
  <c r="AH77" i="31"/>
  <c r="AH58" i="31"/>
  <c r="AH142" i="31"/>
  <c r="AH109" i="31"/>
  <c r="AH161" i="35"/>
  <c r="AH142" i="35"/>
  <c r="AH77" i="35"/>
  <c r="AH58" i="35"/>
  <c r="AH126" i="35"/>
  <c r="AH109" i="35"/>
  <c r="AH181" i="35"/>
  <c r="AH92" i="35"/>
  <c r="AH188" i="35"/>
  <c r="AH22" i="35"/>
  <c r="AH40" i="35"/>
  <c r="AH27" i="48"/>
  <c r="AH20" i="48"/>
  <c r="AI4" i="48"/>
  <c r="AI4" i="36"/>
  <c r="AI4" i="34"/>
  <c r="AI4" i="32"/>
  <c r="AI4" i="43"/>
  <c r="AI4" i="35"/>
  <c r="AI4" i="33"/>
  <c r="AI4" i="31"/>
  <c r="AI4" i="29"/>
  <c r="AI4" i="10"/>
  <c r="AI4" i="30"/>
  <c r="AI65" i="2"/>
  <c r="AI34" i="2"/>
  <c r="AI77" i="2"/>
  <c r="AI49" i="2"/>
  <c r="AI19" i="2"/>
  <c r="AH76" i="43"/>
  <c r="AH22" i="43"/>
  <c r="AH89" i="43"/>
  <c r="AH58" i="43"/>
  <c r="AH40" i="43"/>
  <c r="AH126" i="29"/>
  <c r="AH188" i="29"/>
  <c r="AH161" i="29"/>
  <c r="AH92" i="29"/>
  <c r="AH58" i="29"/>
  <c r="AH22" i="29"/>
  <c r="AH77" i="29"/>
  <c r="AH181" i="29"/>
  <c r="AH142" i="29"/>
  <c r="AH40" i="29"/>
  <c r="AH109" i="29"/>
  <c r="AH77" i="32"/>
  <c r="AH34" i="32"/>
  <c r="AH65" i="32"/>
  <c r="AH49" i="32"/>
  <c r="AH19" i="32"/>
  <c r="AH77" i="10"/>
  <c r="AH92" i="10"/>
  <c r="AH40" i="10"/>
  <c r="AH22" i="10"/>
  <c r="AH58" i="10"/>
  <c r="AH188" i="34"/>
  <c r="AH181" i="34"/>
  <c r="AH40" i="34"/>
  <c r="AH77" i="34"/>
  <c r="AH109" i="34"/>
  <c r="AH142" i="34"/>
  <c r="AH22" i="34"/>
  <c r="AH58" i="34"/>
  <c r="AH126" i="34"/>
  <c r="AH161" i="34"/>
  <c r="AH92" i="34"/>
  <c r="AI37" i="28"/>
  <c r="AI62" i="28" s="1"/>
  <c r="AK5" i="28"/>
  <c r="AJ4" i="2"/>
  <c r="AJ13" i="28"/>
  <c r="AJ21" i="28"/>
  <c r="AH70" i="28"/>
  <c r="AH78" i="28" s="1"/>
  <c r="AH90" i="28"/>
  <c r="AE61" i="31"/>
  <c r="AE73" i="31" s="1"/>
  <c r="AE103" i="28" s="1"/>
  <c r="AD145" i="31"/>
  <c r="AD157" i="31" s="1"/>
  <c r="AD189" i="31" s="1"/>
  <c r="AE25" i="31"/>
  <c r="AD164" i="31"/>
  <c r="AD176" i="31" s="1"/>
  <c r="AD183" i="31" s="1"/>
  <c r="AD185" i="31" s="1"/>
  <c r="AD37" i="31"/>
  <c r="AD37" i="10"/>
  <c r="AE52" i="32"/>
  <c r="AE22" i="32"/>
  <c r="AE31" i="32" s="1"/>
  <c r="Z198" i="36"/>
  <c r="AE69" i="10"/>
  <c r="AE33" i="10"/>
  <c r="AC158" i="31"/>
  <c r="AA198" i="31"/>
  <c r="AB158" i="35"/>
  <c r="Z194" i="36"/>
  <c r="AB197" i="31"/>
  <c r="AA194" i="31"/>
  <c r="AC178" i="31"/>
  <c r="AC179" i="31" s="1"/>
  <c r="AC182" i="31"/>
  <c r="AC184" i="31" s="1"/>
  <c r="AC177" i="31"/>
  <c r="AA193" i="36"/>
  <c r="AA194" i="36" s="1"/>
  <c r="AB186" i="31"/>
  <c r="AA197" i="36"/>
  <c r="AA198" i="36" s="1"/>
  <c r="AD74" i="31"/>
  <c r="AB183" i="36"/>
  <c r="AB185" i="36" s="1"/>
  <c r="AC157" i="35"/>
  <c r="AB158" i="34"/>
  <c r="AD73" i="36"/>
  <c r="AC62" i="2"/>
  <c r="AC189" i="31"/>
  <c r="AC191" i="31" s="1"/>
  <c r="AC193" i="31" s="1"/>
  <c r="AB189" i="29"/>
  <c r="AB191" i="29" s="1"/>
  <c r="AB196" i="31"/>
  <c r="AB178" i="36"/>
  <c r="AB179" i="36" s="1"/>
  <c r="AE59" i="10"/>
  <c r="AE23" i="10"/>
  <c r="AB74" i="29"/>
  <c r="AB189" i="36"/>
  <c r="AB191" i="36" s="1"/>
  <c r="AB193" i="36" s="1"/>
  <c r="AB182" i="36"/>
  <c r="AB184" i="36" s="1"/>
  <c r="AB177" i="35"/>
  <c r="AC157" i="36"/>
  <c r="AC182" i="36" s="1"/>
  <c r="AB158" i="36"/>
  <c r="Z194" i="34"/>
  <c r="AB177" i="36"/>
  <c r="Z194" i="35"/>
  <c r="Z198" i="35"/>
  <c r="AC183" i="31"/>
  <c r="AC185" i="31" s="1"/>
  <c r="AC176" i="36"/>
  <c r="AA196" i="34"/>
  <c r="AA184" i="34"/>
  <c r="AA186" i="34" s="1"/>
  <c r="AB190" i="34"/>
  <c r="AB192" i="34" s="1"/>
  <c r="AB183" i="34"/>
  <c r="AB185" i="34" s="1"/>
  <c r="AE31" i="36"/>
  <c r="AE67" i="36"/>
  <c r="AD170" i="36"/>
  <c r="AD151" i="36"/>
  <c r="AE31" i="34"/>
  <c r="AE67" i="34"/>
  <c r="AD170" i="34"/>
  <c r="AD151" i="34"/>
  <c r="AC176" i="35"/>
  <c r="AI28" i="35"/>
  <c r="AI64" i="35"/>
  <c r="AH148" i="35"/>
  <c r="AH167" i="35"/>
  <c r="AE26" i="36"/>
  <c r="AE62" i="36"/>
  <c r="AD146" i="36"/>
  <c r="AD165" i="36"/>
  <c r="AF35" i="31"/>
  <c r="AF71" i="31"/>
  <c r="AE155" i="31"/>
  <c r="AE174" i="31"/>
  <c r="AE35" i="34"/>
  <c r="AE71" i="34"/>
  <c r="AD174" i="34"/>
  <c r="AD155" i="34"/>
  <c r="AM26" i="35"/>
  <c r="AM62" i="35"/>
  <c r="AL165" i="35"/>
  <c r="AL146" i="35"/>
  <c r="AJ35" i="35"/>
  <c r="AJ71" i="35"/>
  <c r="AI174" i="35"/>
  <c r="AI155" i="35"/>
  <c r="Z198" i="34"/>
  <c r="AE33" i="36"/>
  <c r="AE69" i="36"/>
  <c r="AD153" i="36"/>
  <c r="AD172" i="36"/>
  <c r="AJ25" i="35"/>
  <c r="AJ61" i="35"/>
  <c r="AI145" i="35"/>
  <c r="AI164" i="35"/>
  <c r="AE25" i="36"/>
  <c r="AE61" i="36"/>
  <c r="AD145" i="36"/>
  <c r="AD164" i="36"/>
  <c r="AH29" i="36"/>
  <c r="AH65" i="36"/>
  <c r="AG168" i="36"/>
  <c r="AG149" i="36"/>
  <c r="AI32" i="35"/>
  <c r="AI68" i="35"/>
  <c r="AH152" i="35"/>
  <c r="AH171" i="35"/>
  <c r="AC157" i="34"/>
  <c r="AD73" i="35"/>
  <c r="AG67" i="31"/>
  <c r="AG31" i="31"/>
  <c r="AF170" i="31"/>
  <c r="AF151" i="31"/>
  <c r="AF70" i="31"/>
  <c r="AF34" i="31"/>
  <c r="AE173" i="31"/>
  <c r="AE154" i="31"/>
  <c r="AE27" i="36"/>
  <c r="AE63" i="36"/>
  <c r="AD147" i="36"/>
  <c r="AD166" i="36"/>
  <c r="AG24" i="35"/>
  <c r="AG60" i="35"/>
  <c r="AF163" i="35"/>
  <c r="AF144" i="35"/>
  <c r="AA193" i="35"/>
  <c r="AE27" i="34"/>
  <c r="AE63" i="34"/>
  <c r="AD147" i="34"/>
  <c r="AD166" i="34"/>
  <c r="AJ33" i="35"/>
  <c r="AJ69" i="35"/>
  <c r="AI172" i="35"/>
  <c r="AI153" i="35"/>
  <c r="AE34" i="35"/>
  <c r="AE70" i="35"/>
  <c r="AD154" i="35"/>
  <c r="AD173" i="35"/>
  <c r="AC176" i="34"/>
  <c r="AE31" i="35"/>
  <c r="AE67" i="35"/>
  <c r="AD170" i="35"/>
  <c r="AD151" i="35"/>
  <c r="AE23" i="35"/>
  <c r="AE59" i="35"/>
  <c r="AD162" i="35"/>
  <c r="AD143" i="35"/>
  <c r="AD37" i="35"/>
  <c r="AE35" i="36"/>
  <c r="AE71" i="36"/>
  <c r="AD155" i="36"/>
  <c r="AD174" i="36"/>
  <c r="AA186" i="35"/>
  <c r="AF65" i="31"/>
  <c r="AE168" i="31"/>
  <c r="AF29" i="31"/>
  <c r="AE149" i="31"/>
  <c r="AD37" i="36"/>
  <c r="AB177" i="34"/>
  <c r="AA197" i="35"/>
  <c r="AD73" i="34"/>
  <c r="AA196" i="35"/>
  <c r="AB189" i="35"/>
  <c r="AB178" i="35"/>
  <c r="AB179" i="35" s="1"/>
  <c r="AB182" i="35"/>
  <c r="AJ29" i="35"/>
  <c r="AJ65" i="35"/>
  <c r="AI149" i="35"/>
  <c r="AI168" i="35"/>
  <c r="AE32" i="34"/>
  <c r="AE68" i="34"/>
  <c r="AD152" i="34"/>
  <c r="AD171" i="34"/>
  <c r="AE30" i="34"/>
  <c r="AE66" i="34"/>
  <c r="AD150" i="34"/>
  <c r="AD169" i="34"/>
  <c r="AF66" i="31"/>
  <c r="AF30" i="31"/>
  <c r="AE150" i="31"/>
  <c r="AE169" i="31"/>
  <c r="AJ30" i="35"/>
  <c r="AJ66" i="35"/>
  <c r="AI169" i="35"/>
  <c r="AI150" i="35"/>
  <c r="AE29" i="34"/>
  <c r="AE65" i="34"/>
  <c r="AD168" i="34"/>
  <c r="AD149" i="34"/>
  <c r="AE25" i="34"/>
  <c r="AE61" i="34"/>
  <c r="AD145" i="34"/>
  <c r="AD164" i="34"/>
  <c r="AF64" i="31"/>
  <c r="AE167" i="31"/>
  <c r="AF28" i="31"/>
  <c r="AE148" i="31"/>
  <c r="AI27" i="35"/>
  <c r="AI63" i="35"/>
  <c r="AH166" i="35"/>
  <c r="AH147" i="35"/>
  <c r="AE23" i="34"/>
  <c r="AE59" i="34"/>
  <c r="AD143" i="34"/>
  <c r="AD37" i="34"/>
  <c r="AD162" i="34"/>
  <c r="AE24" i="34"/>
  <c r="AE60" i="34"/>
  <c r="AD163" i="34"/>
  <c r="AD144" i="34"/>
  <c r="AE24" i="36"/>
  <c r="AE60" i="36"/>
  <c r="AD144" i="36"/>
  <c r="AD163" i="36"/>
  <c r="AB191" i="31"/>
  <c r="AB193" i="31" s="1"/>
  <c r="AF63" i="31"/>
  <c r="AF27" i="31"/>
  <c r="AE166" i="31"/>
  <c r="AE147" i="31"/>
  <c r="AE28" i="36"/>
  <c r="AE64" i="36"/>
  <c r="AD167" i="36"/>
  <c r="AD148" i="36"/>
  <c r="AE33" i="34"/>
  <c r="AE69" i="34"/>
  <c r="AD153" i="34"/>
  <c r="AD172" i="34"/>
  <c r="AE32" i="36"/>
  <c r="AE68" i="36"/>
  <c r="AD152" i="36"/>
  <c r="AD171" i="36"/>
  <c r="AE28" i="34"/>
  <c r="AE64" i="34"/>
  <c r="AD148" i="34"/>
  <c r="AD167" i="34"/>
  <c r="AE26" i="34"/>
  <c r="AE62" i="34"/>
  <c r="AD146" i="34"/>
  <c r="AD165" i="34"/>
  <c r="AB189" i="34"/>
  <c r="AB182" i="34"/>
  <c r="AF62" i="31"/>
  <c r="AE146" i="31"/>
  <c r="AE165" i="31"/>
  <c r="AF26" i="31"/>
  <c r="AE52" i="2"/>
  <c r="AE22" i="2"/>
  <c r="AA191" i="34"/>
  <c r="AA193" i="34" s="1"/>
  <c r="AA197" i="34"/>
  <c r="AF69" i="31"/>
  <c r="AF33" i="31"/>
  <c r="AE172" i="31"/>
  <c r="AE153" i="31"/>
  <c r="AE30" i="36"/>
  <c r="AE66" i="36"/>
  <c r="AD150" i="36"/>
  <c r="AD169" i="36"/>
  <c r="AF23" i="36"/>
  <c r="AF59" i="36"/>
  <c r="AE162" i="36"/>
  <c r="AE143" i="36"/>
  <c r="AF60" i="31"/>
  <c r="AE144" i="31"/>
  <c r="AF24" i="31"/>
  <c r="AE163" i="31"/>
  <c r="AB190" i="35"/>
  <c r="AB192" i="35" s="1"/>
  <c r="AB183" i="35"/>
  <c r="AB185" i="35" s="1"/>
  <c r="AE34" i="34"/>
  <c r="AE70" i="34"/>
  <c r="AD154" i="34"/>
  <c r="AD173" i="34"/>
  <c r="AE34" i="36"/>
  <c r="AE70" i="36"/>
  <c r="AD173" i="36"/>
  <c r="AD154" i="36"/>
  <c r="AC74" i="34"/>
  <c r="AF68" i="31"/>
  <c r="AF32" i="31"/>
  <c r="AE171" i="31"/>
  <c r="AE152" i="31"/>
  <c r="AD61" i="32"/>
  <c r="AF29" i="32"/>
  <c r="AG59" i="32" s="1"/>
  <c r="AF21" i="32"/>
  <c r="AG51" i="32" s="1"/>
  <c r="AB158" i="29"/>
  <c r="AB184" i="29"/>
  <c r="AD144" i="30"/>
  <c r="AD163" i="30"/>
  <c r="AE24" i="30"/>
  <c r="AF60" i="30" s="1"/>
  <c r="AE32" i="33"/>
  <c r="AF68" i="33" s="1"/>
  <c r="AD163" i="29"/>
  <c r="AD144" i="29"/>
  <c r="AE24" i="29"/>
  <c r="AF60" i="29" s="1"/>
  <c r="AE28" i="33"/>
  <c r="AF64" i="33" s="1"/>
  <c r="AE33" i="33"/>
  <c r="AF69" i="33" s="1"/>
  <c r="AC157" i="30"/>
  <c r="AE34" i="33"/>
  <c r="AF70" i="33" s="1"/>
  <c r="AD167" i="30"/>
  <c r="AD148" i="30"/>
  <c r="AE28" i="30"/>
  <c r="AF64" i="30" s="1"/>
  <c r="AA191" i="29"/>
  <c r="AA193" i="29" s="1"/>
  <c r="AA197" i="29"/>
  <c r="AE30" i="29"/>
  <c r="AF66" i="29" s="1"/>
  <c r="AD150" i="29"/>
  <c r="AD169" i="29"/>
  <c r="AE29" i="33"/>
  <c r="AF65" i="33" s="1"/>
  <c r="AD174" i="29"/>
  <c r="AD155" i="29"/>
  <c r="AE35" i="29"/>
  <c r="AF71" i="29" s="1"/>
  <c r="AD174" i="30"/>
  <c r="AD155" i="30"/>
  <c r="AE35" i="30"/>
  <c r="AF71" i="30" s="1"/>
  <c r="AD162" i="30"/>
  <c r="AD143" i="30"/>
  <c r="AD37" i="30"/>
  <c r="AE23" i="30"/>
  <c r="AF59" i="30" s="1"/>
  <c r="AE31" i="33"/>
  <c r="AF67" i="33" s="1"/>
  <c r="AA184" i="29"/>
  <c r="AA186" i="29" s="1"/>
  <c r="AA196" i="29"/>
  <c r="AD37" i="29"/>
  <c r="AD173" i="29"/>
  <c r="AE34" i="29"/>
  <c r="AF70" i="29" s="1"/>
  <c r="AD154" i="29"/>
  <c r="AE29" i="30"/>
  <c r="AF65" i="30" s="1"/>
  <c r="AD168" i="30"/>
  <c r="AD149" i="30"/>
  <c r="AC73" i="30"/>
  <c r="AC157" i="29"/>
  <c r="AE30" i="33"/>
  <c r="AF66" i="33" s="1"/>
  <c r="AE32" i="30"/>
  <c r="AF68" i="30" s="1"/>
  <c r="AD171" i="30"/>
  <c r="AD152" i="30"/>
  <c r="AD164" i="29"/>
  <c r="AD145" i="29"/>
  <c r="AE25" i="29"/>
  <c r="AF61" i="29" s="1"/>
  <c r="AD164" i="30"/>
  <c r="AE25" i="30"/>
  <c r="AF61" i="30" s="1"/>
  <c r="AD145" i="30"/>
  <c r="AB158" i="30"/>
  <c r="AB178" i="30"/>
  <c r="AB179" i="30" s="1"/>
  <c r="AB189" i="30"/>
  <c r="AB182" i="30"/>
  <c r="Z194" i="29"/>
  <c r="AD154" i="30"/>
  <c r="AD173" i="30"/>
  <c r="AE34" i="30"/>
  <c r="AF70" i="30" s="1"/>
  <c r="AE24" i="33"/>
  <c r="AF60" i="33" s="1"/>
  <c r="AC176" i="29"/>
  <c r="AD170" i="30"/>
  <c r="AD151" i="30"/>
  <c r="AE31" i="30"/>
  <c r="AF67" i="30" s="1"/>
  <c r="Z198" i="29"/>
  <c r="AC73" i="29"/>
  <c r="AC101" i="28" s="1"/>
  <c r="AC93" i="28" s="1"/>
  <c r="AD148" i="29"/>
  <c r="AD167" i="29"/>
  <c r="AE28" i="29"/>
  <c r="AF64" i="29" s="1"/>
  <c r="AD172" i="29"/>
  <c r="AE33" i="29"/>
  <c r="AF69" i="29" s="1"/>
  <c r="AD153" i="29"/>
  <c r="AC73" i="33"/>
  <c r="AE32" i="29"/>
  <c r="AF68" i="29" s="1"/>
  <c r="AD152" i="29"/>
  <c r="AD171" i="29"/>
  <c r="AF25" i="33"/>
  <c r="AG61" i="33" s="1"/>
  <c r="AE33" i="30"/>
  <c r="AF69" i="30" s="1"/>
  <c r="AD153" i="30"/>
  <c r="AD172" i="30"/>
  <c r="AE23" i="33"/>
  <c r="AF59" i="33" s="1"/>
  <c r="AD37" i="33"/>
  <c r="AE35" i="33"/>
  <c r="AF71" i="33" s="1"/>
  <c r="AD147" i="30"/>
  <c r="AD166" i="30"/>
  <c r="AE27" i="30"/>
  <c r="AF63" i="30" s="1"/>
  <c r="AE26" i="33"/>
  <c r="AF62" i="33" s="1"/>
  <c r="AD147" i="29"/>
  <c r="AD166" i="29"/>
  <c r="AE27" i="29"/>
  <c r="AF63" i="29" s="1"/>
  <c r="AE27" i="33"/>
  <c r="AF63" i="33" s="1"/>
  <c r="Z198" i="30"/>
  <c r="AD143" i="29"/>
  <c r="AD162" i="29"/>
  <c r="AE23" i="29"/>
  <c r="AF59" i="29" s="1"/>
  <c r="AA191" i="30"/>
  <c r="AA193" i="30" s="1"/>
  <c r="AA197" i="30"/>
  <c r="AE26" i="30"/>
  <c r="AF62" i="30" s="1"/>
  <c r="AD146" i="30"/>
  <c r="AD165" i="30"/>
  <c r="AE29" i="29"/>
  <c r="AF65" i="29" s="1"/>
  <c r="AD149" i="29"/>
  <c r="AD168" i="29"/>
  <c r="AB183" i="30"/>
  <c r="AB185" i="30" s="1"/>
  <c r="AB177" i="30"/>
  <c r="AB190" i="30"/>
  <c r="AB192" i="30" s="1"/>
  <c r="AD169" i="30"/>
  <c r="AD150" i="30"/>
  <c r="AE30" i="30"/>
  <c r="AF66" i="30" s="1"/>
  <c r="AD146" i="29"/>
  <c r="AD165" i="29"/>
  <c r="AE26" i="29"/>
  <c r="AF62" i="29" s="1"/>
  <c r="AD151" i="29"/>
  <c r="AD170" i="29"/>
  <c r="AE31" i="29"/>
  <c r="AF67" i="29" s="1"/>
  <c r="AC176" i="30"/>
  <c r="Z194" i="30"/>
  <c r="AA196" i="30"/>
  <c r="AA184" i="30"/>
  <c r="AA186" i="30" s="1"/>
  <c r="AB177" i="29"/>
  <c r="AB183" i="29"/>
  <c r="AB185" i="29" s="1"/>
  <c r="AB190" i="29"/>
  <c r="AB192" i="29" s="1"/>
  <c r="AB178" i="29"/>
  <c r="AB179" i="29" s="1"/>
  <c r="AF23" i="31"/>
  <c r="AG59" i="31" s="1"/>
  <c r="AE143" i="31"/>
  <c r="AE162" i="31"/>
  <c r="AE37" i="31"/>
  <c r="AG25" i="32"/>
  <c r="AH55" i="32" s="1"/>
  <c r="AF25" i="2"/>
  <c r="AG55" i="2" s="1"/>
  <c r="AF23" i="2"/>
  <c r="AG53" i="2" s="1"/>
  <c r="AF21" i="2"/>
  <c r="AG51" i="2" s="1"/>
  <c r="AG20" i="2"/>
  <c r="AH50" i="2" s="1"/>
  <c r="AF27" i="2"/>
  <c r="AG57" i="2" s="1"/>
  <c r="AF26" i="2"/>
  <c r="AG56" i="2" s="1"/>
  <c r="AE29" i="2"/>
  <c r="AF59" i="2" s="1"/>
  <c r="AD61" i="2"/>
  <c r="AD99" i="28" s="1"/>
  <c r="AD31" i="2"/>
  <c r="AF24" i="2"/>
  <c r="AG54" i="2" s="1"/>
  <c r="AF28" i="2"/>
  <c r="AG58" i="2" s="1"/>
  <c r="AG30" i="10"/>
  <c r="AH66" i="10" s="1"/>
  <c r="AF34" i="10"/>
  <c r="AG70" i="10" s="1"/>
  <c r="AF35" i="10"/>
  <c r="AG71" i="10" s="1"/>
  <c r="AF28" i="10"/>
  <c r="AG64" i="10" s="1"/>
  <c r="AD73" i="10"/>
  <c r="AG24" i="10"/>
  <c r="AH60" i="10" s="1"/>
  <c r="AF25" i="10"/>
  <c r="AG61" i="10" s="1"/>
  <c r="AF29" i="10"/>
  <c r="AG65" i="10" s="1"/>
  <c r="AF27" i="10"/>
  <c r="AG63" i="10" s="1"/>
  <c r="AF31" i="10"/>
  <c r="AG67" i="10" s="1"/>
  <c r="AF32" i="10"/>
  <c r="AG68" i="10" s="1"/>
  <c r="AF26" i="10"/>
  <c r="AG62" i="10" s="1"/>
  <c r="AH20" i="32"/>
  <c r="AI50" i="32" s="1"/>
  <c r="AG23" i="32"/>
  <c r="AH53" i="32" s="1"/>
  <c r="AG27" i="32"/>
  <c r="AH57" i="32" s="1"/>
  <c r="AG26" i="32"/>
  <c r="AH56" i="32" s="1"/>
  <c r="AG24" i="32"/>
  <c r="AH54" i="32" s="1"/>
  <c r="AG28" i="32"/>
  <c r="AH58" i="32" s="1"/>
  <c r="AL41" i="35" l="1"/>
  <c r="AK55" i="35"/>
  <c r="AL41" i="34"/>
  <c r="AK55" i="34"/>
  <c r="AJ55" i="33"/>
  <c r="AK41" i="33"/>
  <c r="AL36" i="32"/>
  <c r="AK46" i="32"/>
  <c r="AL41" i="31"/>
  <c r="AK55" i="31"/>
  <c r="AB96" i="28"/>
  <c r="AB30" i="28" s="1"/>
  <c r="AK41" i="30"/>
  <c r="AJ55" i="30"/>
  <c r="AK41" i="29"/>
  <c r="AJ55" i="29"/>
  <c r="AC74" i="33"/>
  <c r="AC108" i="28"/>
  <c r="AC112" i="28" s="1"/>
  <c r="AD179" i="34"/>
  <c r="AD109" i="28"/>
  <c r="AD24" i="28" s="1"/>
  <c r="AB7" i="28"/>
  <c r="AC15" i="28"/>
  <c r="AD74" i="10"/>
  <c r="AD100" i="28"/>
  <c r="AC22" i="28"/>
  <c r="AC6" i="28" s="1"/>
  <c r="AE18" i="28"/>
  <c r="AM35" i="2"/>
  <c r="AM46" i="2" s="1"/>
  <c r="AL46" i="2"/>
  <c r="AB104" i="28"/>
  <c r="AD74" i="35"/>
  <c r="AD110" i="28"/>
  <c r="AD25" i="28" s="1"/>
  <c r="AK55" i="10"/>
  <c r="AL41" i="10"/>
  <c r="AD74" i="36"/>
  <c r="AD111" i="28"/>
  <c r="AD95" i="28" s="1"/>
  <c r="AC26" i="28"/>
  <c r="AC10" i="28" s="1"/>
  <c r="AB17" i="28"/>
  <c r="AB19" i="28" s="1"/>
  <c r="AA9" i="28"/>
  <c r="AA11" i="28" s="1"/>
  <c r="AA31" i="28" s="1"/>
  <c r="AA32" i="28" s="1"/>
  <c r="AA33" i="28" s="1"/>
  <c r="AC91" i="28"/>
  <c r="AB27" i="28"/>
  <c r="AC16" i="28"/>
  <c r="AB8" i="28"/>
  <c r="AC74" i="30"/>
  <c r="AC102" i="28"/>
  <c r="AC94" i="28" s="1"/>
  <c r="AD62" i="32"/>
  <c r="AD107" i="28"/>
  <c r="AD14" i="28"/>
  <c r="AA19" i="28"/>
  <c r="AH98" i="28"/>
  <c r="AH106" i="28" s="1"/>
  <c r="AH116" i="28"/>
  <c r="AH124" i="28" s="1"/>
  <c r="AH132" i="28" s="1"/>
  <c r="AI188" i="30"/>
  <c r="AI58" i="30"/>
  <c r="AI92" i="30"/>
  <c r="AI126" i="30"/>
  <c r="AI22" i="30"/>
  <c r="AI161" i="30"/>
  <c r="AI77" i="30"/>
  <c r="AI109" i="30"/>
  <c r="AI181" i="30"/>
  <c r="AI40" i="30"/>
  <c r="AI142" i="30"/>
  <c r="AI161" i="34"/>
  <c r="AI188" i="34"/>
  <c r="AI181" i="34"/>
  <c r="AI40" i="34"/>
  <c r="AI77" i="34"/>
  <c r="AI109" i="34"/>
  <c r="AI142" i="34"/>
  <c r="AI22" i="34"/>
  <c r="AI58" i="34"/>
  <c r="AI92" i="34"/>
  <c r="AI126" i="34"/>
  <c r="AI188" i="31"/>
  <c r="AI181" i="31"/>
  <c r="AI142" i="31"/>
  <c r="AI109" i="31"/>
  <c r="AI77" i="31"/>
  <c r="AI40" i="31"/>
  <c r="AI92" i="31"/>
  <c r="AI126" i="31"/>
  <c r="AI22" i="31"/>
  <c r="AI161" i="31"/>
  <c r="AI58" i="31"/>
  <c r="AI77" i="33"/>
  <c r="AI40" i="33"/>
  <c r="AI92" i="33"/>
  <c r="AI58" i="33"/>
  <c r="AI22" i="33"/>
  <c r="AI188" i="36"/>
  <c r="AI40" i="36"/>
  <c r="AI126" i="36"/>
  <c r="AI109" i="36"/>
  <c r="AI92" i="36"/>
  <c r="AI181" i="36"/>
  <c r="AI161" i="36"/>
  <c r="AI142" i="36"/>
  <c r="AI77" i="36"/>
  <c r="AI22" i="36"/>
  <c r="AI58" i="36"/>
  <c r="AI20" i="48"/>
  <c r="AI27" i="48"/>
  <c r="AJ4" i="48"/>
  <c r="AJ4" i="43"/>
  <c r="AJ4" i="35"/>
  <c r="AJ4" i="33"/>
  <c r="AJ4" i="36"/>
  <c r="AJ4" i="34"/>
  <c r="AJ4" i="32"/>
  <c r="AJ4" i="10"/>
  <c r="AJ4" i="31"/>
  <c r="AJ4" i="29"/>
  <c r="AJ4" i="30"/>
  <c r="AJ19" i="2"/>
  <c r="AJ49" i="2"/>
  <c r="AJ65" i="2"/>
  <c r="AJ34" i="2"/>
  <c r="AJ77" i="2"/>
  <c r="AI126" i="35"/>
  <c r="AI58" i="35"/>
  <c r="AI40" i="35"/>
  <c r="AI142" i="35"/>
  <c r="AI22" i="35"/>
  <c r="AI161" i="35"/>
  <c r="AI92" i="35"/>
  <c r="AI188" i="35"/>
  <c r="AI77" i="35"/>
  <c r="AI109" i="35"/>
  <c r="AI181" i="35"/>
  <c r="AI58" i="43"/>
  <c r="AI40" i="43"/>
  <c r="AI89" i="43"/>
  <c r="AI22" i="43"/>
  <c r="AI76" i="43"/>
  <c r="AI40" i="10"/>
  <c r="AI77" i="10"/>
  <c r="AI58" i="10"/>
  <c r="AI92" i="10"/>
  <c r="AI22" i="10"/>
  <c r="AI126" i="29"/>
  <c r="AI181" i="29"/>
  <c r="AI142" i="29"/>
  <c r="AI77" i="29"/>
  <c r="AI40" i="29"/>
  <c r="AI161" i="29"/>
  <c r="AI92" i="29"/>
  <c r="AI188" i="29"/>
  <c r="AI22" i="29"/>
  <c r="AI58" i="29"/>
  <c r="AI109" i="29"/>
  <c r="AI34" i="32"/>
  <c r="AI65" i="32"/>
  <c r="AI19" i="32"/>
  <c r="AI77" i="32"/>
  <c r="AI49" i="32"/>
  <c r="AJ37" i="28"/>
  <c r="AJ62" i="28" s="1"/>
  <c r="AL5" i="28"/>
  <c r="AK4" i="2"/>
  <c r="AK21" i="28"/>
  <c r="AK13" i="28"/>
  <c r="AI70" i="28"/>
  <c r="AI78" i="28" s="1"/>
  <c r="AI90" i="28"/>
  <c r="AF61" i="31"/>
  <c r="AF73" i="31" s="1"/>
  <c r="AF103" i="28" s="1"/>
  <c r="AF25" i="31"/>
  <c r="AE145" i="31"/>
  <c r="AE157" i="31" s="1"/>
  <c r="AE164" i="31"/>
  <c r="AE176" i="31" s="1"/>
  <c r="AE183" i="31" s="1"/>
  <c r="AE185" i="31" s="1"/>
  <c r="AE37" i="10"/>
  <c r="AF52" i="32"/>
  <c r="AF22" i="32"/>
  <c r="AF31" i="32" s="1"/>
  <c r="AC158" i="35"/>
  <c r="AF69" i="10"/>
  <c r="AF33" i="10"/>
  <c r="AC197" i="31"/>
  <c r="AD158" i="31"/>
  <c r="AD177" i="31"/>
  <c r="AB198" i="31"/>
  <c r="AD182" i="31"/>
  <c r="AD184" i="31" s="1"/>
  <c r="AD186" i="31" s="1"/>
  <c r="AE73" i="35"/>
  <c r="AB197" i="36"/>
  <c r="AB194" i="31"/>
  <c r="AD190" i="31"/>
  <c r="AD192" i="31" s="1"/>
  <c r="AD178" i="31"/>
  <c r="AD179" i="31" s="1"/>
  <c r="AE74" i="31"/>
  <c r="AD62" i="2"/>
  <c r="AA194" i="35"/>
  <c r="AC189" i="35"/>
  <c r="AC191" i="35" s="1"/>
  <c r="AC182" i="35"/>
  <c r="AC184" i="35" s="1"/>
  <c r="AC158" i="36"/>
  <c r="AC189" i="36"/>
  <c r="AC191" i="36" s="1"/>
  <c r="AC178" i="36"/>
  <c r="AC179" i="36" s="1"/>
  <c r="AB186" i="36"/>
  <c r="AB194" i="36" s="1"/>
  <c r="AD176" i="36"/>
  <c r="AD190" i="36" s="1"/>
  <c r="AD192" i="36" s="1"/>
  <c r="AD157" i="35"/>
  <c r="AD182" i="35" s="1"/>
  <c r="AD176" i="35"/>
  <c r="AD183" i="35" s="1"/>
  <c r="AD185" i="35" s="1"/>
  <c r="AC177" i="35"/>
  <c r="AC74" i="29"/>
  <c r="AB196" i="36"/>
  <c r="AF59" i="10"/>
  <c r="AF23" i="10"/>
  <c r="AD74" i="34"/>
  <c r="AA198" i="35"/>
  <c r="AC183" i="36"/>
  <c r="AC185" i="36" s="1"/>
  <c r="AC177" i="36"/>
  <c r="AC186" i="31"/>
  <c r="AC194" i="31" s="1"/>
  <c r="AD157" i="36"/>
  <c r="AC190" i="36"/>
  <c r="AC192" i="36" s="1"/>
  <c r="AC196" i="31"/>
  <c r="AE73" i="36"/>
  <c r="AF34" i="36"/>
  <c r="AF70" i="36"/>
  <c r="AE154" i="36"/>
  <c r="AE173" i="36"/>
  <c r="AG60" i="31"/>
  <c r="AG24" i="31"/>
  <c r="AF163" i="31"/>
  <c r="AF144" i="31"/>
  <c r="AF32" i="36"/>
  <c r="AF68" i="36"/>
  <c r="AE171" i="36"/>
  <c r="AE152" i="36"/>
  <c r="AF28" i="36"/>
  <c r="AF64" i="36"/>
  <c r="AE167" i="36"/>
  <c r="AE148" i="36"/>
  <c r="AF24" i="34"/>
  <c r="AF60" i="34"/>
  <c r="AE163" i="34"/>
  <c r="AE144" i="34"/>
  <c r="AC190" i="34"/>
  <c r="AC192" i="34" s="1"/>
  <c r="AC183" i="34"/>
  <c r="AC185" i="34" s="1"/>
  <c r="AK33" i="35"/>
  <c r="AK69" i="35"/>
  <c r="AJ153" i="35"/>
  <c r="AJ172" i="35"/>
  <c r="AC190" i="35"/>
  <c r="AC192" i="35" s="1"/>
  <c r="AC183" i="35"/>
  <c r="AC185" i="35" s="1"/>
  <c r="AD176" i="34"/>
  <c r="AJ27" i="35"/>
  <c r="AJ63" i="35"/>
  <c r="AI147" i="35"/>
  <c r="AI166" i="35"/>
  <c r="AF25" i="34"/>
  <c r="AF61" i="34"/>
  <c r="AE145" i="34"/>
  <c r="AE164" i="34"/>
  <c r="AK30" i="35"/>
  <c r="AK66" i="35"/>
  <c r="AJ150" i="35"/>
  <c r="AJ169" i="35"/>
  <c r="AF30" i="34"/>
  <c r="AF66" i="34"/>
  <c r="AE169" i="34"/>
  <c r="AE150" i="34"/>
  <c r="AH24" i="35"/>
  <c r="AH60" i="35"/>
  <c r="AG163" i="35"/>
  <c r="AG144" i="35"/>
  <c r="AG70" i="31"/>
  <c r="AG34" i="31"/>
  <c r="AF173" i="31"/>
  <c r="AF154" i="31"/>
  <c r="AC189" i="34"/>
  <c r="AC182" i="34"/>
  <c r="AI29" i="36"/>
  <c r="AI65" i="36"/>
  <c r="AH168" i="36"/>
  <c r="AH149" i="36"/>
  <c r="AK25" i="35"/>
  <c r="AK61" i="35"/>
  <c r="AJ164" i="35"/>
  <c r="AJ145" i="35"/>
  <c r="AC184" i="36"/>
  <c r="AG65" i="31"/>
  <c r="AG29" i="31"/>
  <c r="AF168" i="31"/>
  <c r="AF149" i="31"/>
  <c r="AG68" i="31"/>
  <c r="AG32" i="31"/>
  <c r="AF152" i="31"/>
  <c r="AF171" i="31"/>
  <c r="AB196" i="34"/>
  <c r="AB184" i="34"/>
  <c r="AB186" i="34" s="1"/>
  <c r="AK35" i="35"/>
  <c r="AK71" i="35"/>
  <c r="AJ174" i="35"/>
  <c r="AJ155" i="35"/>
  <c r="AF35" i="34"/>
  <c r="AF71" i="34"/>
  <c r="AE155" i="34"/>
  <c r="AE174" i="34"/>
  <c r="AF26" i="36"/>
  <c r="AF62" i="36"/>
  <c r="AE146" i="36"/>
  <c r="AE165" i="36"/>
  <c r="AG23" i="36"/>
  <c r="AG59" i="36"/>
  <c r="AF162" i="36"/>
  <c r="AF143" i="36"/>
  <c r="AF26" i="34"/>
  <c r="AF62" i="34"/>
  <c r="AE165" i="34"/>
  <c r="AE146" i="34"/>
  <c r="AF30" i="36"/>
  <c r="AF66" i="36"/>
  <c r="AE169" i="36"/>
  <c r="AE150" i="36"/>
  <c r="AB191" i="34"/>
  <c r="AB193" i="34" s="1"/>
  <c r="AB197" i="34"/>
  <c r="AF28" i="34"/>
  <c r="AF64" i="34"/>
  <c r="AE167" i="34"/>
  <c r="AE148" i="34"/>
  <c r="AD157" i="34"/>
  <c r="AG64" i="31"/>
  <c r="AG28" i="31"/>
  <c r="AF167" i="31"/>
  <c r="AF148" i="31"/>
  <c r="AK29" i="35"/>
  <c r="AK65" i="35"/>
  <c r="AJ168" i="35"/>
  <c r="AJ149" i="35"/>
  <c r="AF23" i="35"/>
  <c r="AF59" i="35"/>
  <c r="AE162" i="35"/>
  <c r="AE37" i="35"/>
  <c r="AE143" i="35"/>
  <c r="AC158" i="34"/>
  <c r="AF31" i="34"/>
  <c r="AF67" i="34"/>
  <c r="AE151" i="34"/>
  <c r="AE170" i="34"/>
  <c r="AA194" i="34"/>
  <c r="AF31" i="36"/>
  <c r="AF67" i="36"/>
  <c r="AE170" i="36"/>
  <c r="AE151" i="36"/>
  <c r="AF34" i="34"/>
  <c r="AF70" i="34"/>
  <c r="AE154" i="34"/>
  <c r="AE173" i="34"/>
  <c r="AE37" i="36"/>
  <c r="AF52" i="2"/>
  <c r="AF22" i="2"/>
  <c r="AF33" i="34"/>
  <c r="AF69" i="34"/>
  <c r="AE172" i="34"/>
  <c r="AE153" i="34"/>
  <c r="AG63" i="31"/>
  <c r="AF147" i="31"/>
  <c r="AF166" i="31"/>
  <c r="AG27" i="31"/>
  <c r="AF24" i="36"/>
  <c r="AF60" i="36"/>
  <c r="AE163" i="36"/>
  <c r="AE144" i="36"/>
  <c r="AE73" i="34"/>
  <c r="AG66" i="31"/>
  <c r="AF169" i="31"/>
  <c r="AG30" i="31"/>
  <c r="AF150" i="31"/>
  <c r="AB184" i="35"/>
  <c r="AB186" i="35" s="1"/>
  <c r="AB196" i="35"/>
  <c r="AC177" i="34"/>
  <c r="AF34" i="35"/>
  <c r="AF70" i="35"/>
  <c r="AE154" i="35"/>
  <c r="AE173" i="35"/>
  <c r="AF27" i="34"/>
  <c r="AF63" i="34"/>
  <c r="AE166" i="34"/>
  <c r="AE147" i="34"/>
  <c r="AA198" i="34"/>
  <c r="AF31" i="35"/>
  <c r="AF67" i="35"/>
  <c r="AE170" i="35"/>
  <c r="AE151" i="35"/>
  <c r="AF23" i="34"/>
  <c r="AF59" i="34"/>
  <c r="AE37" i="34"/>
  <c r="AE143" i="34"/>
  <c r="AE162" i="34"/>
  <c r="AF29" i="34"/>
  <c r="AF65" i="34"/>
  <c r="AE168" i="34"/>
  <c r="AE149" i="34"/>
  <c r="AF32" i="34"/>
  <c r="AF68" i="34"/>
  <c r="AE171" i="34"/>
  <c r="AE152" i="34"/>
  <c r="AF27" i="36"/>
  <c r="AF63" i="36"/>
  <c r="AE166" i="36"/>
  <c r="AE147" i="36"/>
  <c r="AJ32" i="35"/>
  <c r="AJ68" i="35"/>
  <c r="AI152" i="35"/>
  <c r="AI171" i="35"/>
  <c r="AF25" i="36"/>
  <c r="AF61" i="36"/>
  <c r="AE164" i="36"/>
  <c r="AE145" i="36"/>
  <c r="AF33" i="36"/>
  <c r="AF69" i="36"/>
  <c r="AE153" i="36"/>
  <c r="AE172" i="36"/>
  <c r="AG69" i="31"/>
  <c r="AF153" i="31"/>
  <c r="AG33" i="31"/>
  <c r="AF172" i="31"/>
  <c r="AG62" i="31"/>
  <c r="AG26" i="31"/>
  <c r="AF146" i="31"/>
  <c r="AF165" i="31"/>
  <c r="AB191" i="35"/>
  <c r="AB193" i="35" s="1"/>
  <c r="AB197" i="35"/>
  <c r="AF35" i="36"/>
  <c r="AF71" i="36"/>
  <c r="AE174" i="36"/>
  <c r="AE155" i="36"/>
  <c r="AH67" i="31"/>
  <c r="AH31" i="31"/>
  <c r="AG170" i="31"/>
  <c r="AG151" i="31"/>
  <c r="AM146" i="35"/>
  <c r="AM165" i="35"/>
  <c r="AG35" i="31"/>
  <c r="AG71" i="31"/>
  <c r="AF174" i="31"/>
  <c r="AF155" i="31"/>
  <c r="AJ28" i="35"/>
  <c r="AJ64" i="35"/>
  <c r="AI167" i="35"/>
  <c r="AI148" i="35"/>
  <c r="AC178" i="35"/>
  <c r="AC179" i="35" s="1"/>
  <c r="AE61" i="32"/>
  <c r="AG29" i="32"/>
  <c r="AH59" i="32" s="1"/>
  <c r="AG21" i="32"/>
  <c r="AH51" i="32" s="1"/>
  <c r="AA194" i="29"/>
  <c r="AC177" i="29"/>
  <c r="AB186" i="29"/>
  <c r="AA198" i="29"/>
  <c r="AC158" i="30"/>
  <c r="AC183" i="30"/>
  <c r="AC185" i="30" s="1"/>
  <c r="AC190" i="30"/>
  <c r="AC192" i="30" s="1"/>
  <c r="AE148" i="29"/>
  <c r="AF28" i="29"/>
  <c r="AG64" i="29" s="1"/>
  <c r="AE167" i="29"/>
  <c r="AF25" i="30"/>
  <c r="AG61" i="30" s="1"/>
  <c r="AE164" i="30"/>
  <c r="AE145" i="30"/>
  <c r="AD157" i="30"/>
  <c r="AE170" i="29"/>
  <c r="AE151" i="29"/>
  <c r="AF31" i="29"/>
  <c r="AG67" i="29" s="1"/>
  <c r="AE150" i="30"/>
  <c r="AE169" i="30"/>
  <c r="AF30" i="30"/>
  <c r="AG66" i="30" s="1"/>
  <c r="AA194" i="30"/>
  <c r="AE147" i="29"/>
  <c r="AE166" i="29"/>
  <c r="AF27" i="29"/>
  <c r="AG63" i="29" s="1"/>
  <c r="AE152" i="29"/>
  <c r="AF32" i="29"/>
  <c r="AG68" i="29" s="1"/>
  <c r="AE171" i="29"/>
  <c r="AE152" i="30"/>
  <c r="AE171" i="30"/>
  <c r="AF32" i="30"/>
  <c r="AG68" i="30" s="1"/>
  <c r="AE168" i="30"/>
  <c r="AE149" i="30"/>
  <c r="AF29" i="30"/>
  <c r="AG65" i="30" s="1"/>
  <c r="AD176" i="30"/>
  <c r="AC189" i="30"/>
  <c r="AC178" i="30"/>
  <c r="AC179" i="30" s="1"/>
  <c r="AC182" i="30"/>
  <c r="AE149" i="29"/>
  <c r="AE168" i="29"/>
  <c r="AF29" i="29"/>
  <c r="AG65" i="29" s="1"/>
  <c r="AE37" i="29"/>
  <c r="AE143" i="29"/>
  <c r="AF23" i="29"/>
  <c r="AG59" i="29" s="1"/>
  <c r="AE162" i="29"/>
  <c r="AC190" i="29"/>
  <c r="AC192" i="29" s="1"/>
  <c r="AC183" i="29"/>
  <c r="AC185" i="29" s="1"/>
  <c r="AB196" i="30"/>
  <c r="AB184" i="30"/>
  <c r="AB186" i="30" s="1"/>
  <c r="AF30" i="33"/>
  <c r="AG66" i="33" s="1"/>
  <c r="AB197" i="29"/>
  <c r="AE155" i="30"/>
  <c r="AE174" i="30"/>
  <c r="AF35" i="30"/>
  <c r="AG71" i="30" s="1"/>
  <c r="AB196" i="29"/>
  <c r="AF33" i="33"/>
  <c r="AG69" i="33" s="1"/>
  <c r="AF32" i="33"/>
  <c r="AG68" i="33" s="1"/>
  <c r="AD73" i="29"/>
  <c r="AD101" i="28" s="1"/>
  <c r="AF35" i="33"/>
  <c r="AG71" i="33" s="1"/>
  <c r="AE153" i="30"/>
  <c r="AE172" i="30"/>
  <c r="AF33" i="30"/>
  <c r="AG69" i="30" s="1"/>
  <c r="AB197" i="30"/>
  <c r="AB191" i="30"/>
  <c r="AB193" i="30" s="1"/>
  <c r="AF25" i="29"/>
  <c r="AG61" i="29" s="1"/>
  <c r="AE145" i="29"/>
  <c r="AE164" i="29"/>
  <c r="AB193" i="29"/>
  <c r="AF31" i="33"/>
  <c r="AG67" i="33" s="1"/>
  <c r="AF28" i="30"/>
  <c r="AG64" i="30" s="1"/>
  <c r="AE167" i="30"/>
  <c r="AE148" i="30"/>
  <c r="AD176" i="29"/>
  <c r="AG25" i="33"/>
  <c r="AH61" i="33" s="1"/>
  <c r="AF24" i="33"/>
  <c r="AG60" i="33" s="1"/>
  <c r="AC158" i="29"/>
  <c r="AC178" i="29"/>
  <c r="AC179" i="29" s="1"/>
  <c r="AC182" i="29"/>
  <c r="AC189" i="29"/>
  <c r="AF29" i="33"/>
  <c r="AG65" i="33" s="1"/>
  <c r="AF28" i="33"/>
  <c r="AG64" i="33" s="1"/>
  <c r="AD157" i="29"/>
  <c r="AE172" i="29"/>
  <c r="AF33" i="29"/>
  <c r="AG69" i="29" s="1"/>
  <c r="AE153" i="29"/>
  <c r="AF34" i="30"/>
  <c r="AG70" i="30" s="1"/>
  <c r="AE154" i="30"/>
  <c r="AE173" i="30"/>
  <c r="AD73" i="30"/>
  <c r="AE163" i="30"/>
  <c r="AE144" i="30"/>
  <c r="AF24" i="30"/>
  <c r="AG60" i="30" s="1"/>
  <c r="AA198" i="30"/>
  <c r="AE165" i="29"/>
  <c r="AE146" i="29"/>
  <c r="AF26" i="29"/>
  <c r="AG62" i="29" s="1"/>
  <c r="AC177" i="30"/>
  <c r="AF26" i="33"/>
  <c r="AG62" i="33" s="1"/>
  <c r="AF23" i="33"/>
  <c r="AG59" i="33" s="1"/>
  <c r="AE37" i="33"/>
  <c r="AF31" i="30"/>
  <c r="AG67" i="30" s="1"/>
  <c r="AE170" i="30"/>
  <c r="AE151" i="30"/>
  <c r="AE154" i="29"/>
  <c r="AE173" i="29"/>
  <c r="AF34" i="29"/>
  <c r="AG70" i="29" s="1"/>
  <c r="AE162" i="30"/>
  <c r="AE143" i="30"/>
  <c r="AE37" i="30"/>
  <c r="AF23" i="30"/>
  <c r="AG59" i="30" s="1"/>
  <c r="AE155" i="29"/>
  <c r="AF35" i="29"/>
  <c r="AG71" i="29" s="1"/>
  <c r="AE174" i="29"/>
  <c r="AE144" i="29"/>
  <c r="AF24" i="29"/>
  <c r="AG60" i="29" s="1"/>
  <c r="AE163" i="29"/>
  <c r="AF26" i="30"/>
  <c r="AG62" i="30" s="1"/>
  <c r="AE146" i="30"/>
  <c r="AE165" i="30"/>
  <c r="AF27" i="33"/>
  <c r="AG63" i="33" s="1"/>
  <c r="AE166" i="30"/>
  <c r="AE147" i="30"/>
  <c r="AF27" i="30"/>
  <c r="AG63" i="30" s="1"/>
  <c r="AD73" i="33"/>
  <c r="AE169" i="29"/>
  <c r="AF30" i="29"/>
  <c r="AG66" i="29" s="1"/>
  <c r="AE150" i="29"/>
  <c r="AF34" i="33"/>
  <c r="AG70" i="33" s="1"/>
  <c r="AD191" i="31"/>
  <c r="AF162" i="31"/>
  <c r="AG23" i="31"/>
  <c r="AH59" i="31" s="1"/>
  <c r="AF143" i="31"/>
  <c r="AF37" i="31"/>
  <c r="AH25" i="32"/>
  <c r="AI55" i="32" s="1"/>
  <c r="AG25" i="2"/>
  <c r="AH55" i="2" s="1"/>
  <c r="AG27" i="2"/>
  <c r="AH57" i="2" s="1"/>
  <c r="AG28" i="2"/>
  <c r="AH58" i="2" s="1"/>
  <c r="AG24" i="2"/>
  <c r="AH54" i="2" s="1"/>
  <c r="AG21" i="2"/>
  <c r="AH51" i="2" s="1"/>
  <c r="AE61" i="2"/>
  <c r="AE99" i="28" s="1"/>
  <c r="AF29" i="2"/>
  <c r="AE31" i="2"/>
  <c r="AG26" i="2"/>
  <c r="AH56" i="2" s="1"/>
  <c r="AH20" i="2"/>
  <c r="AI50" i="2" s="1"/>
  <c r="AG23" i="2"/>
  <c r="AH53" i="2" s="1"/>
  <c r="AG34" i="10"/>
  <c r="AH70" i="10" s="1"/>
  <c r="AG27" i="10"/>
  <c r="AH63" i="10" s="1"/>
  <c r="AG28" i="10"/>
  <c r="AH64" i="10" s="1"/>
  <c r="AG26" i="10"/>
  <c r="AH62" i="10" s="1"/>
  <c r="AE73" i="10"/>
  <c r="AG31" i="10"/>
  <c r="AH67" i="10" s="1"/>
  <c r="AG25" i="10"/>
  <c r="AH61" i="10" s="1"/>
  <c r="AG29" i="10"/>
  <c r="AH65" i="10" s="1"/>
  <c r="AG32" i="10"/>
  <c r="AH68" i="10" s="1"/>
  <c r="AG35" i="10"/>
  <c r="AH71" i="10" s="1"/>
  <c r="AH24" i="10"/>
  <c r="AI60" i="10" s="1"/>
  <c r="AH30" i="10"/>
  <c r="AI66" i="10" s="1"/>
  <c r="AH27" i="32"/>
  <c r="AI57" i="32" s="1"/>
  <c r="AH28" i="32"/>
  <c r="AI58" i="32" s="1"/>
  <c r="AH24" i="32"/>
  <c r="AI54" i="32" s="1"/>
  <c r="AH26" i="32"/>
  <c r="AI56" i="32" s="1"/>
  <c r="AI20" i="32"/>
  <c r="AJ50" i="32" s="1"/>
  <c r="AH23" i="32"/>
  <c r="AI53" i="32" s="1"/>
  <c r="AL55" i="35" l="1"/>
  <c r="AM41" i="35"/>
  <c r="AM55" i="35" s="1"/>
  <c r="AM41" i="34"/>
  <c r="AM55" i="34" s="1"/>
  <c r="AL55" i="34"/>
  <c r="AL41" i="33"/>
  <c r="AK55" i="33"/>
  <c r="AM36" i="32"/>
  <c r="AM46" i="32" s="1"/>
  <c r="AL46" i="32"/>
  <c r="AM41" i="31"/>
  <c r="AM55" i="31" s="1"/>
  <c r="AL55" i="31"/>
  <c r="AC104" i="28"/>
  <c r="AL41" i="30"/>
  <c r="AK55" i="30"/>
  <c r="AD93" i="28"/>
  <c r="AL41" i="29"/>
  <c r="AK55" i="29"/>
  <c r="AD26" i="28"/>
  <c r="AD10" i="28" s="1"/>
  <c r="AC92" i="28"/>
  <c r="AC96" i="28" s="1"/>
  <c r="AC30" i="28" s="1"/>
  <c r="AC23" i="28"/>
  <c r="AC7" i="28" s="1"/>
  <c r="AE62" i="32"/>
  <c r="AE107" i="28"/>
  <c r="AE91" i="28" s="1"/>
  <c r="AE74" i="35"/>
  <c r="AE110" i="28"/>
  <c r="AD74" i="30"/>
  <c r="AD102" i="28"/>
  <c r="AD94" i="28" s="1"/>
  <c r="AB9" i="28"/>
  <c r="AB11" i="28" s="1"/>
  <c r="AB31" i="28" s="1"/>
  <c r="AB32" i="28" s="1"/>
  <c r="AB33" i="28" s="1"/>
  <c r="AC17" i="28"/>
  <c r="AC19" i="28" s="1"/>
  <c r="AE14" i="28"/>
  <c r="AE74" i="36"/>
  <c r="AE111" i="28"/>
  <c r="AE95" i="28" s="1"/>
  <c r="AD16" i="28"/>
  <c r="AC8" i="28"/>
  <c r="AD22" i="28"/>
  <c r="AE179" i="34"/>
  <c r="AE109" i="28"/>
  <c r="AE24" i="28" s="1"/>
  <c r="AD15" i="28"/>
  <c r="AL55" i="10"/>
  <c r="AM41" i="10"/>
  <c r="AE74" i="10"/>
  <c r="AE100" i="28"/>
  <c r="AD74" i="33"/>
  <c r="AD108" i="28"/>
  <c r="AD23" i="28" s="1"/>
  <c r="AD91" i="28"/>
  <c r="AF18" i="28"/>
  <c r="AI98" i="28"/>
  <c r="AI106" i="28" s="1"/>
  <c r="AI116" i="28"/>
  <c r="AI124" i="28" s="1"/>
  <c r="AI132" i="28" s="1"/>
  <c r="AD197" i="31"/>
  <c r="AJ77" i="32"/>
  <c r="AJ34" i="32"/>
  <c r="AJ65" i="32"/>
  <c r="AJ19" i="32"/>
  <c r="AJ49" i="32"/>
  <c r="AJ77" i="33"/>
  <c r="AJ40" i="33"/>
  <c r="AJ92" i="33"/>
  <c r="AJ58" i="33"/>
  <c r="AJ22" i="33"/>
  <c r="AJ161" i="34"/>
  <c r="AJ188" i="34"/>
  <c r="AJ77" i="34"/>
  <c r="AJ109" i="34"/>
  <c r="AJ142" i="34"/>
  <c r="AJ22" i="34"/>
  <c r="AJ58" i="34"/>
  <c r="AJ92" i="34"/>
  <c r="AJ126" i="34"/>
  <c r="AJ181" i="34"/>
  <c r="AJ40" i="34"/>
  <c r="AJ40" i="36"/>
  <c r="AJ126" i="36"/>
  <c r="AJ109" i="36"/>
  <c r="AJ92" i="36"/>
  <c r="AJ181" i="36"/>
  <c r="AJ188" i="36"/>
  <c r="AJ161" i="36"/>
  <c r="AJ77" i="36"/>
  <c r="AJ22" i="36"/>
  <c r="AJ142" i="36"/>
  <c r="AJ58" i="36"/>
  <c r="AJ92" i="30"/>
  <c r="AJ126" i="30"/>
  <c r="AJ161" i="30"/>
  <c r="AJ77" i="30"/>
  <c r="AJ22" i="30"/>
  <c r="AJ109" i="30"/>
  <c r="AJ142" i="30"/>
  <c r="AJ188" i="30"/>
  <c r="AJ58" i="30"/>
  <c r="AJ181" i="30"/>
  <c r="AJ40" i="30"/>
  <c r="AJ58" i="35"/>
  <c r="AJ40" i="35"/>
  <c r="AJ181" i="35"/>
  <c r="AJ161" i="35"/>
  <c r="AJ22" i="35"/>
  <c r="AJ188" i="35"/>
  <c r="AJ77" i="35"/>
  <c r="AJ142" i="35"/>
  <c r="AJ109" i="35"/>
  <c r="AJ92" i="35"/>
  <c r="AJ126" i="35"/>
  <c r="AJ126" i="29"/>
  <c r="AJ188" i="29"/>
  <c r="AJ161" i="29"/>
  <c r="AJ92" i="29"/>
  <c r="AJ58" i="29"/>
  <c r="AJ77" i="29"/>
  <c r="AJ181" i="29"/>
  <c r="AJ40" i="29"/>
  <c r="AJ22" i="29"/>
  <c r="AJ142" i="29"/>
  <c r="AJ109" i="29"/>
  <c r="AJ58" i="43"/>
  <c r="AJ89" i="43"/>
  <c r="AJ22" i="43"/>
  <c r="AJ76" i="43"/>
  <c r="AJ40" i="43"/>
  <c r="AJ181" i="31"/>
  <c r="AJ142" i="31"/>
  <c r="AJ109" i="31"/>
  <c r="AJ77" i="31"/>
  <c r="AJ40" i="31"/>
  <c r="AJ188" i="31"/>
  <c r="AJ161" i="31"/>
  <c r="AJ126" i="31"/>
  <c r="AJ92" i="31"/>
  <c r="AJ22" i="31"/>
  <c r="AJ58" i="31"/>
  <c r="AJ27" i="48"/>
  <c r="AJ20" i="48"/>
  <c r="AK4" i="48"/>
  <c r="AK4" i="43"/>
  <c r="AK4" i="35"/>
  <c r="AK4" i="33"/>
  <c r="AK4" i="31"/>
  <c r="AK4" i="29"/>
  <c r="AK4" i="10"/>
  <c r="AK4" i="36"/>
  <c r="AK4" i="34"/>
  <c r="AK4" i="30"/>
  <c r="AK4" i="32"/>
  <c r="AK65" i="2"/>
  <c r="AK34" i="2"/>
  <c r="AK77" i="2"/>
  <c r="AK49" i="2"/>
  <c r="AK19" i="2"/>
  <c r="AJ58" i="10"/>
  <c r="AJ92" i="10"/>
  <c r="AJ22" i="10"/>
  <c r="AJ77" i="10"/>
  <c r="AJ40" i="10"/>
  <c r="AK37" i="28"/>
  <c r="AK62" i="28" s="1"/>
  <c r="AM5" i="28"/>
  <c r="AL4" i="2"/>
  <c r="AL21" i="28"/>
  <c r="AL13" i="28"/>
  <c r="AJ70" i="28"/>
  <c r="AJ78" i="28" s="1"/>
  <c r="AJ90" i="28"/>
  <c r="AE158" i="31"/>
  <c r="AG61" i="31"/>
  <c r="AF145" i="31"/>
  <c r="AF157" i="31" s="1"/>
  <c r="AF189" i="31" s="1"/>
  <c r="AG25" i="31"/>
  <c r="AG37" i="31" s="1"/>
  <c r="AF164" i="31"/>
  <c r="AF176" i="31" s="1"/>
  <c r="AF183" i="31" s="1"/>
  <c r="AF185" i="31" s="1"/>
  <c r="AG52" i="32"/>
  <c r="AG22" i="32"/>
  <c r="AG31" i="32" s="1"/>
  <c r="AF37" i="10"/>
  <c r="AC198" i="31"/>
  <c r="AG69" i="10"/>
  <c r="AG33" i="10"/>
  <c r="AD196" i="31"/>
  <c r="AB198" i="36"/>
  <c r="AF74" i="31"/>
  <c r="AE62" i="2"/>
  <c r="AD158" i="35"/>
  <c r="AD189" i="35"/>
  <c r="AD191" i="35" s="1"/>
  <c r="AD193" i="31"/>
  <c r="AD194" i="31" s="1"/>
  <c r="AD178" i="36"/>
  <c r="AD179" i="36" s="1"/>
  <c r="AE190" i="31"/>
  <c r="AE192" i="31" s="1"/>
  <c r="AD178" i="35"/>
  <c r="AD179" i="35" s="1"/>
  <c r="AC193" i="36"/>
  <c r="AC197" i="35"/>
  <c r="AD190" i="35"/>
  <c r="AD192" i="35" s="1"/>
  <c r="AC193" i="35"/>
  <c r="AD183" i="36"/>
  <c r="AD185" i="36" s="1"/>
  <c r="AE178" i="31"/>
  <c r="AE179" i="31" s="1"/>
  <c r="AE182" i="31"/>
  <c r="AE184" i="31" s="1"/>
  <c r="AE186" i="31" s="1"/>
  <c r="AE189" i="31"/>
  <c r="AC197" i="36"/>
  <c r="AD189" i="36"/>
  <c r="AD197" i="36" s="1"/>
  <c r="AD177" i="36"/>
  <c r="AD177" i="35"/>
  <c r="AF37" i="36"/>
  <c r="AE177" i="31"/>
  <c r="AD74" i="29"/>
  <c r="AG59" i="10"/>
  <c r="AG23" i="10"/>
  <c r="AD158" i="36"/>
  <c r="AC186" i="36"/>
  <c r="AD182" i="36"/>
  <c r="AC196" i="36"/>
  <c r="AC186" i="35"/>
  <c r="AF73" i="36"/>
  <c r="AE157" i="36"/>
  <c r="AE182" i="36" s="1"/>
  <c r="AC196" i="35"/>
  <c r="AB198" i="34"/>
  <c r="AE176" i="36"/>
  <c r="AE190" i="36" s="1"/>
  <c r="AE192" i="36" s="1"/>
  <c r="AD158" i="34"/>
  <c r="AE176" i="34"/>
  <c r="AE190" i="34" s="1"/>
  <c r="AE192" i="34" s="1"/>
  <c r="AG25" i="36"/>
  <c r="AG61" i="36"/>
  <c r="AF145" i="36"/>
  <c r="AF164" i="36"/>
  <c r="AG27" i="36"/>
  <c r="AG63" i="36"/>
  <c r="AF166" i="36"/>
  <c r="AF147" i="36"/>
  <c r="AG29" i="34"/>
  <c r="AG65" i="34"/>
  <c r="AF149" i="34"/>
  <c r="AF168" i="34"/>
  <c r="AH66" i="31"/>
  <c r="AH30" i="31"/>
  <c r="AG169" i="31"/>
  <c r="AG150" i="31"/>
  <c r="AH63" i="31"/>
  <c r="AG147" i="31"/>
  <c r="AG166" i="31"/>
  <c r="AH27" i="31"/>
  <c r="AE74" i="34"/>
  <c r="AD189" i="34"/>
  <c r="AD182" i="34"/>
  <c r="AB194" i="34"/>
  <c r="AL25" i="35"/>
  <c r="AL61" i="35"/>
  <c r="AK145" i="35"/>
  <c r="AK164" i="35"/>
  <c r="AL30" i="35"/>
  <c r="AL66" i="35"/>
  <c r="AK169" i="35"/>
  <c r="AK150" i="35"/>
  <c r="AK27" i="35"/>
  <c r="AK63" i="35"/>
  <c r="AJ166" i="35"/>
  <c r="AJ147" i="35"/>
  <c r="AG24" i="34"/>
  <c r="AG60" i="34"/>
  <c r="AF144" i="34"/>
  <c r="AF163" i="34"/>
  <c r="AG32" i="36"/>
  <c r="AG68" i="36"/>
  <c r="AF152" i="36"/>
  <c r="AF171" i="36"/>
  <c r="AG34" i="36"/>
  <c r="AG70" i="36"/>
  <c r="AF173" i="36"/>
  <c r="AF154" i="36"/>
  <c r="AH69" i="31"/>
  <c r="AG153" i="31"/>
  <c r="AH33" i="31"/>
  <c r="AG172" i="31"/>
  <c r="AG52" i="2"/>
  <c r="AG22" i="2"/>
  <c r="AH65" i="31"/>
  <c r="AH29" i="31"/>
  <c r="AG149" i="31"/>
  <c r="AG168" i="31"/>
  <c r="AH70" i="31"/>
  <c r="AG173" i="31"/>
  <c r="AH34" i="31"/>
  <c r="AG154" i="31"/>
  <c r="AD190" i="34"/>
  <c r="AD192" i="34" s="1"/>
  <c r="AD183" i="34"/>
  <c r="AD185" i="34" s="1"/>
  <c r="AE157" i="34"/>
  <c r="AG31" i="35"/>
  <c r="AG67" i="35"/>
  <c r="AF170" i="35"/>
  <c r="AF151" i="35"/>
  <c r="AG26" i="34"/>
  <c r="AG62" i="34"/>
  <c r="AF146" i="34"/>
  <c r="AF165" i="34"/>
  <c r="AG35" i="34"/>
  <c r="AG71" i="34"/>
  <c r="AF174" i="34"/>
  <c r="AF155" i="34"/>
  <c r="AG34" i="35"/>
  <c r="AG70" i="35"/>
  <c r="AF173" i="35"/>
  <c r="AF154" i="35"/>
  <c r="AE157" i="35"/>
  <c r="AL29" i="35"/>
  <c r="AL65" i="35"/>
  <c r="AK149" i="35"/>
  <c r="AK168" i="35"/>
  <c r="AG30" i="36"/>
  <c r="AG66" i="36"/>
  <c r="AF150" i="36"/>
  <c r="AF169" i="36"/>
  <c r="AD184" i="35"/>
  <c r="AD186" i="35" s="1"/>
  <c r="AD196" i="35"/>
  <c r="AH60" i="31"/>
  <c r="AG144" i="31"/>
  <c r="AH24" i="31"/>
  <c r="AG163" i="31"/>
  <c r="AI67" i="31"/>
  <c r="AH151" i="31"/>
  <c r="AI31" i="31"/>
  <c r="AH170" i="31"/>
  <c r="AG33" i="36"/>
  <c r="AG69" i="36"/>
  <c r="AF153" i="36"/>
  <c r="AF172" i="36"/>
  <c r="AK32" i="35"/>
  <c r="AK68" i="35"/>
  <c r="AJ171" i="35"/>
  <c r="AJ152" i="35"/>
  <c r="AG32" i="34"/>
  <c r="AG68" i="34"/>
  <c r="AF171" i="34"/>
  <c r="AF152" i="34"/>
  <c r="AF73" i="34"/>
  <c r="AD177" i="34"/>
  <c r="AG31" i="36"/>
  <c r="AG67" i="36"/>
  <c r="AF151" i="36"/>
  <c r="AF170" i="36"/>
  <c r="AG28" i="34"/>
  <c r="AG64" i="34"/>
  <c r="AF148" i="34"/>
  <c r="AF167" i="34"/>
  <c r="AJ29" i="36"/>
  <c r="AJ65" i="36"/>
  <c r="AI168" i="36"/>
  <c r="AI149" i="36"/>
  <c r="AG30" i="34"/>
  <c r="AG66" i="34"/>
  <c r="AF150" i="34"/>
  <c r="AF169" i="34"/>
  <c r="AG25" i="34"/>
  <c r="AG61" i="34"/>
  <c r="AF145" i="34"/>
  <c r="AF164" i="34"/>
  <c r="AG28" i="36"/>
  <c r="AG64" i="36"/>
  <c r="AF167" i="36"/>
  <c r="AF148" i="36"/>
  <c r="AG35" i="36"/>
  <c r="AG71" i="36"/>
  <c r="AF174" i="36"/>
  <c r="AF155" i="36"/>
  <c r="AG31" i="34"/>
  <c r="AG67" i="34"/>
  <c r="AF151" i="34"/>
  <c r="AF170" i="34"/>
  <c r="AF31" i="2"/>
  <c r="AG59" i="2"/>
  <c r="AH35" i="31"/>
  <c r="AH71" i="31"/>
  <c r="AG174" i="31"/>
  <c r="AG155" i="31"/>
  <c r="AG23" i="34"/>
  <c r="AG59" i="34"/>
  <c r="AF37" i="34"/>
  <c r="AF143" i="34"/>
  <c r="AF162" i="34"/>
  <c r="AB198" i="35"/>
  <c r="AE176" i="35"/>
  <c r="AH68" i="31"/>
  <c r="AG171" i="31"/>
  <c r="AG152" i="31"/>
  <c r="AH32" i="31"/>
  <c r="AC196" i="34"/>
  <c r="AC184" i="34"/>
  <c r="AC186" i="34" s="1"/>
  <c r="AH62" i="31"/>
  <c r="AH26" i="31"/>
  <c r="AG165" i="31"/>
  <c r="AG146" i="31"/>
  <c r="AB194" i="35"/>
  <c r="AF73" i="35"/>
  <c r="AH64" i="31"/>
  <c r="AH28" i="31"/>
  <c r="AG148" i="31"/>
  <c r="AG167" i="31"/>
  <c r="AG26" i="36"/>
  <c r="AG62" i="36"/>
  <c r="AF146" i="36"/>
  <c r="AF165" i="36"/>
  <c r="AL35" i="35"/>
  <c r="AL71" i="35"/>
  <c r="AK155" i="35"/>
  <c r="AK174" i="35"/>
  <c r="AC191" i="34"/>
  <c r="AC193" i="34" s="1"/>
  <c r="AC197" i="34"/>
  <c r="AI24" i="35"/>
  <c r="AI60" i="35"/>
  <c r="AH163" i="35"/>
  <c r="AH144" i="35"/>
  <c r="AK28" i="35"/>
  <c r="AK64" i="35"/>
  <c r="AJ167" i="35"/>
  <c r="AJ148" i="35"/>
  <c r="AG27" i="34"/>
  <c r="AG63" i="34"/>
  <c r="AF147" i="34"/>
  <c r="AF166" i="34"/>
  <c r="AG24" i="36"/>
  <c r="AG60" i="36"/>
  <c r="AF163" i="36"/>
  <c r="AF144" i="36"/>
  <c r="AG33" i="34"/>
  <c r="AG69" i="34"/>
  <c r="AF153" i="34"/>
  <c r="AF172" i="34"/>
  <c r="AG34" i="34"/>
  <c r="AG70" i="34"/>
  <c r="AF173" i="34"/>
  <c r="AF154" i="34"/>
  <c r="AG23" i="35"/>
  <c r="AG59" i="35"/>
  <c r="AF37" i="35"/>
  <c r="AF143" i="35"/>
  <c r="AF162" i="35"/>
  <c r="AH23" i="36"/>
  <c r="AH59" i="36"/>
  <c r="AG162" i="36"/>
  <c r="AG143" i="36"/>
  <c r="AL33" i="35"/>
  <c r="AL69" i="35"/>
  <c r="AK153" i="35"/>
  <c r="AK172" i="35"/>
  <c r="AF61" i="32"/>
  <c r="AH21" i="32"/>
  <c r="AI51" i="32" s="1"/>
  <c r="AH29" i="32"/>
  <c r="AI59" i="32" s="1"/>
  <c r="AB198" i="29"/>
  <c r="AD177" i="30"/>
  <c r="AB194" i="29"/>
  <c r="AE73" i="30"/>
  <c r="AG26" i="33"/>
  <c r="AH62" i="33" s="1"/>
  <c r="AG30" i="33"/>
  <c r="AH66" i="33" s="1"/>
  <c r="AE157" i="29"/>
  <c r="AF164" i="30"/>
  <c r="AG25" i="30"/>
  <c r="AH61" i="30" s="1"/>
  <c r="AF145" i="30"/>
  <c r="AF169" i="29"/>
  <c r="AF150" i="29"/>
  <c r="AG30" i="29"/>
  <c r="AH66" i="29" s="1"/>
  <c r="AG27" i="33"/>
  <c r="AH63" i="33" s="1"/>
  <c r="AG24" i="29"/>
  <c r="AH60" i="29" s="1"/>
  <c r="AF144" i="29"/>
  <c r="AF163" i="29"/>
  <c r="AC191" i="29"/>
  <c r="AC193" i="29" s="1"/>
  <c r="AC197" i="29"/>
  <c r="AD183" i="29"/>
  <c r="AD185" i="29" s="1"/>
  <c r="AD190" i="29"/>
  <c r="AD192" i="29" s="1"/>
  <c r="AD177" i="29"/>
  <c r="AG33" i="33"/>
  <c r="AH69" i="33" s="1"/>
  <c r="AC191" i="30"/>
  <c r="AC193" i="30" s="1"/>
  <c r="AC197" i="30"/>
  <c r="AF170" i="29"/>
  <c r="AF151" i="29"/>
  <c r="AG31" i="29"/>
  <c r="AH67" i="29" s="1"/>
  <c r="AE157" i="30"/>
  <c r="AF146" i="29"/>
  <c r="AG26" i="29"/>
  <c r="AH62" i="29" s="1"/>
  <c r="AF165" i="29"/>
  <c r="AG33" i="29"/>
  <c r="AH69" i="29" s="1"/>
  <c r="AF153" i="29"/>
  <c r="AF172" i="29"/>
  <c r="AC184" i="29"/>
  <c r="AC186" i="29" s="1"/>
  <c r="AC196" i="29"/>
  <c r="AB194" i="30"/>
  <c r="AE73" i="29"/>
  <c r="AE101" i="28" s="1"/>
  <c r="AE93" i="28" s="1"/>
  <c r="AD190" i="30"/>
  <c r="AD192" i="30" s="1"/>
  <c r="AD183" i="30"/>
  <c r="AD185" i="30" s="1"/>
  <c r="AE176" i="30"/>
  <c r="AG31" i="30"/>
  <c r="AH67" i="30" s="1"/>
  <c r="AF151" i="30"/>
  <c r="AF170" i="30"/>
  <c r="AG35" i="33"/>
  <c r="AH71" i="33" s="1"/>
  <c r="AG35" i="30"/>
  <c r="AH71" i="30" s="1"/>
  <c r="AF174" i="30"/>
  <c r="AF155" i="30"/>
  <c r="AB198" i="30"/>
  <c r="AF149" i="29"/>
  <c r="AF168" i="29"/>
  <c r="AG29" i="29"/>
  <c r="AH65" i="29" s="1"/>
  <c r="AF149" i="30"/>
  <c r="AG29" i="30"/>
  <c r="AH65" i="30" s="1"/>
  <c r="AF168" i="30"/>
  <c r="AF148" i="29"/>
  <c r="AF167" i="29"/>
  <c r="AG28" i="29"/>
  <c r="AH64" i="29" s="1"/>
  <c r="AF154" i="29"/>
  <c r="AF173" i="29"/>
  <c r="AG34" i="29"/>
  <c r="AH70" i="29" s="1"/>
  <c r="AD178" i="29"/>
  <c r="AD179" i="29" s="1"/>
  <c r="AD182" i="29"/>
  <c r="AD189" i="29"/>
  <c r="AD158" i="29"/>
  <c r="AF164" i="29"/>
  <c r="AF145" i="29"/>
  <c r="AG25" i="29"/>
  <c r="AH61" i="29" s="1"/>
  <c r="AF152" i="29"/>
  <c r="AG32" i="29"/>
  <c r="AH68" i="29" s="1"/>
  <c r="AF171" i="29"/>
  <c r="AF169" i="30"/>
  <c r="AF150" i="30"/>
  <c r="AG30" i="30"/>
  <c r="AH66" i="30" s="1"/>
  <c r="AD182" i="30"/>
  <c r="AD178" i="30"/>
  <c r="AD179" i="30" s="1"/>
  <c r="AD189" i="30"/>
  <c r="AD158" i="30"/>
  <c r="AF166" i="30"/>
  <c r="AF147" i="30"/>
  <c r="AG27" i="30"/>
  <c r="AH63" i="30" s="1"/>
  <c r="AF155" i="29"/>
  <c r="AF174" i="29"/>
  <c r="AG35" i="29"/>
  <c r="AH71" i="29" s="1"/>
  <c r="AG23" i="33"/>
  <c r="AH59" i="33" s="1"/>
  <c r="AF37" i="33"/>
  <c r="AG28" i="33"/>
  <c r="AH64" i="33" s="1"/>
  <c r="AG24" i="33"/>
  <c r="AH60" i="33" s="1"/>
  <c r="AF148" i="30"/>
  <c r="AF167" i="30"/>
  <c r="AG28" i="30"/>
  <c r="AH64" i="30" s="1"/>
  <c r="AG34" i="33"/>
  <c r="AH70" i="33" s="1"/>
  <c r="AF146" i="30"/>
  <c r="AF165" i="30"/>
  <c r="AG26" i="30"/>
  <c r="AH62" i="30" s="1"/>
  <c r="AE73" i="33"/>
  <c r="AG32" i="33"/>
  <c r="AH68" i="33" s="1"/>
  <c r="AE176" i="29"/>
  <c r="AF143" i="30"/>
  <c r="AF37" i="30"/>
  <c r="AG23" i="30"/>
  <c r="AH59" i="30" s="1"/>
  <c r="AF162" i="30"/>
  <c r="AF163" i="30"/>
  <c r="AF144" i="30"/>
  <c r="AG24" i="30"/>
  <c r="AH60" i="30" s="1"/>
  <c r="AF173" i="30"/>
  <c r="AG34" i="30"/>
  <c r="AH70" i="30" s="1"/>
  <c r="AF154" i="30"/>
  <c r="AG29" i="33"/>
  <c r="AH65" i="33" s="1"/>
  <c r="AH25" i="33"/>
  <c r="AI61" i="33" s="1"/>
  <c r="AG31" i="33"/>
  <c r="AH67" i="33" s="1"/>
  <c r="AF153" i="30"/>
  <c r="AF172" i="30"/>
  <c r="AG33" i="30"/>
  <c r="AH69" i="30" s="1"/>
  <c r="AG23" i="29"/>
  <c r="AH59" i="29" s="1"/>
  <c r="AF143" i="29"/>
  <c r="AF37" i="29"/>
  <c r="AF162" i="29"/>
  <c r="AC196" i="30"/>
  <c r="AC184" i="30"/>
  <c r="AC186" i="30" s="1"/>
  <c r="AF152" i="30"/>
  <c r="AF171" i="30"/>
  <c r="AG32" i="30"/>
  <c r="AH68" i="30" s="1"/>
  <c r="AF166" i="29"/>
  <c r="AF147" i="29"/>
  <c r="AG27" i="29"/>
  <c r="AH63" i="29" s="1"/>
  <c r="AG143" i="31"/>
  <c r="AG73" i="31"/>
  <c r="AG103" i="28" s="1"/>
  <c r="AG162" i="31"/>
  <c r="AH23" i="31"/>
  <c r="AI59" i="31" s="1"/>
  <c r="AI25" i="32"/>
  <c r="AJ55" i="32" s="1"/>
  <c r="AH25" i="2"/>
  <c r="AI55" i="2" s="1"/>
  <c r="AH21" i="2"/>
  <c r="AI51" i="2" s="1"/>
  <c r="AH26" i="2"/>
  <c r="AI56" i="2" s="1"/>
  <c r="AH24" i="2"/>
  <c r="AI54" i="2" s="1"/>
  <c r="AH23" i="2"/>
  <c r="AI53" i="2" s="1"/>
  <c r="AF61" i="2"/>
  <c r="AF99" i="28" s="1"/>
  <c r="AG29" i="2"/>
  <c r="AH28" i="2"/>
  <c r="AI58" i="2" s="1"/>
  <c r="AH27" i="2"/>
  <c r="AI57" i="2" s="1"/>
  <c r="AI20" i="2"/>
  <c r="AJ50" i="2" s="1"/>
  <c r="AH29" i="10"/>
  <c r="AI65" i="10" s="1"/>
  <c r="AH32" i="10"/>
  <c r="AI68" i="10" s="1"/>
  <c r="AH28" i="10"/>
  <c r="AI64" i="10" s="1"/>
  <c r="AH27" i="10"/>
  <c r="AI63" i="10" s="1"/>
  <c r="AH31" i="10"/>
  <c r="AI67" i="10" s="1"/>
  <c r="AH25" i="10"/>
  <c r="AI61" i="10" s="1"/>
  <c r="AH34" i="10"/>
  <c r="AI70" i="10" s="1"/>
  <c r="AI30" i="10"/>
  <c r="AJ66" i="10" s="1"/>
  <c r="AF73" i="10"/>
  <c r="AI24" i="10"/>
  <c r="AJ60" i="10" s="1"/>
  <c r="AH35" i="10"/>
  <c r="AI71" i="10" s="1"/>
  <c r="AH26" i="10"/>
  <c r="AI62" i="10" s="1"/>
  <c r="AI27" i="32"/>
  <c r="AJ57" i="32" s="1"/>
  <c r="AI23" i="32"/>
  <c r="AJ53" i="32" s="1"/>
  <c r="AI26" i="32"/>
  <c r="AJ56" i="32" s="1"/>
  <c r="AI28" i="32"/>
  <c r="AJ58" i="32" s="1"/>
  <c r="AJ20" i="32"/>
  <c r="AK50" i="32" s="1"/>
  <c r="AI24" i="32"/>
  <c r="AJ54" i="32" s="1"/>
  <c r="AD198" i="31" l="1"/>
  <c r="AM41" i="33"/>
  <c r="AM55" i="33" s="1"/>
  <c r="AL55" i="33"/>
  <c r="AL55" i="30"/>
  <c r="AM41" i="30"/>
  <c r="AM55" i="30" s="1"/>
  <c r="AM41" i="29"/>
  <c r="AM55" i="29" s="1"/>
  <c r="AL55" i="29"/>
  <c r="AC27" i="28"/>
  <c r="AE26" i="28"/>
  <c r="AE10" i="28" s="1"/>
  <c r="AD112" i="28"/>
  <c r="AD92" i="28"/>
  <c r="AD96" i="28" s="1"/>
  <c r="AD30" i="28" s="1"/>
  <c r="AD27" i="28"/>
  <c r="AD104" i="28"/>
  <c r="AE16" i="28"/>
  <c r="AE8" i="28" s="1"/>
  <c r="AD8" i="28"/>
  <c r="AE74" i="33"/>
  <c r="AE108" i="28"/>
  <c r="AE23" i="28" s="1"/>
  <c r="AM55" i="10"/>
  <c r="AE15" i="28"/>
  <c r="AD7" i="28"/>
  <c r="AE112" i="28"/>
  <c r="AE25" i="28"/>
  <c r="AE92" i="28"/>
  <c r="AD6" i="28"/>
  <c r="AE22" i="28"/>
  <c r="AD17" i="28"/>
  <c r="AD19" i="28" s="1"/>
  <c r="AC9" i="28"/>
  <c r="AC11" i="28" s="1"/>
  <c r="AC31" i="28" s="1"/>
  <c r="AC32" i="28" s="1"/>
  <c r="AC33" i="28" s="1"/>
  <c r="AE74" i="30"/>
  <c r="AE102" i="28"/>
  <c r="AE104" i="28" s="1"/>
  <c r="AF74" i="36"/>
  <c r="AF111" i="28"/>
  <c r="AF95" i="28" s="1"/>
  <c r="AF74" i="35"/>
  <c r="AF110" i="28"/>
  <c r="AF179" i="34"/>
  <c r="AF109" i="28"/>
  <c r="AF24" i="28" s="1"/>
  <c r="AF62" i="32"/>
  <c r="AF107" i="28"/>
  <c r="AF91" i="28" s="1"/>
  <c r="AG18" i="28"/>
  <c r="AF74" i="10"/>
  <c r="AF100" i="28"/>
  <c r="AF14" i="28"/>
  <c r="AJ98" i="28"/>
  <c r="AJ106" i="28" s="1"/>
  <c r="AJ116" i="28"/>
  <c r="AJ124" i="28" s="1"/>
  <c r="AJ132" i="28" s="1"/>
  <c r="AK126" i="29"/>
  <c r="AK77" i="29"/>
  <c r="AK181" i="29"/>
  <c r="AK92" i="29"/>
  <c r="AK40" i="29"/>
  <c r="AK22" i="29"/>
  <c r="AK188" i="29"/>
  <c r="AK142" i="29"/>
  <c r="AK58" i="29"/>
  <c r="AK161" i="29"/>
  <c r="AK109" i="29"/>
  <c r="AK77" i="32"/>
  <c r="AK65" i="32"/>
  <c r="AK19" i="32"/>
  <c r="AK49" i="32"/>
  <c r="AK34" i="32"/>
  <c r="AK161" i="35"/>
  <c r="AK142" i="35"/>
  <c r="AK109" i="35"/>
  <c r="AK188" i="35"/>
  <c r="AK77" i="35"/>
  <c r="AK40" i="35"/>
  <c r="AK181" i="35"/>
  <c r="AK92" i="35"/>
  <c r="AK126" i="35"/>
  <c r="AK22" i="35"/>
  <c r="AK58" i="35"/>
  <c r="AK126" i="30"/>
  <c r="AK161" i="30"/>
  <c r="AK77" i="30"/>
  <c r="AK109" i="30"/>
  <c r="AK142" i="30"/>
  <c r="AK22" i="30"/>
  <c r="AK181" i="30"/>
  <c r="AK92" i="30"/>
  <c r="AK58" i="30"/>
  <c r="AK40" i="30"/>
  <c r="AK188" i="30"/>
  <c r="AK22" i="43"/>
  <c r="AK89" i="43"/>
  <c r="AK58" i="43"/>
  <c r="AK76" i="43"/>
  <c r="AK40" i="43"/>
  <c r="AK77" i="33"/>
  <c r="AK40" i="33"/>
  <c r="AK92" i="33"/>
  <c r="AK58" i="33"/>
  <c r="AK22" i="33"/>
  <c r="AL4" i="48"/>
  <c r="AL4" i="43"/>
  <c r="AL4" i="35"/>
  <c r="AL4" i="33"/>
  <c r="AL4" i="36"/>
  <c r="AL4" i="34"/>
  <c r="AL4" i="32"/>
  <c r="AL4" i="10"/>
  <c r="AL4" i="30"/>
  <c r="AL4" i="31"/>
  <c r="AL4" i="29"/>
  <c r="AL65" i="2"/>
  <c r="AL34" i="2"/>
  <c r="AL77" i="2"/>
  <c r="AL49" i="2"/>
  <c r="AL19" i="2"/>
  <c r="AK188" i="34"/>
  <c r="AK181" i="34"/>
  <c r="AK109" i="34"/>
  <c r="AK142" i="34"/>
  <c r="AK22" i="34"/>
  <c r="AK58" i="34"/>
  <c r="AK92" i="34"/>
  <c r="AK126" i="34"/>
  <c r="AK161" i="34"/>
  <c r="AK77" i="34"/>
  <c r="AK40" i="34"/>
  <c r="AK20" i="48"/>
  <c r="AK27" i="48"/>
  <c r="AK181" i="31"/>
  <c r="AK142" i="31"/>
  <c r="AK109" i="31"/>
  <c r="AK77" i="31"/>
  <c r="AK92" i="31"/>
  <c r="AK40" i="31"/>
  <c r="AK22" i="31"/>
  <c r="AK126" i="31"/>
  <c r="AK58" i="31"/>
  <c r="AK161" i="31"/>
  <c r="AK188" i="31"/>
  <c r="AK77" i="36"/>
  <c r="AK22" i="36"/>
  <c r="AK142" i="36"/>
  <c r="AK126" i="36"/>
  <c r="AK58" i="36"/>
  <c r="AK161" i="36"/>
  <c r="AK188" i="36"/>
  <c r="AK40" i="36"/>
  <c r="AK109" i="36"/>
  <c r="AK181" i="36"/>
  <c r="AK92" i="36"/>
  <c r="AK92" i="10"/>
  <c r="AK22" i="10"/>
  <c r="AK40" i="10"/>
  <c r="AK77" i="10"/>
  <c r="AK58" i="10"/>
  <c r="AL37" i="28"/>
  <c r="AL62" i="28" s="1"/>
  <c r="AM4" i="2"/>
  <c r="AM21" i="28"/>
  <c r="AM13" i="28"/>
  <c r="AK90" i="28"/>
  <c r="AK70" i="28"/>
  <c r="AK78" i="28" s="1"/>
  <c r="AF62" i="2"/>
  <c r="AH61" i="31"/>
  <c r="AH73" i="31" s="1"/>
  <c r="AH103" i="28" s="1"/>
  <c r="AG145" i="31"/>
  <c r="AG157" i="31" s="1"/>
  <c r="AG189" i="31" s="1"/>
  <c r="AH25" i="31"/>
  <c r="AH37" i="31" s="1"/>
  <c r="AG164" i="31"/>
  <c r="AG176" i="31" s="1"/>
  <c r="AG183" i="31" s="1"/>
  <c r="AG185" i="31" s="1"/>
  <c r="AG37" i="10"/>
  <c r="AE196" i="31"/>
  <c r="AH52" i="32"/>
  <c r="AH22" i="32"/>
  <c r="AH31" i="32" s="1"/>
  <c r="AG74" i="31"/>
  <c r="AH69" i="10"/>
  <c r="AH33" i="10"/>
  <c r="AF157" i="35"/>
  <c r="AF189" i="35" s="1"/>
  <c r="AD196" i="36"/>
  <c r="AD198" i="36" s="1"/>
  <c r="AD197" i="35"/>
  <c r="AD198" i="35" s="1"/>
  <c r="AC198" i="36"/>
  <c r="AE197" i="31"/>
  <c r="AF190" i="31"/>
  <c r="AF192" i="31" s="1"/>
  <c r="AD191" i="36"/>
  <c r="AD193" i="36" s="1"/>
  <c r="AF177" i="31"/>
  <c r="AE189" i="36"/>
  <c r="AE191" i="36" s="1"/>
  <c r="AE193" i="36" s="1"/>
  <c r="AE158" i="36"/>
  <c r="AE177" i="36"/>
  <c r="AC198" i="35"/>
  <c r="AC194" i="35"/>
  <c r="AD193" i="35"/>
  <c r="AD194" i="35" s="1"/>
  <c r="AC194" i="36"/>
  <c r="AF157" i="36"/>
  <c r="AF189" i="36" s="1"/>
  <c r="AE191" i="31"/>
  <c r="AE193" i="31" s="1"/>
  <c r="AE194" i="31" s="1"/>
  <c r="AF158" i="31"/>
  <c r="AD184" i="36"/>
  <c r="AD186" i="36" s="1"/>
  <c r="AG73" i="35"/>
  <c r="AE177" i="34"/>
  <c r="AE183" i="34"/>
  <c r="AE185" i="34" s="1"/>
  <c r="AE74" i="29"/>
  <c r="AH59" i="10"/>
  <c r="AH23" i="10"/>
  <c r="AF178" i="31"/>
  <c r="AF179" i="31" s="1"/>
  <c r="AF182" i="31"/>
  <c r="AF196" i="31" s="1"/>
  <c r="AE178" i="36"/>
  <c r="AE179" i="36" s="1"/>
  <c r="AE183" i="36"/>
  <c r="AE185" i="36" s="1"/>
  <c r="AG73" i="36"/>
  <c r="AF176" i="36"/>
  <c r="AF183" i="36" s="1"/>
  <c r="AF185" i="36" s="1"/>
  <c r="AH35" i="34"/>
  <c r="AH71" i="34"/>
  <c r="AG174" i="34"/>
  <c r="AG155" i="34"/>
  <c r="AF157" i="34"/>
  <c r="AH28" i="34"/>
  <c r="AH64" i="34"/>
  <c r="AG148" i="34"/>
  <c r="AG167" i="34"/>
  <c r="AI60" i="31"/>
  <c r="AI24" i="31"/>
  <c r="AH163" i="31"/>
  <c r="AH144" i="31"/>
  <c r="AH32" i="36"/>
  <c r="AH68" i="36"/>
  <c r="AG152" i="36"/>
  <c r="AG171" i="36"/>
  <c r="AL27" i="35"/>
  <c r="AL63" i="35"/>
  <c r="AK166" i="35"/>
  <c r="AK147" i="35"/>
  <c r="AM25" i="35"/>
  <c r="AM61" i="35"/>
  <c r="AL164" i="35"/>
  <c r="AL145" i="35"/>
  <c r="AM35" i="35"/>
  <c r="AM71" i="35"/>
  <c r="AL155" i="35"/>
  <c r="AL174" i="35"/>
  <c r="AI62" i="31"/>
  <c r="AI26" i="31"/>
  <c r="AH165" i="31"/>
  <c r="AH146" i="31"/>
  <c r="AH35" i="36"/>
  <c r="AH71" i="36"/>
  <c r="AG155" i="36"/>
  <c r="AG174" i="36"/>
  <c r="AH31" i="35"/>
  <c r="AH67" i="35"/>
  <c r="AG170" i="35"/>
  <c r="AG151" i="35"/>
  <c r="AH29" i="34"/>
  <c r="AH65" i="34"/>
  <c r="AG168" i="34"/>
  <c r="AG149" i="34"/>
  <c r="AH25" i="36"/>
  <c r="AH61" i="36"/>
  <c r="AG164" i="36"/>
  <c r="AG145" i="36"/>
  <c r="AL28" i="35"/>
  <c r="AL64" i="35"/>
  <c r="AK148" i="35"/>
  <c r="AK167" i="35"/>
  <c r="AI35" i="31"/>
  <c r="AI71" i="31"/>
  <c r="AH155" i="31"/>
  <c r="AH174" i="31"/>
  <c r="AE189" i="35"/>
  <c r="AE178" i="35"/>
  <c r="AE179" i="35" s="1"/>
  <c r="AE182" i="35"/>
  <c r="AH23" i="35"/>
  <c r="AH59" i="35"/>
  <c r="AG143" i="35"/>
  <c r="AG37" i="35"/>
  <c r="AG162" i="35"/>
  <c r="AH33" i="34"/>
  <c r="AH69" i="34"/>
  <c r="AG153" i="34"/>
  <c r="AG172" i="34"/>
  <c r="AH27" i="34"/>
  <c r="AH63" i="34"/>
  <c r="AG147" i="34"/>
  <c r="AG166" i="34"/>
  <c r="AI64" i="31"/>
  <c r="AI28" i="31"/>
  <c r="AH148" i="31"/>
  <c r="AH167" i="31"/>
  <c r="AG73" i="34"/>
  <c r="AH32" i="34"/>
  <c r="AH68" i="34"/>
  <c r="AG152" i="34"/>
  <c r="AG171" i="34"/>
  <c r="AH33" i="36"/>
  <c r="AH69" i="36"/>
  <c r="AG153" i="36"/>
  <c r="AG172" i="36"/>
  <c r="AH30" i="36"/>
  <c r="AH66" i="36"/>
  <c r="AG169" i="36"/>
  <c r="AG150" i="36"/>
  <c r="AE189" i="34"/>
  <c r="AE182" i="34"/>
  <c r="AI69" i="31"/>
  <c r="AI33" i="31"/>
  <c r="AH172" i="31"/>
  <c r="AH153" i="31"/>
  <c r="AD184" i="34"/>
  <c r="AD186" i="34" s="1"/>
  <c r="AD196" i="34"/>
  <c r="AE184" i="36"/>
  <c r="AG37" i="36"/>
  <c r="AJ24" i="35"/>
  <c r="AJ60" i="35"/>
  <c r="AI144" i="35"/>
  <c r="AI163" i="35"/>
  <c r="AH23" i="34"/>
  <c r="AH59" i="34"/>
  <c r="AG143" i="34"/>
  <c r="AG37" i="34"/>
  <c r="AG162" i="34"/>
  <c r="AH25" i="34"/>
  <c r="AH61" i="34"/>
  <c r="AG164" i="34"/>
  <c r="AG145" i="34"/>
  <c r="AK29" i="36"/>
  <c r="AK65" i="36"/>
  <c r="AJ149" i="36"/>
  <c r="AJ168" i="36"/>
  <c r="AH34" i="35"/>
  <c r="AH70" i="35"/>
  <c r="AG154" i="35"/>
  <c r="AG173" i="35"/>
  <c r="AI65" i="31"/>
  <c r="AH168" i="31"/>
  <c r="AI29" i="31"/>
  <c r="AH149" i="31"/>
  <c r="AD191" i="34"/>
  <c r="AD193" i="34" s="1"/>
  <c r="AD197" i="34"/>
  <c r="AM33" i="35"/>
  <c r="AM69" i="35"/>
  <c r="AL172" i="35"/>
  <c r="AL153" i="35"/>
  <c r="AH31" i="36"/>
  <c r="AH67" i="36"/>
  <c r="AG151" i="36"/>
  <c r="AG170" i="36"/>
  <c r="AJ67" i="31"/>
  <c r="AI151" i="31"/>
  <c r="AI170" i="31"/>
  <c r="AJ31" i="31"/>
  <c r="AH26" i="34"/>
  <c r="AH62" i="34"/>
  <c r="AG165" i="34"/>
  <c r="AG146" i="34"/>
  <c r="AH34" i="36"/>
  <c r="AH70" i="36"/>
  <c r="AG173" i="36"/>
  <c r="AG154" i="36"/>
  <c r="AH24" i="34"/>
  <c r="AH60" i="34"/>
  <c r="AG144" i="34"/>
  <c r="AG163" i="34"/>
  <c r="AM30" i="35"/>
  <c r="AM66" i="35"/>
  <c r="AL169" i="35"/>
  <c r="AL150" i="35"/>
  <c r="AF74" i="34"/>
  <c r="AI66" i="31"/>
  <c r="AH150" i="31"/>
  <c r="AI30" i="31"/>
  <c r="AH169" i="31"/>
  <c r="AI68" i="31"/>
  <c r="AH171" i="31"/>
  <c r="AI32" i="31"/>
  <c r="AH152" i="31"/>
  <c r="AH30" i="34"/>
  <c r="AH66" i="34"/>
  <c r="AG150" i="34"/>
  <c r="AG169" i="34"/>
  <c r="AG31" i="2"/>
  <c r="AH59" i="2"/>
  <c r="AI23" i="36"/>
  <c r="AI59" i="36"/>
  <c r="AH162" i="36"/>
  <c r="AH143" i="36"/>
  <c r="AH26" i="36"/>
  <c r="AH62" i="36"/>
  <c r="AG146" i="36"/>
  <c r="AG165" i="36"/>
  <c r="AC194" i="34"/>
  <c r="AE190" i="35"/>
  <c r="AE192" i="35" s="1"/>
  <c r="AE183" i="35"/>
  <c r="AE185" i="35" s="1"/>
  <c r="AE177" i="35"/>
  <c r="AH31" i="34"/>
  <c r="AH67" i="34"/>
  <c r="AG151" i="34"/>
  <c r="AG170" i="34"/>
  <c r="AH28" i="36"/>
  <c r="AH64" i="36"/>
  <c r="AG148" i="36"/>
  <c r="AG167" i="36"/>
  <c r="AE158" i="34"/>
  <c r="AH52" i="2"/>
  <c r="AH22" i="2"/>
  <c r="AH27" i="36"/>
  <c r="AH63" i="36"/>
  <c r="AG166" i="36"/>
  <c r="AG147" i="36"/>
  <c r="AF176" i="34"/>
  <c r="AF176" i="35"/>
  <c r="AH34" i="34"/>
  <c r="AH70" i="34"/>
  <c r="AG173" i="34"/>
  <c r="AG154" i="34"/>
  <c r="AH24" i="36"/>
  <c r="AH60" i="36"/>
  <c r="AG144" i="36"/>
  <c r="AG163" i="36"/>
  <c r="AE158" i="35"/>
  <c r="AC198" i="34"/>
  <c r="AL32" i="35"/>
  <c r="AL68" i="35"/>
  <c r="AK152" i="35"/>
  <c r="AK171" i="35"/>
  <c r="AM29" i="35"/>
  <c r="AM65" i="35"/>
  <c r="AL149" i="35"/>
  <c r="AL168" i="35"/>
  <c r="AI70" i="31"/>
  <c r="AI34" i="31"/>
  <c r="AH154" i="31"/>
  <c r="AH173" i="31"/>
  <c r="AI63" i="31"/>
  <c r="AI27" i="31"/>
  <c r="AH166" i="31"/>
  <c r="AH147" i="31"/>
  <c r="AG61" i="32"/>
  <c r="AI29" i="32"/>
  <c r="AJ59" i="32" s="1"/>
  <c r="AI21" i="32"/>
  <c r="AJ51" i="32" s="1"/>
  <c r="AC198" i="30"/>
  <c r="AF157" i="29"/>
  <c r="AF189" i="29" s="1"/>
  <c r="AE158" i="30"/>
  <c r="AE158" i="29"/>
  <c r="AC194" i="30"/>
  <c r="AF176" i="29"/>
  <c r="AG173" i="30"/>
  <c r="AH34" i="30"/>
  <c r="AI70" i="30" s="1"/>
  <c r="AG154" i="30"/>
  <c r="AG143" i="30"/>
  <c r="AH23" i="30"/>
  <c r="AI59" i="30" s="1"/>
  <c r="AG37" i="30"/>
  <c r="AG162" i="30"/>
  <c r="AG165" i="30"/>
  <c r="AG146" i="30"/>
  <c r="AH26" i="30"/>
  <c r="AI62" i="30" s="1"/>
  <c r="AF73" i="33"/>
  <c r="AE190" i="30"/>
  <c r="AE192" i="30" s="1"/>
  <c r="AE177" i="30"/>
  <c r="AE183" i="30"/>
  <c r="AE185" i="30" s="1"/>
  <c r="AG151" i="29"/>
  <c r="AG170" i="29"/>
  <c r="AH31" i="29"/>
  <c r="AI67" i="29" s="1"/>
  <c r="AE177" i="29"/>
  <c r="AH31" i="33"/>
  <c r="AI67" i="33" s="1"/>
  <c r="AF73" i="30"/>
  <c r="AG174" i="29"/>
  <c r="AG155" i="29"/>
  <c r="AH35" i="29"/>
  <c r="AI71" i="29" s="1"/>
  <c r="AG148" i="29"/>
  <c r="AH28" i="29"/>
  <c r="AI64" i="29" s="1"/>
  <c r="AG167" i="29"/>
  <c r="AG149" i="29"/>
  <c r="AH29" i="29"/>
  <c r="AI65" i="29" s="1"/>
  <c r="AG168" i="29"/>
  <c r="AG155" i="30"/>
  <c r="AH35" i="30"/>
  <c r="AI71" i="30" s="1"/>
  <c r="AG174" i="30"/>
  <c r="AH33" i="29"/>
  <c r="AI69" i="29" s="1"/>
  <c r="AG153" i="29"/>
  <c r="AG172" i="29"/>
  <c r="AH27" i="33"/>
  <c r="AI63" i="33" s="1"/>
  <c r="AH25" i="30"/>
  <c r="AI61" i="30" s="1"/>
  <c r="AG164" i="30"/>
  <c r="AG145" i="30"/>
  <c r="AG171" i="30"/>
  <c r="AH32" i="30"/>
  <c r="AI68" i="30" s="1"/>
  <c r="AG152" i="30"/>
  <c r="AH24" i="33"/>
  <c r="AI60" i="33" s="1"/>
  <c r="AD197" i="30"/>
  <c r="AD191" i="30"/>
  <c r="AD193" i="30" s="1"/>
  <c r="AG171" i="29"/>
  <c r="AG152" i="29"/>
  <c r="AH32" i="29"/>
  <c r="AI68" i="29" s="1"/>
  <c r="AD191" i="29"/>
  <c r="AD193" i="29" s="1"/>
  <c r="AD197" i="29"/>
  <c r="AH35" i="33"/>
  <c r="AI71" i="33" s="1"/>
  <c r="AG163" i="30"/>
  <c r="AH24" i="30"/>
  <c r="AI60" i="30" s="1"/>
  <c r="AG144" i="30"/>
  <c r="AF157" i="30"/>
  <c r="AD196" i="29"/>
  <c r="AD184" i="29"/>
  <c r="AD186" i="29" s="1"/>
  <c r="AC198" i="29"/>
  <c r="AG169" i="29"/>
  <c r="AG150" i="29"/>
  <c r="AH30" i="29"/>
  <c r="AI66" i="29" s="1"/>
  <c r="AE182" i="29"/>
  <c r="AE189" i="29"/>
  <c r="AE178" i="29"/>
  <c r="AE179" i="29" s="1"/>
  <c r="AG162" i="29"/>
  <c r="AG37" i="29"/>
  <c r="AH23" i="29"/>
  <c r="AI59" i="29" s="1"/>
  <c r="AG143" i="29"/>
  <c r="AI25" i="33"/>
  <c r="AJ61" i="33" s="1"/>
  <c r="AE190" i="29"/>
  <c r="AE192" i="29" s="1"/>
  <c r="AE183" i="29"/>
  <c r="AE185" i="29" s="1"/>
  <c r="AH34" i="33"/>
  <c r="AI70" i="33" s="1"/>
  <c r="AH28" i="33"/>
  <c r="AI64" i="33" s="1"/>
  <c r="AD196" i="30"/>
  <c r="AD184" i="30"/>
  <c r="AD186" i="30" s="1"/>
  <c r="AC194" i="29"/>
  <c r="AH30" i="33"/>
  <c r="AI66" i="33" s="1"/>
  <c r="AG172" i="30"/>
  <c r="AH33" i="30"/>
  <c r="AI69" i="30" s="1"/>
  <c r="AG153" i="30"/>
  <c r="AH29" i="33"/>
  <c r="AI65" i="33" s="1"/>
  <c r="AH32" i="33"/>
  <c r="AI68" i="33" s="1"/>
  <c r="AG147" i="30"/>
  <c r="AG166" i="30"/>
  <c r="AH27" i="30"/>
  <c r="AI63" i="30" s="1"/>
  <c r="AG169" i="30"/>
  <c r="AG150" i="30"/>
  <c r="AH30" i="30"/>
  <c r="AI66" i="30" s="1"/>
  <c r="AG164" i="29"/>
  <c r="AG145" i="29"/>
  <c r="AH25" i="29"/>
  <c r="AI61" i="29" s="1"/>
  <c r="AF73" i="29"/>
  <c r="AF101" i="28" s="1"/>
  <c r="AG165" i="29"/>
  <c r="AG146" i="29"/>
  <c r="AH26" i="29"/>
  <c r="AI62" i="29" s="1"/>
  <c r="AG147" i="29"/>
  <c r="AH27" i="29"/>
  <c r="AI63" i="29" s="1"/>
  <c r="AG166" i="29"/>
  <c r="AG148" i="30"/>
  <c r="AG167" i="30"/>
  <c r="AH28" i="30"/>
  <c r="AI64" i="30" s="1"/>
  <c r="AG173" i="29"/>
  <c r="AG154" i="29"/>
  <c r="AH34" i="29"/>
  <c r="AI70" i="29" s="1"/>
  <c r="AG149" i="30"/>
  <c r="AH29" i="30"/>
  <c r="AI65" i="30" s="1"/>
  <c r="AG168" i="30"/>
  <c r="AH33" i="33"/>
  <c r="AI69" i="33" s="1"/>
  <c r="AH26" i="33"/>
  <c r="AI62" i="33" s="1"/>
  <c r="AF176" i="30"/>
  <c r="AH23" i="33"/>
  <c r="AI59" i="33" s="1"/>
  <c r="AG37" i="33"/>
  <c r="AH31" i="30"/>
  <c r="AI67" i="30" s="1"/>
  <c r="AG151" i="30"/>
  <c r="AG170" i="30"/>
  <c r="AE189" i="30"/>
  <c r="AE182" i="30"/>
  <c r="AE178" i="30"/>
  <c r="AE179" i="30" s="1"/>
  <c r="AG144" i="29"/>
  <c r="AG163" i="29"/>
  <c r="AH24" i="29"/>
  <c r="AI60" i="29" s="1"/>
  <c r="AF191" i="31"/>
  <c r="AI23" i="31"/>
  <c r="AJ59" i="31" s="1"/>
  <c r="AH143" i="31"/>
  <c r="AH162" i="31"/>
  <c r="AJ25" i="32"/>
  <c r="AK55" i="32" s="1"/>
  <c r="AI25" i="2"/>
  <c r="AJ55" i="2" s="1"/>
  <c r="AG73" i="10"/>
  <c r="AI27" i="2"/>
  <c r="AJ57" i="2" s="1"/>
  <c r="AI24" i="2"/>
  <c r="AJ54" i="2" s="1"/>
  <c r="AI23" i="2"/>
  <c r="AJ53" i="2" s="1"/>
  <c r="AI26" i="2"/>
  <c r="AJ56" i="2" s="1"/>
  <c r="AI21" i="2"/>
  <c r="AJ51" i="2" s="1"/>
  <c r="AI28" i="2"/>
  <c r="AJ58" i="2" s="1"/>
  <c r="AJ20" i="2"/>
  <c r="AK50" i="2" s="1"/>
  <c r="AG61" i="2"/>
  <c r="AG99" i="28" s="1"/>
  <c r="AH29" i="2"/>
  <c r="AI59" i="2" s="1"/>
  <c r="AJ30" i="10"/>
  <c r="AK66" i="10" s="1"/>
  <c r="AJ24" i="10"/>
  <c r="AK60" i="10" s="1"/>
  <c r="AI31" i="10"/>
  <c r="AJ67" i="10" s="1"/>
  <c r="AI28" i="10"/>
  <c r="AJ64" i="10" s="1"/>
  <c r="AI26" i="10"/>
  <c r="AJ62" i="10" s="1"/>
  <c r="AI34" i="10"/>
  <c r="AJ70" i="10" s="1"/>
  <c r="AI29" i="10"/>
  <c r="AJ65" i="10" s="1"/>
  <c r="AI27" i="10"/>
  <c r="AJ63" i="10" s="1"/>
  <c r="AI32" i="10"/>
  <c r="AJ68" i="10" s="1"/>
  <c r="AI35" i="10"/>
  <c r="AJ71" i="10" s="1"/>
  <c r="AI25" i="10"/>
  <c r="AJ61" i="10" s="1"/>
  <c r="AJ24" i="32"/>
  <c r="AK54" i="32" s="1"/>
  <c r="AJ26" i="32"/>
  <c r="AK56" i="32" s="1"/>
  <c r="AK20" i="32"/>
  <c r="AL50" i="32" s="1"/>
  <c r="AJ23" i="32"/>
  <c r="AK53" i="32" s="1"/>
  <c r="AJ27" i="32"/>
  <c r="AK57" i="32" s="1"/>
  <c r="AJ28" i="32"/>
  <c r="AK58" i="32" s="1"/>
  <c r="AE198" i="31" l="1"/>
  <c r="AE94" i="28"/>
  <c r="AE96" i="28"/>
  <c r="AE30" i="28" s="1"/>
  <c r="AE17" i="28"/>
  <c r="AE9" i="28" s="1"/>
  <c r="AD9" i="28"/>
  <c r="AD11" i="28" s="1"/>
  <c r="AD31" i="28" s="1"/>
  <c r="AD32" i="28" s="1"/>
  <c r="AD33" i="28" s="1"/>
  <c r="AE27" i="28"/>
  <c r="AE7" i="28"/>
  <c r="AG74" i="36"/>
  <c r="AG111" i="28"/>
  <c r="AG95" i="28" s="1"/>
  <c r="AF25" i="28"/>
  <c r="AE6" i="28"/>
  <c r="AF26" i="28"/>
  <c r="AG74" i="35"/>
  <c r="AG110" i="28"/>
  <c r="AG179" i="34"/>
  <c r="AG109" i="28"/>
  <c r="AG24" i="28" s="1"/>
  <c r="AF74" i="33"/>
  <c r="AF108" i="28"/>
  <c r="AF23" i="28" s="1"/>
  <c r="AF22" i="28"/>
  <c r="AG62" i="32"/>
  <c r="AG107" i="28"/>
  <c r="AH18" i="28"/>
  <c r="AF74" i="30"/>
  <c r="AF102" i="28"/>
  <c r="AF104" i="28" s="1"/>
  <c r="AF93" i="28"/>
  <c r="AF16" i="28"/>
  <c r="AF15" i="28"/>
  <c r="AG74" i="10"/>
  <c r="AG100" i="28"/>
  <c r="AG14" i="28"/>
  <c r="AF10" i="28"/>
  <c r="AK98" i="28"/>
  <c r="AK106" i="28" s="1"/>
  <c r="AK116" i="28"/>
  <c r="AK124" i="28" s="1"/>
  <c r="AK132" i="28" s="1"/>
  <c r="AH74" i="31"/>
  <c r="AM4" i="48"/>
  <c r="AM4" i="43"/>
  <c r="AM4" i="35"/>
  <c r="AM4" i="33"/>
  <c r="AM4" i="36"/>
  <c r="AM4" i="34"/>
  <c r="AM4" i="32"/>
  <c r="AM4" i="30"/>
  <c r="AM4" i="10"/>
  <c r="AM4" i="31"/>
  <c r="AM4" i="29"/>
  <c r="AM77" i="2"/>
  <c r="AM49" i="2"/>
  <c r="AM19" i="2"/>
  <c r="AM65" i="2"/>
  <c r="AM34" i="2"/>
  <c r="AL22" i="30"/>
  <c r="AL188" i="30"/>
  <c r="AL161" i="30"/>
  <c r="AL77" i="30"/>
  <c r="AL109" i="30"/>
  <c r="AL142" i="30"/>
  <c r="AL181" i="30"/>
  <c r="AL126" i="30"/>
  <c r="AL92" i="30"/>
  <c r="AL40" i="30"/>
  <c r="AL58" i="30"/>
  <c r="AL20" i="48"/>
  <c r="AL27" i="48"/>
  <c r="AL40" i="10"/>
  <c r="AL58" i="10"/>
  <c r="AL92" i="10"/>
  <c r="AL77" i="10"/>
  <c r="AL22" i="10"/>
  <c r="AL188" i="34"/>
  <c r="AL142" i="34"/>
  <c r="AL22" i="34"/>
  <c r="AL58" i="34"/>
  <c r="AL92" i="34"/>
  <c r="AL126" i="34"/>
  <c r="AL161" i="34"/>
  <c r="AL40" i="34"/>
  <c r="AL109" i="34"/>
  <c r="AL181" i="34"/>
  <c r="AL77" i="34"/>
  <c r="AL19" i="32"/>
  <c r="AL49" i="32"/>
  <c r="AL65" i="32"/>
  <c r="AL77" i="32"/>
  <c r="AL34" i="32"/>
  <c r="AL40" i="36"/>
  <c r="AL126" i="36"/>
  <c r="AL109" i="36"/>
  <c r="AL92" i="36"/>
  <c r="AL181" i="36"/>
  <c r="AL77" i="36"/>
  <c r="AL22" i="36"/>
  <c r="AL142" i="36"/>
  <c r="AL58" i="36"/>
  <c r="AL188" i="36"/>
  <c r="AL161" i="36"/>
  <c r="AL126" i="29"/>
  <c r="AL181" i="29"/>
  <c r="AL142" i="29"/>
  <c r="AL77" i="29"/>
  <c r="AL40" i="29"/>
  <c r="AL92" i="29"/>
  <c r="AL22" i="29"/>
  <c r="AL188" i="29"/>
  <c r="AL161" i="29"/>
  <c r="AL58" i="29"/>
  <c r="AL109" i="29"/>
  <c r="AL126" i="35"/>
  <c r="AL77" i="35"/>
  <c r="AL188" i="35"/>
  <c r="AL181" i="35"/>
  <c r="AL58" i="35"/>
  <c r="AL92" i="35"/>
  <c r="AL161" i="35"/>
  <c r="AL142" i="35"/>
  <c r="AL109" i="35"/>
  <c r="AL40" i="35"/>
  <c r="AL22" i="35"/>
  <c r="AL77" i="33"/>
  <c r="AL40" i="33"/>
  <c r="AL92" i="33"/>
  <c r="AL58" i="33"/>
  <c r="AL22" i="33"/>
  <c r="AL181" i="31"/>
  <c r="AL92" i="31"/>
  <c r="AL40" i="31"/>
  <c r="AL22" i="31"/>
  <c r="AL126" i="31"/>
  <c r="AL58" i="31"/>
  <c r="AL161" i="31"/>
  <c r="AL77" i="31"/>
  <c r="AL188" i="31"/>
  <c r="AL109" i="31"/>
  <c r="AL142" i="31"/>
  <c r="AL22" i="43"/>
  <c r="AL89" i="43"/>
  <c r="AL58" i="43"/>
  <c r="AL40" i="43"/>
  <c r="AL76" i="43"/>
  <c r="AM37" i="28"/>
  <c r="AM62" i="28" s="1"/>
  <c r="AL90" i="28"/>
  <c r="AL70" i="28"/>
  <c r="AL78" i="28" s="1"/>
  <c r="AF158" i="35"/>
  <c r="AG62" i="2"/>
  <c r="AF182" i="35"/>
  <c r="AF184" i="35" s="1"/>
  <c r="AI61" i="31"/>
  <c r="AI73" i="31" s="1"/>
  <c r="AH145" i="31"/>
  <c r="AH157" i="31" s="1"/>
  <c r="AH189" i="31" s="1"/>
  <c r="AH164" i="31"/>
  <c r="AH176" i="31" s="1"/>
  <c r="AI25" i="31"/>
  <c r="AI37" i="31" s="1"/>
  <c r="AH37" i="10"/>
  <c r="AI52" i="32"/>
  <c r="AI22" i="32"/>
  <c r="AI31" i="32" s="1"/>
  <c r="AF178" i="35"/>
  <c r="AF179" i="35" s="1"/>
  <c r="AI69" i="10"/>
  <c r="AI33" i="10"/>
  <c r="AF182" i="36"/>
  <c r="AF196" i="36" s="1"/>
  <c r="AF158" i="36"/>
  <c r="AE197" i="36"/>
  <c r="AG177" i="31"/>
  <c r="AF193" i="31"/>
  <c r="AF197" i="31"/>
  <c r="AF198" i="31" s="1"/>
  <c r="AD194" i="36"/>
  <c r="AF177" i="34"/>
  <c r="AG190" i="31"/>
  <c r="AG192" i="31" s="1"/>
  <c r="AG157" i="36"/>
  <c r="AG189" i="36" s="1"/>
  <c r="AF184" i="31"/>
  <c r="AF186" i="31" s="1"/>
  <c r="AE186" i="36"/>
  <c r="AE194" i="36" s="1"/>
  <c r="AF190" i="36"/>
  <c r="AF192" i="36" s="1"/>
  <c r="AG157" i="35"/>
  <c r="AG182" i="31"/>
  <c r="AG184" i="31" s="1"/>
  <c r="AG186" i="31" s="1"/>
  <c r="AG158" i="31"/>
  <c r="AG178" i="31"/>
  <c r="AG179" i="31" s="1"/>
  <c r="AF74" i="29"/>
  <c r="AI59" i="10"/>
  <c r="AI23" i="10"/>
  <c r="AG74" i="34"/>
  <c r="AE196" i="36"/>
  <c r="AG176" i="36"/>
  <c r="AG183" i="36" s="1"/>
  <c r="AG185" i="36" s="1"/>
  <c r="AF177" i="36"/>
  <c r="AF178" i="36"/>
  <c r="AF179" i="36" s="1"/>
  <c r="AH73" i="36"/>
  <c r="AD198" i="34"/>
  <c r="AF158" i="34"/>
  <c r="AJ70" i="31"/>
  <c r="AJ34" i="31"/>
  <c r="AI173" i="31"/>
  <c r="AI154" i="31"/>
  <c r="AJ66" i="31"/>
  <c r="AI150" i="31"/>
  <c r="AJ30" i="31"/>
  <c r="AI169" i="31"/>
  <c r="AJ65" i="31"/>
  <c r="AI149" i="31"/>
  <c r="AJ29" i="31"/>
  <c r="AI168" i="31"/>
  <c r="AG176" i="34"/>
  <c r="AM27" i="35"/>
  <c r="AM63" i="35"/>
  <c r="AL166" i="35"/>
  <c r="AL147" i="35"/>
  <c r="AM32" i="35"/>
  <c r="AM68" i="35"/>
  <c r="AL152" i="35"/>
  <c r="AL171" i="35"/>
  <c r="AI27" i="36"/>
  <c r="AI63" i="36"/>
  <c r="AH147" i="36"/>
  <c r="AH166" i="36"/>
  <c r="AK24" i="35"/>
  <c r="AK60" i="35"/>
  <c r="AJ163" i="35"/>
  <c r="AJ144" i="35"/>
  <c r="AI30" i="36"/>
  <c r="AI66" i="36"/>
  <c r="AH169" i="36"/>
  <c r="AH150" i="36"/>
  <c r="AI32" i="34"/>
  <c r="AI68" i="34"/>
  <c r="AH171" i="34"/>
  <c r="AH152" i="34"/>
  <c r="AI28" i="34"/>
  <c r="AI64" i="34"/>
  <c r="AH148" i="34"/>
  <c r="AH167" i="34"/>
  <c r="AF191" i="35"/>
  <c r="AI28" i="36"/>
  <c r="AI64" i="36"/>
  <c r="AH148" i="36"/>
  <c r="AH167" i="36"/>
  <c r="AI30" i="34"/>
  <c r="AI66" i="34"/>
  <c r="AH150" i="34"/>
  <c r="AH169" i="34"/>
  <c r="AM172" i="35"/>
  <c r="AM153" i="35"/>
  <c r="AG157" i="34"/>
  <c r="AJ69" i="31"/>
  <c r="AJ33" i="31"/>
  <c r="AI153" i="31"/>
  <c r="AI172" i="31"/>
  <c r="AI27" i="34"/>
  <c r="AI63" i="34"/>
  <c r="AH166" i="34"/>
  <c r="AH147" i="34"/>
  <c r="AH73" i="35"/>
  <c r="AJ62" i="31"/>
  <c r="AI146" i="31"/>
  <c r="AJ26" i="31"/>
  <c r="AI165" i="31"/>
  <c r="AF189" i="34"/>
  <c r="AF182" i="34"/>
  <c r="AI34" i="34"/>
  <c r="AI70" i="34"/>
  <c r="AH173" i="34"/>
  <c r="AH154" i="34"/>
  <c r="AI52" i="2"/>
  <c r="AI22" i="2"/>
  <c r="AJ23" i="36"/>
  <c r="AJ59" i="36"/>
  <c r="AI143" i="36"/>
  <c r="AI162" i="36"/>
  <c r="AI24" i="34"/>
  <c r="AI60" i="34"/>
  <c r="AH144" i="34"/>
  <c r="AH163" i="34"/>
  <c r="AI26" i="34"/>
  <c r="AI62" i="34"/>
  <c r="AH165" i="34"/>
  <c r="AH146" i="34"/>
  <c r="AL29" i="36"/>
  <c r="AL65" i="36"/>
  <c r="AK168" i="36"/>
  <c r="AK149" i="36"/>
  <c r="AH73" i="34"/>
  <c r="AI23" i="35"/>
  <c r="AI59" i="35"/>
  <c r="AH162" i="35"/>
  <c r="AH143" i="35"/>
  <c r="AH37" i="35"/>
  <c r="AJ35" i="31"/>
  <c r="AJ71" i="31"/>
  <c r="AI174" i="31"/>
  <c r="AI155" i="31"/>
  <c r="AI25" i="36"/>
  <c r="AI61" i="36"/>
  <c r="AH145" i="36"/>
  <c r="AH164" i="36"/>
  <c r="AI31" i="35"/>
  <c r="AI67" i="35"/>
  <c r="AH170" i="35"/>
  <c r="AH151" i="35"/>
  <c r="AJ63" i="31"/>
  <c r="AJ27" i="31"/>
  <c r="AI166" i="31"/>
  <c r="AI147" i="31"/>
  <c r="AF183" i="35"/>
  <c r="AF185" i="35" s="1"/>
  <c r="AF190" i="35"/>
  <c r="AF192" i="35" s="1"/>
  <c r="AJ68" i="31"/>
  <c r="AJ32" i="31"/>
  <c r="AI171" i="31"/>
  <c r="AI152" i="31"/>
  <c r="AI31" i="36"/>
  <c r="AI67" i="36"/>
  <c r="AH170" i="36"/>
  <c r="AH151" i="36"/>
  <c r="AI23" i="34"/>
  <c r="AI59" i="34"/>
  <c r="AH143" i="34"/>
  <c r="AH162" i="34"/>
  <c r="AH37" i="34"/>
  <c r="AE196" i="34"/>
  <c r="AE184" i="34"/>
  <c r="AE186" i="34" s="1"/>
  <c r="AM164" i="35"/>
  <c r="AM145" i="35"/>
  <c r="AI32" i="36"/>
  <c r="AI68" i="36"/>
  <c r="AH171" i="36"/>
  <c r="AH152" i="36"/>
  <c r="AJ60" i="31"/>
  <c r="AJ24" i="31"/>
  <c r="AI163" i="31"/>
  <c r="AI144" i="31"/>
  <c r="AF191" i="36"/>
  <c r="AM168" i="35"/>
  <c r="AM149" i="35"/>
  <c r="AF190" i="34"/>
  <c r="AF192" i="34" s="1"/>
  <c r="AF183" i="34"/>
  <c r="AF185" i="34" s="1"/>
  <c r="AK67" i="31"/>
  <c r="AK31" i="31"/>
  <c r="AJ151" i="31"/>
  <c r="AJ170" i="31"/>
  <c r="AE191" i="34"/>
  <c r="AE193" i="34" s="1"/>
  <c r="AE197" i="34"/>
  <c r="AI33" i="36"/>
  <c r="AI69" i="36"/>
  <c r="AH153" i="36"/>
  <c r="AH172" i="36"/>
  <c r="AJ64" i="31"/>
  <c r="AJ28" i="31"/>
  <c r="AI148" i="31"/>
  <c r="AI167" i="31"/>
  <c r="AE196" i="35"/>
  <c r="AE184" i="35"/>
  <c r="AE186" i="35" s="1"/>
  <c r="AI31" i="34"/>
  <c r="AI67" i="34"/>
  <c r="AH151" i="34"/>
  <c r="AH170" i="34"/>
  <c r="AI26" i="36"/>
  <c r="AI62" i="36"/>
  <c r="AH165" i="36"/>
  <c r="AH146" i="36"/>
  <c r="AI34" i="35"/>
  <c r="AI70" i="35"/>
  <c r="AH154" i="35"/>
  <c r="AH173" i="35"/>
  <c r="AI33" i="34"/>
  <c r="AI69" i="34"/>
  <c r="AH172" i="34"/>
  <c r="AH153" i="34"/>
  <c r="AI24" i="36"/>
  <c r="AI60" i="36"/>
  <c r="AH163" i="36"/>
  <c r="AH144" i="36"/>
  <c r="AF177" i="35"/>
  <c r="AH37" i="36"/>
  <c r="AM150" i="35"/>
  <c r="AM169" i="35"/>
  <c r="AI34" i="36"/>
  <c r="AI70" i="36"/>
  <c r="AH154" i="36"/>
  <c r="AH173" i="36"/>
  <c r="AI25" i="34"/>
  <c r="AI61" i="34"/>
  <c r="AH145" i="34"/>
  <c r="AH164" i="34"/>
  <c r="AD194" i="34"/>
  <c r="AG176" i="35"/>
  <c r="AE197" i="35"/>
  <c r="AE191" i="35"/>
  <c r="AE193" i="35" s="1"/>
  <c r="AM28" i="35"/>
  <c r="AM64" i="35"/>
  <c r="AL148" i="35"/>
  <c r="AL167" i="35"/>
  <c r="AI29" i="34"/>
  <c r="AI65" i="34"/>
  <c r="AH149" i="34"/>
  <c r="AH168" i="34"/>
  <c r="AI35" i="36"/>
  <c r="AI71" i="36"/>
  <c r="AH155" i="36"/>
  <c r="AH174" i="36"/>
  <c r="AM155" i="35"/>
  <c r="AM174" i="35"/>
  <c r="AI35" i="34"/>
  <c r="AI71" i="34"/>
  <c r="AH174" i="34"/>
  <c r="AH155" i="34"/>
  <c r="AH61" i="32"/>
  <c r="AJ21" i="32"/>
  <c r="AK51" i="32" s="1"/>
  <c r="AJ29" i="32"/>
  <c r="AK59" i="32" s="1"/>
  <c r="AF182" i="29"/>
  <c r="AF184" i="29" s="1"/>
  <c r="AD194" i="30"/>
  <c r="AD198" i="29"/>
  <c r="AF158" i="29"/>
  <c r="AG73" i="33"/>
  <c r="AD194" i="29"/>
  <c r="AD198" i="30"/>
  <c r="AG176" i="30"/>
  <c r="AI32" i="33"/>
  <c r="AJ68" i="33" s="1"/>
  <c r="AI30" i="33"/>
  <c r="AJ66" i="33" s="1"/>
  <c r="AI32" i="30"/>
  <c r="AJ68" i="30" s="1"/>
  <c r="AH171" i="30"/>
  <c r="AH152" i="30"/>
  <c r="AI31" i="33"/>
  <c r="AJ67" i="33" s="1"/>
  <c r="AE184" i="30"/>
  <c r="AE186" i="30" s="1"/>
  <c r="AE196" i="30"/>
  <c r="AI23" i="33"/>
  <c r="AJ59" i="33" s="1"/>
  <c r="AH37" i="33"/>
  <c r="AH149" i="30"/>
  <c r="AH168" i="30"/>
  <c r="AI29" i="30"/>
  <c r="AJ65" i="30" s="1"/>
  <c r="AH150" i="30"/>
  <c r="AH169" i="30"/>
  <c r="AI30" i="30"/>
  <c r="AJ66" i="30" s="1"/>
  <c r="AG73" i="29"/>
  <c r="AG101" i="28" s="1"/>
  <c r="AG93" i="28" s="1"/>
  <c r="AF191" i="29"/>
  <c r="AH143" i="30"/>
  <c r="AH37" i="30"/>
  <c r="AH162" i="30"/>
  <c r="AI23" i="30"/>
  <c r="AJ59" i="30" s="1"/>
  <c r="AE191" i="30"/>
  <c r="AE193" i="30" s="1"/>
  <c r="AE197" i="30"/>
  <c r="AF183" i="30"/>
  <c r="AF185" i="30" s="1"/>
  <c r="AF190" i="30"/>
  <c r="AF192" i="30" s="1"/>
  <c r="AI29" i="33"/>
  <c r="AJ65" i="33" s="1"/>
  <c r="AH149" i="29"/>
  <c r="AH168" i="29"/>
  <c r="AI29" i="29"/>
  <c r="AJ65" i="29" s="1"/>
  <c r="AH155" i="29"/>
  <c r="AH174" i="29"/>
  <c r="AI35" i="29"/>
  <c r="AJ71" i="29" s="1"/>
  <c r="AH151" i="29"/>
  <c r="AH170" i="29"/>
  <c r="AI31" i="29"/>
  <c r="AJ67" i="29" s="1"/>
  <c r="AH165" i="30"/>
  <c r="AH146" i="30"/>
  <c r="AI26" i="30"/>
  <c r="AJ62" i="30" s="1"/>
  <c r="AG157" i="30"/>
  <c r="AI26" i="33"/>
  <c r="AJ62" i="33" s="1"/>
  <c r="AH37" i="29"/>
  <c r="AH154" i="29"/>
  <c r="AH173" i="29"/>
  <c r="AI34" i="29"/>
  <c r="AJ70" i="29" s="1"/>
  <c r="AE197" i="29"/>
  <c r="AE191" i="29"/>
  <c r="AE193" i="29" s="1"/>
  <c r="AI35" i="33"/>
  <c r="AJ71" i="33" s="1"/>
  <c r="AH163" i="29"/>
  <c r="AH144" i="29"/>
  <c r="AI24" i="29"/>
  <c r="AJ60" i="29" s="1"/>
  <c r="AH147" i="29"/>
  <c r="AI27" i="29"/>
  <c r="AJ63" i="29" s="1"/>
  <c r="AH166" i="29"/>
  <c r="AI25" i="29"/>
  <c r="AJ61" i="29" s="1"/>
  <c r="AH164" i="29"/>
  <c r="AH145" i="29"/>
  <c r="AH147" i="30"/>
  <c r="AH166" i="30"/>
  <c r="AI27" i="30"/>
  <c r="AJ63" i="30" s="1"/>
  <c r="AJ25" i="33"/>
  <c r="AK61" i="33" s="1"/>
  <c r="AE184" i="29"/>
  <c r="AE186" i="29" s="1"/>
  <c r="AE196" i="29"/>
  <c r="AF189" i="30"/>
  <c r="AF178" i="30"/>
  <c r="AF179" i="30" s="1"/>
  <c r="AF182" i="30"/>
  <c r="AF158" i="30"/>
  <c r="AH153" i="29"/>
  <c r="AI33" i="29"/>
  <c r="AJ69" i="29" s="1"/>
  <c r="AH172" i="29"/>
  <c r="AI33" i="33"/>
  <c r="AJ69" i="33" s="1"/>
  <c r="AI28" i="33"/>
  <c r="AJ64" i="33" s="1"/>
  <c r="AG157" i="29"/>
  <c r="AH169" i="29"/>
  <c r="AH150" i="29"/>
  <c r="AI30" i="29"/>
  <c r="AJ66" i="29" s="1"/>
  <c r="AI24" i="33"/>
  <c r="AJ60" i="33" s="1"/>
  <c r="AH173" i="30"/>
  <c r="AH154" i="30"/>
  <c r="AI34" i="30"/>
  <c r="AJ70" i="30" s="1"/>
  <c r="AH170" i="30"/>
  <c r="AI31" i="30"/>
  <c r="AJ67" i="30" s="1"/>
  <c r="AH151" i="30"/>
  <c r="AG176" i="29"/>
  <c r="AH153" i="30"/>
  <c r="AI33" i="30"/>
  <c r="AJ69" i="30" s="1"/>
  <c r="AH172" i="30"/>
  <c r="AH162" i="29"/>
  <c r="AI23" i="29"/>
  <c r="AJ59" i="29" s="1"/>
  <c r="AH143" i="29"/>
  <c r="AH144" i="30"/>
  <c r="AI24" i="30"/>
  <c r="AJ60" i="30" s="1"/>
  <c r="AH163" i="30"/>
  <c r="AH164" i="30"/>
  <c r="AH145" i="30"/>
  <c r="AI25" i="30"/>
  <c r="AJ61" i="30" s="1"/>
  <c r="AH155" i="30"/>
  <c r="AI35" i="30"/>
  <c r="AJ71" i="30" s="1"/>
  <c r="AH174" i="30"/>
  <c r="AH167" i="29"/>
  <c r="AH148" i="29"/>
  <c r="AI28" i="29"/>
  <c r="AJ64" i="29" s="1"/>
  <c r="AG73" i="30"/>
  <c r="AH167" i="30"/>
  <c r="AH148" i="30"/>
  <c r="AI28" i="30"/>
  <c r="AJ64" i="30" s="1"/>
  <c r="AI26" i="29"/>
  <c r="AJ62" i="29" s="1"/>
  <c r="AH165" i="29"/>
  <c r="AH146" i="29"/>
  <c r="AI34" i="33"/>
  <c r="AJ70" i="33" s="1"/>
  <c r="AH171" i="29"/>
  <c r="AI32" i="29"/>
  <c r="AJ68" i="29" s="1"/>
  <c r="AH152" i="29"/>
  <c r="AI27" i="33"/>
  <c r="AJ63" i="33" s="1"/>
  <c r="AF177" i="30"/>
  <c r="AF177" i="29"/>
  <c r="AF190" i="29"/>
  <c r="AF192" i="29" s="1"/>
  <c r="AF178" i="29"/>
  <c r="AF179" i="29" s="1"/>
  <c r="AF183" i="29"/>
  <c r="AF185" i="29" s="1"/>
  <c r="AG191" i="31"/>
  <c r="AI162" i="31"/>
  <c r="AI143" i="31"/>
  <c r="AJ23" i="31"/>
  <c r="AK59" i="31" s="1"/>
  <c r="AK25" i="32"/>
  <c r="AL55" i="32" s="1"/>
  <c r="AJ25" i="2"/>
  <c r="AK55" i="2" s="1"/>
  <c r="AH61" i="2"/>
  <c r="AH99" i="28" s="1"/>
  <c r="AI29" i="2"/>
  <c r="AJ59" i="2" s="1"/>
  <c r="AJ28" i="2"/>
  <c r="AK58" i="2" s="1"/>
  <c r="AJ23" i="2"/>
  <c r="AK53" i="2" s="1"/>
  <c r="AJ26" i="2"/>
  <c r="AK56" i="2" s="1"/>
  <c r="AK20" i="2"/>
  <c r="AL50" i="2" s="1"/>
  <c r="AJ24" i="2"/>
  <c r="AK54" i="2" s="1"/>
  <c r="AJ27" i="2"/>
  <c r="AK57" i="2" s="1"/>
  <c r="AJ21" i="2"/>
  <c r="AK51" i="2" s="1"/>
  <c r="AH31" i="2"/>
  <c r="AJ27" i="10"/>
  <c r="AK63" i="10" s="1"/>
  <c r="AJ31" i="10"/>
  <c r="AK67" i="10" s="1"/>
  <c r="AJ29" i="10"/>
  <c r="AK65" i="10" s="1"/>
  <c r="AK24" i="10"/>
  <c r="AL60" i="10" s="1"/>
  <c r="AJ34" i="10"/>
  <c r="AK70" i="10" s="1"/>
  <c r="AK30" i="10"/>
  <c r="AL66" i="10" s="1"/>
  <c r="AJ35" i="10"/>
  <c r="AK71" i="10" s="1"/>
  <c r="AJ25" i="10"/>
  <c r="AK61" i="10" s="1"/>
  <c r="AJ26" i="10"/>
  <c r="AK62" i="10" s="1"/>
  <c r="AJ28" i="10"/>
  <c r="AK64" i="10" s="1"/>
  <c r="AH73" i="10"/>
  <c r="AJ32" i="10"/>
  <c r="AK68" i="10" s="1"/>
  <c r="AK27" i="32"/>
  <c r="AL57" i="32" s="1"/>
  <c r="AK26" i="32"/>
  <c r="AL56" i="32" s="1"/>
  <c r="AK23" i="32"/>
  <c r="AL53" i="32" s="1"/>
  <c r="AL20" i="32"/>
  <c r="AM50" i="32" s="1"/>
  <c r="AK24" i="32"/>
  <c r="AL54" i="32" s="1"/>
  <c r="AK28" i="32"/>
  <c r="AL58" i="32" s="1"/>
  <c r="AE11" i="28" l="1"/>
  <c r="AE31" i="28" s="1"/>
  <c r="AG26" i="28"/>
  <c r="AG10" i="28" s="1"/>
  <c r="AE32" i="28"/>
  <c r="AE33" i="28" s="1"/>
  <c r="AE19" i="28"/>
  <c r="AG25" i="28"/>
  <c r="AH74" i="36"/>
  <c r="AH111" i="28"/>
  <c r="AH95" i="28" s="1"/>
  <c r="AG177" i="34"/>
  <c r="AH74" i="35"/>
  <c r="AH110" i="28"/>
  <c r="AH25" i="28" s="1"/>
  <c r="AH179" i="34"/>
  <c r="AH109" i="28"/>
  <c r="AH24" i="28" s="1"/>
  <c r="AF92" i="28"/>
  <c r="AF112" i="28"/>
  <c r="AG74" i="33"/>
  <c r="AG108" i="28"/>
  <c r="AG112" i="28" s="1"/>
  <c r="AH62" i="32"/>
  <c r="AH107" i="28"/>
  <c r="AG22" i="28"/>
  <c r="AG6" i="28" s="1"/>
  <c r="AF27" i="28"/>
  <c r="AF6" i="28"/>
  <c r="AG91" i="28"/>
  <c r="AI74" i="31"/>
  <c r="AI103" i="28"/>
  <c r="AG74" i="30"/>
  <c r="AG102" i="28"/>
  <c r="AG94" i="28" s="1"/>
  <c r="AF94" i="28"/>
  <c r="AF17" i="28"/>
  <c r="AF19" i="28" s="1"/>
  <c r="AG16" i="28"/>
  <c r="AF8" i="28"/>
  <c r="AG15" i="28"/>
  <c r="AF7" i="28"/>
  <c r="AH74" i="10"/>
  <c r="AH100" i="28"/>
  <c r="AH91" i="28"/>
  <c r="AH14" i="28"/>
  <c r="AL98" i="28"/>
  <c r="AL106" i="28" s="1"/>
  <c r="AL116" i="28"/>
  <c r="AL124" i="28" s="1"/>
  <c r="AL132" i="28" s="1"/>
  <c r="AM188" i="30"/>
  <c r="AM22" i="30"/>
  <c r="AM77" i="30"/>
  <c r="AM109" i="30"/>
  <c r="AM142" i="30"/>
  <c r="AM181" i="30"/>
  <c r="AM58" i="30"/>
  <c r="AM92" i="30"/>
  <c r="AM161" i="30"/>
  <c r="AM126" i="30"/>
  <c r="AM40" i="30"/>
  <c r="AM181" i="34"/>
  <c r="AM188" i="34"/>
  <c r="AM58" i="34"/>
  <c r="AM92" i="34"/>
  <c r="AM126" i="34"/>
  <c r="AM161" i="34"/>
  <c r="AM40" i="34"/>
  <c r="AM77" i="34"/>
  <c r="AM142" i="34"/>
  <c r="AM22" i="34"/>
  <c r="AM109" i="34"/>
  <c r="AM126" i="36"/>
  <c r="AM109" i="36"/>
  <c r="AM92" i="36"/>
  <c r="AM77" i="36"/>
  <c r="AM40" i="36"/>
  <c r="AM188" i="36"/>
  <c r="AM22" i="36"/>
  <c r="AM142" i="36"/>
  <c r="AM181" i="36"/>
  <c r="AM161" i="36"/>
  <c r="AM58" i="36"/>
  <c r="AM92" i="33"/>
  <c r="AM58" i="33"/>
  <c r="AM22" i="33"/>
  <c r="AM77" i="33"/>
  <c r="AM40" i="33"/>
  <c r="AM19" i="32"/>
  <c r="AM49" i="32"/>
  <c r="AM77" i="32"/>
  <c r="AM34" i="32"/>
  <c r="AM65" i="32"/>
  <c r="AM126" i="29"/>
  <c r="AM188" i="29"/>
  <c r="AM161" i="29"/>
  <c r="AM92" i="29"/>
  <c r="AM58" i="29"/>
  <c r="AM22" i="29"/>
  <c r="AM181" i="29"/>
  <c r="AM40" i="29"/>
  <c r="AM142" i="29"/>
  <c r="AM77" i="29"/>
  <c r="AM109" i="29"/>
  <c r="AM181" i="31"/>
  <c r="AM188" i="31"/>
  <c r="AM161" i="31"/>
  <c r="AM126" i="31"/>
  <c r="AM92" i="31"/>
  <c r="AM58" i="31"/>
  <c r="AM22" i="31"/>
  <c r="AM77" i="31"/>
  <c r="AM109" i="31"/>
  <c r="AM142" i="31"/>
  <c r="AM40" i="31"/>
  <c r="AM22" i="43"/>
  <c r="AM89" i="43"/>
  <c r="AM58" i="43"/>
  <c r="AM40" i="43"/>
  <c r="AM76" i="43"/>
  <c r="AM109" i="35"/>
  <c r="AM188" i="35"/>
  <c r="AM181" i="35"/>
  <c r="AM92" i="35"/>
  <c r="AM161" i="35"/>
  <c r="AM142" i="35"/>
  <c r="AM126" i="35"/>
  <c r="AM22" i="35"/>
  <c r="AM77" i="35"/>
  <c r="AM40" i="35"/>
  <c r="AM58" i="35"/>
  <c r="AM77" i="10"/>
  <c r="AM92" i="10"/>
  <c r="AM22" i="10"/>
  <c r="AM58" i="10"/>
  <c r="AM40" i="10"/>
  <c r="AM27" i="48"/>
  <c r="AM20" i="48"/>
  <c r="AM70" i="28"/>
  <c r="AM78" i="28" s="1"/>
  <c r="AM90" i="28"/>
  <c r="AG158" i="35"/>
  <c r="AF184" i="36"/>
  <c r="AF186" i="36" s="1"/>
  <c r="AH62" i="2"/>
  <c r="AJ61" i="31"/>
  <c r="AJ73" i="31" s="1"/>
  <c r="AJ25" i="31"/>
  <c r="AJ37" i="31" s="1"/>
  <c r="AI145" i="31"/>
  <c r="AI157" i="31" s="1"/>
  <c r="AI189" i="31" s="1"/>
  <c r="AI164" i="31"/>
  <c r="AI176" i="31" s="1"/>
  <c r="AI183" i="31" s="1"/>
  <c r="AI185" i="31" s="1"/>
  <c r="AI37" i="10"/>
  <c r="AJ52" i="32"/>
  <c r="AJ22" i="32"/>
  <c r="AJ31" i="32" s="1"/>
  <c r="AE198" i="36"/>
  <c r="AF194" i="31"/>
  <c r="AG193" i="31"/>
  <c r="AG194" i="31" s="1"/>
  <c r="AG197" i="31"/>
  <c r="AJ69" i="10"/>
  <c r="AJ33" i="10"/>
  <c r="AH177" i="31"/>
  <c r="AG158" i="36"/>
  <c r="AG178" i="35"/>
  <c r="AG179" i="35" s="1"/>
  <c r="AI73" i="36"/>
  <c r="AI37" i="36"/>
  <c r="AG182" i="36"/>
  <c r="AG184" i="36" s="1"/>
  <c r="AG186" i="36" s="1"/>
  <c r="AF197" i="36"/>
  <c r="AF198" i="36" s="1"/>
  <c r="AF193" i="36"/>
  <c r="AG196" i="31"/>
  <c r="AG189" i="35"/>
  <c r="AG191" i="35" s="1"/>
  <c r="AH158" i="31"/>
  <c r="AG182" i="35"/>
  <c r="AG184" i="35" s="1"/>
  <c r="AH178" i="31"/>
  <c r="AH179" i="31" s="1"/>
  <c r="AH183" i="31"/>
  <c r="AH185" i="31" s="1"/>
  <c r="AH190" i="31"/>
  <c r="AH192" i="31" s="1"/>
  <c r="AG190" i="36"/>
  <c r="AG192" i="36" s="1"/>
  <c r="AG178" i="36"/>
  <c r="AG179" i="36" s="1"/>
  <c r="AG177" i="36"/>
  <c r="AH176" i="35"/>
  <c r="AH190" i="35" s="1"/>
  <c r="AH192" i="35" s="1"/>
  <c r="AG74" i="29"/>
  <c r="AJ59" i="10"/>
  <c r="AJ23" i="10"/>
  <c r="AH182" i="31"/>
  <c r="AH157" i="36"/>
  <c r="AG158" i="34"/>
  <c r="AH176" i="36"/>
  <c r="AH183" i="36" s="1"/>
  <c r="AH185" i="36" s="1"/>
  <c r="AH74" i="34"/>
  <c r="AE194" i="34"/>
  <c r="AJ34" i="35"/>
  <c r="AJ70" i="35"/>
  <c r="AI173" i="35"/>
  <c r="AI154" i="35"/>
  <c r="AJ31" i="34"/>
  <c r="AJ67" i="34"/>
  <c r="AI151" i="34"/>
  <c r="AI170" i="34"/>
  <c r="AK60" i="31"/>
  <c r="AJ144" i="31"/>
  <c r="AJ163" i="31"/>
  <c r="AK24" i="31"/>
  <c r="AI73" i="34"/>
  <c r="AK68" i="31"/>
  <c r="AJ171" i="31"/>
  <c r="AK32" i="31"/>
  <c r="AJ152" i="31"/>
  <c r="AH157" i="35"/>
  <c r="AM29" i="36"/>
  <c r="AM65" i="36"/>
  <c r="AL168" i="36"/>
  <c r="AL149" i="36"/>
  <c r="AJ24" i="34"/>
  <c r="AJ60" i="34"/>
  <c r="AI163" i="34"/>
  <c r="AI144" i="34"/>
  <c r="AJ27" i="34"/>
  <c r="AJ63" i="34"/>
  <c r="AI166" i="34"/>
  <c r="AI147" i="34"/>
  <c r="AJ23" i="34"/>
  <c r="AJ59" i="34"/>
  <c r="AI143" i="34"/>
  <c r="AI162" i="34"/>
  <c r="AI37" i="34"/>
  <c r="AK62" i="31"/>
  <c r="AJ146" i="31"/>
  <c r="AK26" i="31"/>
  <c r="AJ165" i="31"/>
  <c r="AJ32" i="34"/>
  <c r="AJ68" i="34"/>
  <c r="AI171" i="34"/>
  <c r="AI152" i="34"/>
  <c r="AK70" i="31"/>
  <c r="AK34" i="31"/>
  <c r="AJ173" i="31"/>
  <c r="AJ154" i="31"/>
  <c r="AM167" i="35"/>
  <c r="AM148" i="35"/>
  <c r="AJ28" i="34"/>
  <c r="AJ64" i="34"/>
  <c r="AI167" i="34"/>
  <c r="AI148" i="34"/>
  <c r="AJ25" i="36"/>
  <c r="AJ61" i="36"/>
  <c r="AI145" i="36"/>
  <c r="AI164" i="36"/>
  <c r="AI73" i="35"/>
  <c r="AJ28" i="36"/>
  <c r="AJ64" i="36"/>
  <c r="AI148" i="36"/>
  <c r="AI167" i="36"/>
  <c r="AM152" i="35"/>
  <c r="AM171" i="35"/>
  <c r="AJ25" i="34"/>
  <c r="AJ61" i="34"/>
  <c r="AI145" i="34"/>
  <c r="AI164" i="34"/>
  <c r="AL24" i="35"/>
  <c r="AL60" i="35"/>
  <c r="AK144" i="35"/>
  <c r="AK163" i="35"/>
  <c r="AG177" i="35"/>
  <c r="AE194" i="35"/>
  <c r="AL67" i="31"/>
  <c r="AL31" i="31"/>
  <c r="AK151" i="31"/>
  <c r="AK170" i="31"/>
  <c r="AE198" i="34"/>
  <c r="AJ23" i="35"/>
  <c r="AJ59" i="35"/>
  <c r="AI37" i="35"/>
  <c r="AI162" i="35"/>
  <c r="AI143" i="35"/>
  <c r="AK69" i="31"/>
  <c r="AK33" i="31"/>
  <c r="AJ172" i="31"/>
  <c r="AJ153" i="31"/>
  <c r="AF196" i="35"/>
  <c r="AK66" i="31"/>
  <c r="AJ169" i="31"/>
  <c r="AJ150" i="31"/>
  <c r="AK30" i="31"/>
  <c r="AJ35" i="34"/>
  <c r="AJ71" i="34"/>
  <c r="AI174" i="34"/>
  <c r="AI155" i="34"/>
  <c r="AG183" i="35"/>
  <c r="AG185" i="35" s="1"/>
  <c r="AG190" i="35"/>
  <c r="AG192" i="35" s="1"/>
  <c r="AJ33" i="34"/>
  <c r="AJ69" i="34"/>
  <c r="AI172" i="34"/>
  <c r="AI153" i="34"/>
  <c r="AJ26" i="36"/>
  <c r="AJ62" i="36"/>
  <c r="AI146" i="36"/>
  <c r="AI165" i="36"/>
  <c r="AE198" i="35"/>
  <c r="AJ33" i="36"/>
  <c r="AJ69" i="36"/>
  <c r="AI153" i="36"/>
  <c r="AI172" i="36"/>
  <c r="AJ26" i="34"/>
  <c r="AJ62" i="34"/>
  <c r="AI165" i="34"/>
  <c r="AI146" i="34"/>
  <c r="AJ34" i="34"/>
  <c r="AJ70" i="34"/>
  <c r="AI173" i="34"/>
  <c r="AI154" i="34"/>
  <c r="AF197" i="35"/>
  <c r="AF186" i="35"/>
  <c r="AM147" i="35"/>
  <c r="AM166" i="35"/>
  <c r="AJ35" i="36"/>
  <c r="AJ71" i="36"/>
  <c r="AI155" i="36"/>
  <c r="AI174" i="36"/>
  <c r="AJ29" i="34"/>
  <c r="AJ65" i="34"/>
  <c r="AI168" i="34"/>
  <c r="AI149" i="34"/>
  <c r="AJ34" i="36"/>
  <c r="AJ70" i="36"/>
  <c r="AI154" i="36"/>
  <c r="AI173" i="36"/>
  <c r="AJ32" i="36"/>
  <c r="AJ68" i="36"/>
  <c r="AI171" i="36"/>
  <c r="AI152" i="36"/>
  <c r="AJ31" i="36"/>
  <c r="AJ67" i="36"/>
  <c r="AI151" i="36"/>
  <c r="AI170" i="36"/>
  <c r="AG189" i="34"/>
  <c r="AG182" i="34"/>
  <c r="AJ30" i="34"/>
  <c r="AJ66" i="34"/>
  <c r="AI150" i="34"/>
  <c r="AI169" i="34"/>
  <c r="AF193" i="35"/>
  <c r="AJ30" i="36"/>
  <c r="AJ66" i="36"/>
  <c r="AI150" i="36"/>
  <c r="AI169" i="36"/>
  <c r="AG183" i="34"/>
  <c r="AG185" i="34" s="1"/>
  <c r="AG190" i="34"/>
  <c r="AG192" i="34" s="1"/>
  <c r="AH176" i="34"/>
  <c r="AK63" i="31"/>
  <c r="AK27" i="31"/>
  <c r="AJ147" i="31"/>
  <c r="AJ166" i="31"/>
  <c r="AJ31" i="35"/>
  <c r="AJ67" i="35"/>
  <c r="AI170" i="35"/>
  <c r="AI151" i="35"/>
  <c r="AK71" i="31"/>
  <c r="AK35" i="31"/>
  <c r="AJ155" i="31"/>
  <c r="AJ174" i="31"/>
  <c r="AK23" i="36"/>
  <c r="AK59" i="36"/>
  <c r="AJ162" i="36"/>
  <c r="AJ143" i="36"/>
  <c r="AF196" i="34"/>
  <c r="AF184" i="34"/>
  <c r="AF186" i="34" s="1"/>
  <c r="AJ27" i="36"/>
  <c r="AJ63" i="36"/>
  <c r="AI166" i="36"/>
  <c r="AI147" i="36"/>
  <c r="AG191" i="36"/>
  <c r="AJ24" i="36"/>
  <c r="AJ60" i="36"/>
  <c r="AI144" i="36"/>
  <c r="AI163" i="36"/>
  <c r="AK64" i="31"/>
  <c r="AK28" i="31"/>
  <c r="AJ148" i="31"/>
  <c r="AJ167" i="31"/>
  <c r="AH157" i="34"/>
  <c r="AJ52" i="2"/>
  <c r="AJ22" i="2"/>
  <c r="AF191" i="34"/>
  <c r="AF193" i="34" s="1"/>
  <c r="AF197" i="34"/>
  <c r="AK65" i="31"/>
  <c r="AJ149" i="31"/>
  <c r="AJ168" i="31"/>
  <c r="AK29" i="31"/>
  <c r="AI61" i="32"/>
  <c r="AK29" i="32"/>
  <c r="AL59" i="32" s="1"/>
  <c r="AK21" i="32"/>
  <c r="AL51" i="32" s="1"/>
  <c r="AG177" i="30"/>
  <c r="AG177" i="29"/>
  <c r="AE194" i="29"/>
  <c r="AE194" i="30"/>
  <c r="AG158" i="30"/>
  <c r="AE198" i="29"/>
  <c r="AJ34" i="33"/>
  <c r="AK70" i="33" s="1"/>
  <c r="AJ35" i="30"/>
  <c r="AK71" i="30" s="1"/>
  <c r="AI174" i="30"/>
  <c r="AI155" i="30"/>
  <c r="AI163" i="30"/>
  <c r="AJ24" i="30"/>
  <c r="AK60" i="30" s="1"/>
  <c r="AI144" i="30"/>
  <c r="AJ33" i="30"/>
  <c r="AK69" i="30" s="1"/>
  <c r="AI172" i="30"/>
  <c r="AI153" i="30"/>
  <c r="AI154" i="30"/>
  <c r="AJ34" i="30"/>
  <c r="AK70" i="30" s="1"/>
  <c r="AI173" i="30"/>
  <c r="AI146" i="30"/>
  <c r="AJ26" i="30"/>
  <c r="AK62" i="30" s="1"/>
  <c r="AI165" i="30"/>
  <c r="AF196" i="29"/>
  <c r="AH176" i="30"/>
  <c r="AJ30" i="30"/>
  <c r="AK66" i="30" s="1"/>
  <c r="AI150" i="30"/>
  <c r="AI169" i="30"/>
  <c r="AI153" i="29"/>
  <c r="AI172" i="29"/>
  <c r="AJ33" i="29"/>
  <c r="AK69" i="29" s="1"/>
  <c r="AK25" i="33"/>
  <c r="AL61" i="33" s="1"/>
  <c r="AH73" i="30"/>
  <c r="AH73" i="33"/>
  <c r="AJ27" i="33"/>
  <c r="AK63" i="33" s="1"/>
  <c r="AG189" i="29"/>
  <c r="AG182" i="29"/>
  <c r="AG178" i="29"/>
  <c r="AG179" i="29" s="1"/>
  <c r="AI164" i="29"/>
  <c r="AJ25" i="29"/>
  <c r="AK61" i="29" s="1"/>
  <c r="AI145" i="29"/>
  <c r="AJ29" i="33"/>
  <c r="AK65" i="33" s="1"/>
  <c r="AJ23" i="33"/>
  <c r="AK59" i="33" s="1"/>
  <c r="AI37" i="33"/>
  <c r="AI152" i="30"/>
  <c r="AI171" i="30"/>
  <c r="AJ32" i="30"/>
  <c r="AK68" i="30" s="1"/>
  <c r="AI167" i="29"/>
  <c r="AI148" i="29"/>
  <c r="AJ28" i="29"/>
  <c r="AK64" i="29" s="1"/>
  <c r="AI164" i="30"/>
  <c r="AI145" i="30"/>
  <c r="AJ25" i="30"/>
  <c r="AK61" i="30" s="1"/>
  <c r="AH157" i="29"/>
  <c r="AG190" i="29"/>
  <c r="AG192" i="29" s="1"/>
  <c r="AG183" i="29"/>
  <c r="AG185" i="29" s="1"/>
  <c r="AJ28" i="33"/>
  <c r="AK64" i="33" s="1"/>
  <c r="AI166" i="30"/>
  <c r="AI147" i="30"/>
  <c r="AJ27" i="30"/>
  <c r="AK63" i="30" s="1"/>
  <c r="AJ35" i="33"/>
  <c r="AK71" i="33" s="1"/>
  <c r="AI170" i="29"/>
  <c r="AI151" i="29"/>
  <c r="AJ31" i="29"/>
  <c r="AK67" i="29" s="1"/>
  <c r="AI168" i="29"/>
  <c r="AI149" i="29"/>
  <c r="AJ29" i="29"/>
  <c r="AK65" i="29" s="1"/>
  <c r="AH157" i="30"/>
  <c r="AE198" i="30"/>
  <c r="AJ30" i="33"/>
  <c r="AK66" i="33" s="1"/>
  <c r="AI165" i="29"/>
  <c r="AI146" i="29"/>
  <c r="AJ26" i="29"/>
  <c r="AK62" i="29" s="1"/>
  <c r="AI37" i="29"/>
  <c r="AI162" i="29"/>
  <c r="AJ23" i="29"/>
  <c r="AK59" i="29" s="1"/>
  <c r="AI143" i="29"/>
  <c r="AF184" i="30"/>
  <c r="AF186" i="30" s="1"/>
  <c r="AF196" i="30"/>
  <c r="AI147" i="29"/>
  <c r="AI166" i="29"/>
  <c r="AJ27" i="29"/>
  <c r="AK63" i="29" s="1"/>
  <c r="AJ26" i="33"/>
  <c r="AK62" i="33" s="1"/>
  <c r="AG158" i="29"/>
  <c r="AI37" i="30"/>
  <c r="AI149" i="30"/>
  <c r="AI168" i="30"/>
  <c r="AJ29" i="30"/>
  <c r="AK65" i="30" s="1"/>
  <c r="AI152" i="29"/>
  <c r="AI171" i="29"/>
  <c r="AJ32" i="29"/>
  <c r="AK68" i="29" s="1"/>
  <c r="AH176" i="29"/>
  <c r="AJ24" i="33"/>
  <c r="AK60" i="33" s="1"/>
  <c r="AJ33" i="33"/>
  <c r="AK69" i="33" s="1"/>
  <c r="AF193" i="29"/>
  <c r="AJ32" i="33"/>
  <c r="AK68" i="33" s="1"/>
  <c r="AI167" i="30"/>
  <c r="AI148" i="30"/>
  <c r="AJ28" i="30"/>
  <c r="AK64" i="30" s="1"/>
  <c r="AH73" i="29"/>
  <c r="AH101" i="28" s="1"/>
  <c r="AH93" i="28" s="1"/>
  <c r="AJ31" i="30"/>
  <c r="AK67" i="30" s="1"/>
  <c r="AI170" i="30"/>
  <c r="AI151" i="30"/>
  <c r="AF191" i="30"/>
  <c r="AF193" i="30" s="1"/>
  <c r="AF197" i="30"/>
  <c r="AG182" i="30"/>
  <c r="AG178" i="30"/>
  <c r="AG179" i="30" s="1"/>
  <c r="AG189" i="30"/>
  <c r="AF197" i="29"/>
  <c r="AJ31" i="33"/>
  <c r="AK67" i="33" s="1"/>
  <c r="AJ30" i="29"/>
  <c r="AK66" i="29" s="1"/>
  <c r="AI150" i="29"/>
  <c r="AI169" i="29"/>
  <c r="AI163" i="29"/>
  <c r="AI144" i="29"/>
  <c r="AJ24" i="29"/>
  <c r="AK60" i="29" s="1"/>
  <c r="AJ34" i="29"/>
  <c r="AK70" i="29" s="1"/>
  <c r="AI173" i="29"/>
  <c r="AI154" i="29"/>
  <c r="AJ35" i="29"/>
  <c r="AK71" i="29" s="1"/>
  <c r="AI174" i="29"/>
  <c r="AI155" i="29"/>
  <c r="AF186" i="29"/>
  <c r="AI143" i="30"/>
  <c r="AI162" i="30"/>
  <c r="AJ23" i="30"/>
  <c r="AK59" i="30" s="1"/>
  <c r="AG190" i="30"/>
  <c r="AG192" i="30" s="1"/>
  <c r="AG183" i="30"/>
  <c r="AG185" i="30" s="1"/>
  <c r="AH191" i="31"/>
  <c r="AK23" i="31"/>
  <c r="AL59" i="31" s="1"/>
  <c r="AJ143" i="31"/>
  <c r="AJ162" i="31"/>
  <c r="AL25" i="32"/>
  <c r="AM55" i="32" s="1"/>
  <c r="AK25" i="2"/>
  <c r="AL55" i="2" s="1"/>
  <c r="AK27" i="2"/>
  <c r="AL57" i="2" s="1"/>
  <c r="AK24" i="2"/>
  <c r="AL54" i="2" s="1"/>
  <c r="AI61" i="2"/>
  <c r="AI99" i="28" s="1"/>
  <c r="AJ29" i="2"/>
  <c r="AK59" i="2" s="1"/>
  <c r="AK26" i="2"/>
  <c r="AL56" i="2" s="1"/>
  <c r="AK28" i="2"/>
  <c r="AL58" i="2" s="1"/>
  <c r="AK21" i="2"/>
  <c r="AL51" i="2" s="1"/>
  <c r="AL20" i="2"/>
  <c r="AM50" i="2" s="1"/>
  <c r="AK23" i="2"/>
  <c r="AL53" i="2" s="1"/>
  <c r="AI31" i="2"/>
  <c r="AK32" i="10"/>
  <c r="AL68" i="10" s="1"/>
  <c r="AK25" i="10"/>
  <c r="AL61" i="10" s="1"/>
  <c r="AK29" i="10"/>
  <c r="AL65" i="10" s="1"/>
  <c r="AK31" i="10"/>
  <c r="AL67" i="10" s="1"/>
  <c r="AI73" i="10"/>
  <c r="AL30" i="10"/>
  <c r="AM66" i="10" s="1"/>
  <c r="AK35" i="10"/>
  <c r="AL71" i="10" s="1"/>
  <c r="AK28" i="10"/>
  <c r="AL64" i="10" s="1"/>
  <c r="AK34" i="10"/>
  <c r="AL70" i="10" s="1"/>
  <c r="AK27" i="10"/>
  <c r="AL63" i="10" s="1"/>
  <c r="AK26" i="10"/>
  <c r="AL62" i="10" s="1"/>
  <c r="AL24" i="10"/>
  <c r="AM60" i="10" s="1"/>
  <c r="AL24" i="32"/>
  <c r="AM54" i="32" s="1"/>
  <c r="AL26" i="32"/>
  <c r="AM56" i="32" s="1"/>
  <c r="AM20" i="32"/>
  <c r="AL27" i="32"/>
  <c r="AM57" i="32" s="1"/>
  <c r="AL23" i="32"/>
  <c r="AM53" i="32" s="1"/>
  <c r="AL28" i="32"/>
  <c r="AM58" i="32" s="1"/>
  <c r="AH177" i="34" l="1"/>
  <c r="AF96" i="28"/>
  <c r="AF30" i="28" s="1"/>
  <c r="AG104" i="28"/>
  <c r="AG23" i="28"/>
  <c r="AG27" i="28" s="1"/>
  <c r="AG198" i="31"/>
  <c r="AI74" i="36"/>
  <c r="AI111" i="28"/>
  <c r="AI95" i="28" s="1"/>
  <c r="AH26" i="28"/>
  <c r="AH10" i="28" s="1"/>
  <c r="AI74" i="35"/>
  <c r="AI110" i="28"/>
  <c r="AI25" i="28" s="1"/>
  <c r="AI179" i="34"/>
  <c r="AI109" i="28"/>
  <c r="AI24" i="28" s="1"/>
  <c r="AG92" i="28"/>
  <c r="AG96" i="28" s="1"/>
  <c r="AH74" i="33"/>
  <c r="AH108" i="28"/>
  <c r="AI62" i="32"/>
  <c r="AI107" i="28"/>
  <c r="AH22" i="28"/>
  <c r="AI18" i="28"/>
  <c r="AJ74" i="31"/>
  <c r="AJ103" i="28"/>
  <c r="AG17" i="28"/>
  <c r="AG19" i="28" s="1"/>
  <c r="AF9" i="28"/>
  <c r="AF11" i="28" s="1"/>
  <c r="AF31" i="28" s="1"/>
  <c r="AH74" i="30"/>
  <c r="AH102" i="28"/>
  <c r="AH94" i="28" s="1"/>
  <c r="AH16" i="28"/>
  <c r="AG8" i="28"/>
  <c r="AI74" i="10"/>
  <c r="AI100" i="28"/>
  <c r="AH15" i="28"/>
  <c r="AI14" i="28"/>
  <c r="AM98" i="28"/>
  <c r="AM106" i="28" s="1"/>
  <c r="AM116" i="28"/>
  <c r="AM124" i="28" s="1"/>
  <c r="AM132" i="28" s="1"/>
  <c r="AH158" i="35"/>
  <c r="AF194" i="36"/>
  <c r="AI62" i="2"/>
  <c r="AJ37" i="10"/>
  <c r="AK61" i="31"/>
  <c r="AK73" i="31" s="1"/>
  <c r="AJ164" i="31"/>
  <c r="AJ176" i="31" s="1"/>
  <c r="AK25" i="31"/>
  <c r="AK37" i="31" s="1"/>
  <c r="AJ145" i="31"/>
  <c r="AJ157" i="31" s="1"/>
  <c r="AK52" i="32"/>
  <c r="AK22" i="32"/>
  <c r="AK31" i="32" s="1"/>
  <c r="AH197" i="31"/>
  <c r="AH193" i="31"/>
  <c r="AG196" i="36"/>
  <c r="AK69" i="10"/>
  <c r="AK33" i="10"/>
  <c r="AH158" i="36"/>
  <c r="AH196" i="31"/>
  <c r="AI182" i="31"/>
  <c r="AI196" i="31" s="1"/>
  <c r="AI158" i="31"/>
  <c r="AI176" i="36"/>
  <c r="AI190" i="36" s="1"/>
  <c r="AI192" i="36" s="1"/>
  <c r="AH183" i="35"/>
  <c r="AH185" i="35" s="1"/>
  <c r="AI177" i="31"/>
  <c r="AI178" i="31"/>
  <c r="AI179" i="31" s="1"/>
  <c r="AG197" i="36"/>
  <c r="AI190" i="31"/>
  <c r="AI192" i="31" s="1"/>
  <c r="AG193" i="36"/>
  <c r="AG194" i="36" s="1"/>
  <c r="AH177" i="35"/>
  <c r="AH177" i="36"/>
  <c r="AH190" i="36"/>
  <c r="AH192" i="36" s="1"/>
  <c r="AH178" i="36"/>
  <c r="AH179" i="36" s="1"/>
  <c r="AH189" i="36"/>
  <c r="AH191" i="36" s="1"/>
  <c r="AH184" i="31"/>
  <c r="AH186" i="31" s="1"/>
  <c r="AH74" i="29"/>
  <c r="AH182" i="36"/>
  <c r="AH196" i="36" s="1"/>
  <c r="AI74" i="34"/>
  <c r="AK59" i="10"/>
  <c r="AK23" i="10"/>
  <c r="AG193" i="35"/>
  <c r="AG197" i="35"/>
  <c r="AJ73" i="36"/>
  <c r="AG196" i="35"/>
  <c r="AI157" i="36"/>
  <c r="AI182" i="36" s="1"/>
  <c r="AF194" i="34"/>
  <c r="AG186" i="35"/>
  <c r="AL23" i="36"/>
  <c r="AL59" i="36"/>
  <c r="AK162" i="36"/>
  <c r="AK143" i="36"/>
  <c r="AK31" i="35"/>
  <c r="AK67" i="35"/>
  <c r="AJ170" i="35"/>
  <c r="AJ151" i="35"/>
  <c r="AF194" i="35"/>
  <c r="AK33" i="36"/>
  <c r="AK69" i="36"/>
  <c r="AJ153" i="36"/>
  <c r="AJ172" i="36"/>
  <c r="AL66" i="31"/>
  <c r="AL30" i="31"/>
  <c r="AK150" i="31"/>
  <c r="AK169" i="31"/>
  <c r="AL69" i="31"/>
  <c r="AK172" i="31"/>
  <c r="AL33" i="31"/>
  <c r="AK153" i="31"/>
  <c r="AL62" i="31"/>
  <c r="AL26" i="31"/>
  <c r="AK165" i="31"/>
  <c r="AK146" i="31"/>
  <c r="AI157" i="34"/>
  <c r="AK27" i="36"/>
  <c r="AK63" i="36"/>
  <c r="AJ147" i="36"/>
  <c r="AJ166" i="36"/>
  <c r="AJ73" i="34"/>
  <c r="AK30" i="34"/>
  <c r="AK66" i="34"/>
  <c r="AJ169" i="34"/>
  <c r="AJ150" i="34"/>
  <c r="AK31" i="36"/>
  <c r="AK67" i="36"/>
  <c r="AJ151" i="36"/>
  <c r="AJ170" i="36"/>
  <c r="AI157" i="35"/>
  <c r="AK28" i="34"/>
  <c r="AK64" i="34"/>
  <c r="AJ167" i="34"/>
  <c r="AJ148" i="34"/>
  <c r="AK23" i="34"/>
  <c r="AK59" i="34"/>
  <c r="AJ162" i="34"/>
  <c r="AJ143" i="34"/>
  <c r="AJ37" i="34"/>
  <c r="AK24" i="34"/>
  <c r="AK60" i="34"/>
  <c r="AJ163" i="34"/>
  <c r="AJ144" i="34"/>
  <c r="AL68" i="31"/>
  <c r="AK152" i="31"/>
  <c r="AK171" i="31"/>
  <c r="AL32" i="31"/>
  <c r="AK34" i="35"/>
  <c r="AK70" i="35"/>
  <c r="AJ154" i="35"/>
  <c r="AJ173" i="35"/>
  <c r="AK52" i="2"/>
  <c r="AK22" i="2"/>
  <c r="AK33" i="34"/>
  <c r="AK69" i="34"/>
  <c r="AJ172" i="34"/>
  <c r="AJ153" i="34"/>
  <c r="AL65" i="31"/>
  <c r="AK149" i="31"/>
  <c r="AK168" i="31"/>
  <c r="AL29" i="31"/>
  <c r="AH182" i="34"/>
  <c r="AH189" i="34"/>
  <c r="AK24" i="36"/>
  <c r="AK60" i="36"/>
  <c r="AJ163" i="36"/>
  <c r="AJ144" i="36"/>
  <c r="AF198" i="34"/>
  <c r="AL71" i="31"/>
  <c r="AK155" i="31"/>
  <c r="AK174" i="31"/>
  <c r="AL35" i="31"/>
  <c r="AL63" i="31"/>
  <c r="AK147" i="31"/>
  <c r="AK166" i="31"/>
  <c r="AL27" i="31"/>
  <c r="AK30" i="36"/>
  <c r="AK66" i="36"/>
  <c r="AJ150" i="36"/>
  <c r="AJ169" i="36"/>
  <c r="AG196" i="34"/>
  <c r="AG184" i="34"/>
  <c r="AG186" i="34" s="1"/>
  <c r="AK34" i="36"/>
  <c r="AK70" i="36"/>
  <c r="AJ173" i="36"/>
  <c r="AJ154" i="36"/>
  <c r="AK35" i="36"/>
  <c r="AK71" i="36"/>
  <c r="AJ174" i="36"/>
  <c r="AJ155" i="36"/>
  <c r="AI176" i="35"/>
  <c r="AL70" i="31"/>
  <c r="AK173" i="31"/>
  <c r="AK154" i="31"/>
  <c r="AL34" i="31"/>
  <c r="AG197" i="34"/>
  <c r="AG191" i="34"/>
  <c r="AG193" i="34" s="1"/>
  <c r="AK26" i="34"/>
  <c r="AK62" i="34"/>
  <c r="AJ165" i="34"/>
  <c r="AJ146" i="34"/>
  <c r="AF198" i="35"/>
  <c r="AJ37" i="36"/>
  <c r="AH183" i="34"/>
  <c r="AH185" i="34" s="1"/>
  <c r="AH190" i="34"/>
  <c r="AH192" i="34" s="1"/>
  <c r="AK26" i="36"/>
  <c r="AK62" i="36"/>
  <c r="AJ146" i="36"/>
  <c r="AJ165" i="36"/>
  <c r="AJ73" i="35"/>
  <c r="AM24" i="35"/>
  <c r="AM60" i="35"/>
  <c r="AL144" i="35"/>
  <c r="AL163" i="35"/>
  <c r="AK25" i="36"/>
  <c r="AK61" i="36"/>
  <c r="AJ145" i="36"/>
  <c r="AJ164" i="36"/>
  <c r="AL64" i="31"/>
  <c r="AL28" i="31"/>
  <c r="AK167" i="31"/>
  <c r="AK148" i="31"/>
  <c r="AK32" i="36"/>
  <c r="AK68" i="36"/>
  <c r="AJ152" i="36"/>
  <c r="AJ171" i="36"/>
  <c r="AK23" i="35"/>
  <c r="AK59" i="35"/>
  <c r="AJ162" i="35"/>
  <c r="AJ143" i="35"/>
  <c r="AJ37" i="35"/>
  <c r="AM67" i="31"/>
  <c r="AM31" i="31"/>
  <c r="AL170" i="31"/>
  <c r="AL151" i="31"/>
  <c r="AK25" i="34"/>
  <c r="AK61" i="34"/>
  <c r="AJ145" i="34"/>
  <c r="AJ164" i="34"/>
  <c r="AK32" i="34"/>
  <c r="AK68" i="34"/>
  <c r="AJ152" i="34"/>
  <c r="AJ171" i="34"/>
  <c r="AK27" i="34"/>
  <c r="AK63" i="34"/>
  <c r="AJ166" i="34"/>
  <c r="AJ147" i="34"/>
  <c r="AM149" i="36"/>
  <c r="AM168" i="36"/>
  <c r="AL60" i="31"/>
  <c r="AK144" i="31"/>
  <c r="AK163" i="31"/>
  <c r="AL24" i="31"/>
  <c r="AK31" i="34"/>
  <c r="AK67" i="34"/>
  <c r="AJ170" i="34"/>
  <c r="AJ151" i="34"/>
  <c r="AH158" i="34"/>
  <c r="AK29" i="34"/>
  <c r="AK65" i="34"/>
  <c r="AJ149" i="34"/>
  <c r="AJ168" i="34"/>
  <c r="AK34" i="34"/>
  <c r="AK70" i="34"/>
  <c r="AJ173" i="34"/>
  <c r="AJ154" i="34"/>
  <c r="AK35" i="34"/>
  <c r="AK71" i="34"/>
  <c r="AJ155" i="34"/>
  <c r="AJ174" i="34"/>
  <c r="AK28" i="36"/>
  <c r="AK64" i="36"/>
  <c r="AJ148" i="36"/>
  <c r="AJ167" i="36"/>
  <c r="AI176" i="34"/>
  <c r="AH178" i="35"/>
  <c r="AH179" i="35" s="1"/>
  <c r="AH189" i="35"/>
  <c r="AH182" i="35"/>
  <c r="AJ61" i="32"/>
  <c r="AH158" i="29"/>
  <c r="AL21" i="32"/>
  <c r="AM51" i="32" s="1"/>
  <c r="AL29" i="32"/>
  <c r="AM59" i="32" s="1"/>
  <c r="AF194" i="29"/>
  <c r="AI176" i="30"/>
  <c r="AI190" i="30" s="1"/>
  <c r="AI73" i="30"/>
  <c r="AI157" i="30"/>
  <c r="AI189" i="30" s="1"/>
  <c r="AJ170" i="30"/>
  <c r="AK31" i="30"/>
  <c r="AL67" i="30" s="1"/>
  <c r="AJ151" i="30"/>
  <c r="AF194" i="30"/>
  <c r="AK27" i="30"/>
  <c r="AL63" i="30" s="1"/>
  <c r="AJ147" i="30"/>
  <c r="AJ166" i="30"/>
  <c r="AH189" i="29"/>
  <c r="AH182" i="29"/>
  <c r="AH178" i="29"/>
  <c r="AH179" i="29" s="1"/>
  <c r="AK29" i="33"/>
  <c r="AL65" i="33" s="1"/>
  <c r="AG197" i="29"/>
  <c r="AG191" i="29"/>
  <c r="AG193" i="29" s="1"/>
  <c r="AF198" i="29"/>
  <c r="AJ143" i="30"/>
  <c r="AJ162" i="30"/>
  <c r="AK23" i="30"/>
  <c r="AL59" i="30" s="1"/>
  <c r="AJ37" i="30"/>
  <c r="AJ155" i="29"/>
  <c r="AJ174" i="29"/>
  <c r="AK35" i="29"/>
  <c r="AL71" i="29" s="1"/>
  <c r="AG191" i="30"/>
  <c r="AG193" i="30" s="1"/>
  <c r="AG197" i="30"/>
  <c r="AK26" i="33"/>
  <c r="AL62" i="33" s="1"/>
  <c r="AI157" i="29"/>
  <c r="AJ164" i="30"/>
  <c r="AJ145" i="30"/>
  <c r="AK25" i="30"/>
  <c r="AL61" i="30" s="1"/>
  <c r="AJ171" i="30"/>
  <c r="AJ152" i="30"/>
  <c r="AK32" i="30"/>
  <c r="AL68" i="30" s="1"/>
  <c r="AK27" i="33"/>
  <c r="AL63" i="33" s="1"/>
  <c r="AI73" i="29"/>
  <c r="AI101" i="28" s="1"/>
  <c r="AI93" i="28" s="1"/>
  <c r="AK30" i="33"/>
  <c r="AL66" i="33" s="1"/>
  <c r="AJ151" i="29"/>
  <c r="AJ170" i="29"/>
  <c r="AK31" i="29"/>
  <c r="AL67" i="29" s="1"/>
  <c r="AG184" i="30"/>
  <c r="AG186" i="30" s="1"/>
  <c r="AG196" i="30"/>
  <c r="AJ167" i="30"/>
  <c r="AK28" i="30"/>
  <c r="AL64" i="30" s="1"/>
  <c r="AJ148" i="30"/>
  <c r="AK33" i="33"/>
  <c r="AL69" i="33" s="1"/>
  <c r="AJ149" i="30"/>
  <c r="AK29" i="30"/>
  <c r="AL65" i="30" s="1"/>
  <c r="AJ168" i="30"/>
  <c r="AJ166" i="29"/>
  <c r="AJ147" i="29"/>
  <c r="AK27" i="29"/>
  <c r="AL63" i="29" s="1"/>
  <c r="AJ143" i="29"/>
  <c r="AJ37" i="29"/>
  <c r="AK23" i="29"/>
  <c r="AL59" i="29" s="1"/>
  <c r="AJ162" i="29"/>
  <c r="AJ165" i="30"/>
  <c r="AJ146" i="30"/>
  <c r="AK26" i="30"/>
  <c r="AL62" i="30" s="1"/>
  <c r="AK24" i="33"/>
  <c r="AL60" i="33" s="1"/>
  <c r="AI176" i="29"/>
  <c r="AK28" i="33"/>
  <c r="AL64" i="33" s="1"/>
  <c r="AJ164" i="29"/>
  <c r="AJ145" i="29"/>
  <c r="AK25" i="29"/>
  <c r="AL61" i="29" s="1"/>
  <c r="AJ153" i="30"/>
  <c r="AK33" i="30"/>
  <c r="AL69" i="30" s="1"/>
  <c r="AJ172" i="30"/>
  <c r="AJ174" i="30"/>
  <c r="AJ155" i="30"/>
  <c r="AK35" i="30"/>
  <c r="AL71" i="30" s="1"/>
  <c r="AJ173" i="29"/>
  <c r="AJ154" i="29"/>
  <c r="AK34" i="29"/>
  <c r="AL70" i="29" s="1"/>
  <c r="AJ150" i="29"/>
  <c r="AJ169" i="29"/>
  <c r="AK30" i="29"/>
  <c r="AL66" i="29" s="1"/>
  <c r="AH182" i="30"/>
  <c r="AH189" i="30"/>
  <c r="AH158" i="30"/>
  <c r="AH178" i="30"/>
  <c r="AH179" i="30" s="1"/>
  <c r="AJ148" i="29"/>
  <c r="AJ167" i="29"/>
  <c r="AK28" i="29"/>
  <c r="AL64" i="29" s="1"/>
  <c r="AL25" i="33"/>
  <c r="AM61" i="33" s="1"/>
  <c r="AK30" i="30"/>
  <c r="AL66" i="30" s="1"/>
  <c r="AJ150" i="30"/>
  <c r="AJ169" i="30"/>
  <c r="AK34" i="33"/>
  <c r="AL70" i="33" s="1"/>
  <c r="AK24" i="29"/>
  <c r="AL60" i="29" s="1"/>
  <c r="AJ163" i="29"/>
  <c r="AJ144" i="29"/>
  <c r="AK31" i="33"/>
  <c r="AL67" i="33" s="1"/>
  <c r="AH177" i="29"/>
  <c r="AH190" i="29"/>
  <c r="AH192" i="29" s="1"/>
  <c r="AH183" i="29"/>
  <c r="AH185" i="29" s="1"/>
  <c r="AJ168" i="29"/>
  <c r="AJ149" i="29"/>
  <c r="AK29" i="29"/>
  <c r="AL65" i="29" s="1"/>
  <c r="AK23" i="33"/>
  <c r="AL59" i="33" s="1"/>
  <c r="AJ37" i="33"/>
  <c r="AJ144" i="30"/>
  <c r="AK24" i="30"/>
  <c r="AL60" i="30" s="1"/>
  <c r="AJ163" i="30"/>
  <c r="AK32" i="33"/>
  <c r="AL68" i="33" s="1"/>
  <c r="AJ171" i="29"/>
  <c r="AK32" i="29"/>
  <c r="AL68" i="29" s="1"/>
  <c r="AJ152" i="29"/>
  <c r="AF198" i="30"/>
  <c r="AJ165" i="29"/>
  <c r="AJ146" i="29"/>
  <c r="AK26" i="29"/>
  <c r="AL62" i="29" s="1"/>
  <c r="AK35" i="33"/>
  <c r="AL71" i="33" s="1"/>
  <c r="AI73" i="33"/>
  <c r="AG196" i="29"/>
  <c r="AG184" i="29"/>
  <c r="AG186" i="29" s="1"/>
  <c r="AJ172" i="29"/>
  <c r="AJ153" i="29"/>
  <c r="AK33" i="29"/>
  <c r="AL69" i="29" s="1"/>
  <c r="AH183" i="30"/>
  <c r="AH185" i="30" s="1"/>
  <c r="AH190" i="30"/>
  <c r="AH192" i="30" s="1"/>
  <c r="AK34" i="30"/>
  <c r="AL70" i="30" s="1"/>
  <c r="AJ154" i="30"/>
  <c r="AJ173" i="30"/>
  <c r="AH177" i="30"/>
  <c r="AK143" i="31"/>
  <c r="AK162" i="31"/>
  <c r="AL23" i="31"/>
  <c r="AM59" i="31" s="1"/>
  <c r="AI191" i="31"/>
  <c r="AM25" i="32"/>
  <c r="AL25" i="2"/>
  <c r="AM55" i="2" s="1"/>
  <c r="AJ73" i="10"/>
  <c r="AM20" i="2"/>
  <c r="AL26" i="2"/>
  <c r="AM56" i="2" s="1"/>
  <c r="AJ61" i="2"/>
  <c r="AK29" i="2"/>
  <c r="AL59" i="2" s="1"/>
  <c r="AL27" i="2"/>
  <c r="AM57" i="2" s="1"/>
  <c r="AL21" i="2"/>
  <c r="AM51" i="2" s="1"/>
  <c r="AJ31" i="2"/>
  <c r="AL24" i="2"/>
  <c r="AM54" i="2" s="1"/>
  <c r="AL23" i="2"/>
  <c r="AM53" i="2" s="1"/>
  <c r="AL28" i="2"/>
  <c r="AM58" i="2" s="1"/>
  <c r="AL25" i="10"/>
  <c r="AM61" i="10" s="1"/>
  <c r="AM30" i="10"/>
  <c r="AM24" i="10"/>
  <c r="AL35" i="10"/>
  <c r="AM71" i="10" s="1"/>
  <c r="AL34" i="10"/>
  <c r="AM70" i="10" s="1"/>
  <c r="AL32" i="10"/>
  <c r="AM68" i="10" s="1"/>
  <c r="AL26" i="10"/>
  <c r="AM62" i="10" s="1"/>
  <c r="AL31" i="10"/>
  <c r="AM67" i="10" s="1"/>
  <c r="AL28" i="10"/>
  <c r="AM64" i="10" s="1"/>
  <c r="AL27" i="10"/>
  <c r="AM63" i="10" s="1"/>
  <c r="AL29" i="10"/>
  <c r="AM65" i="10" s="1"/>
  <c r="AM26" i="32"/>
  <c r="AM23" i="32"/>
  <c r="AM24" i="32"/>
  <c r="AM28" i="32"/>
  <c r="AM27" i="32"/>
  <c r="AG7" i="28" l="1"/>
  <c r="AF32" i="28"/>
  <c r="AF33" i="28" s="1"/>
  <c r="AG30" i="28"/>
  <c r="AI26" i="28"/>
  <c r="AI10" i="28" s="1"/>
  <c r="AK37" i="10"/>
  <c r="AG198" i="36"/>
  <c r="AH104" i="28"/>
  <c r="AJ74" i="36"/>
  <c r="AJ111" i="28"/>
  <c r="AJ95" i="28" s="1"/>
  <c r="AJ18" i="28"/>
  <c r="AH23" i="28"/>
  <c r="AH7" i="28" s="1"/>
  <c r="AJ74" i="35"/>
  <c r="AJ110" i="28"/>
  <c r="AJ25" i="28" s="1"/>
  <c r="AJ179" i="34"/>
  <c r="AJ109" i="28"/>
  <c r="AJ24" i="28" s="1"/>
  <c r="AH112" i="28"/>
  <c r="AH92" i="28"/>
  <c r="AH96" i="28" s="1"/>
  <c r="AH30" i="28" s="1"/>
  <c r="AI74" i="33"/>
  <c r="AI108" i="28"/>
  <c r="AI23" i="28" s="1"/>
  <c r="AI22" i="28"/>
  <c r="AI6" i="28" s="1"/>
  <c r="AH6" i="28"/>
  <c r="AJ62" i="32"/>
  <c r="AJ107" i="28"/>
  <c r="AI91" i="28"/>
  <c r="AK74" i="31"/>
  <c r="AK103" i="28"/>
  <c r="AI74" i="30"/>
  <c r="AI102" i="28"/>
  <c r="AI94" i="28" s="1"/>
  <c r="AH17" i="28"/>
  <c r="AH19" i="28" s="1"/>
  <c r="AG9" i="28"/>
  <c r="AH8" i="28"/>
  <c r="AI16" i="28"/>
  <c r="AJ74" i="10"/>
  <c r="AJ100" i="28"/>
  <c r="AI15" i="28"/>
  <c r="AI104" i="28"/>
  <c r="AJ62" i="2"/>
  <c r="AJ99" i="28"/>
  <c r="AJ14" i="28"/>
  <c r="AI184" i="31"/>
  <c r="AI186" i="31" s="1"/>
  <c r="AI158" i="35"/>
  <c r="AK73" i="35"/>
  <c r="AH194" i="31"/>
  <c r="AH198" i="31"/>
  <c r="AL61" i="31"/>
  <c r="AL73" i="31" s="1"/>
  <c r="AK164" i="31"/>
  <c r="AK176" i="31" s="1"/>
  <c r="AK183" i="31" s="1"/>
  <c r="AK185" i="31" s="1"/>
  <c r="AL25" i="31"/>
  <c r="AL37" i="31" s="1"/>
  <c r="AK145" i="31"/>
  <c r="AK157" i="31" s="1"/>
  <c r="AK182" i="31" s="1"/>
  <c r="AL52" i="32"/>
  <c r="AL22" i="32"/>
  <c r="AL31" i="32" s="1"/>
  <c r="AI183" i="36"/>
  <c r="AI185" i="36" s="1"/>
  <c r="AI177" i="36"/>
  <c r="AL69" i="10"/>
  <c r="AL33" i="10"/>
  <c r="AJ176" i="35"/>
  <c r="AJ190" i="35" s="1"/>
  <c r="AJ192" i="35" s="1"/>
  <c r="AJ158" i="31"/>
  <c r="AJ157" i="35"/>
  <c r="AJ189" i="35" s="1"/>
  <c r="AH184" i="36"/>
  <c r="AH186" i="36" s="1"/>
  <c r="AI158" i="34"/>
  <c r="AI177" i="35"/>
  <c r="AI74" i="29"/>
  <c r="AJ177" i="31"/>
  <c r="AI193" i="31"/>
  <c r="AI197" i="31"/>
  <c r="AI198" i="31" s="1"/>
  <c r="AH193" i="36"/>
  <c r="AH197" i="36"/>
  <c r="AH198" i="36" s="1"/>
  <c r="AJ74" i="34"/>
  <c r="AI178" i="36"/>
  <c r="AI179" i="36" s="1"/>
  <c r="AJ189" i="31"/>
  <c r="AJ191" i="31" s="1"/>
  <c r="AG198" i="35"/>
  <c r="AI158" i="36"/>
  <c r="AL59" i="10"/>
  <c r="AL23" i="10"/>
  <c r="AJ182" i="31"/>
  <c r="AJ184" i="31" s="1"/>
  <c r="AG194" i="35"/>
  <c r="AJ176" i="36"/>
  <c r="AJ183" i="36" s="1"/>
  <c r="AJ185" i="36" s="1"/>
  <c r="AG198" i="34"/>
  <c r="AI189" i="36"/>
  <c r="AI191" i="36" s="1"/>
  <c r="AI193" i="36" s="1"/>
  <c r="AJ178" i="31"/>
  <c r="AJ179" i="31" s="1"/>
  <c r="AK73" i="36"/>
  <c r="AJ183" i="31"/>
  <c r="AJ185" i="31" s="1"/>
  <c r="AJ190" i="31"/>
  <c r="AJ192" i="31" s="1"/>
  <c r="AG194" i="34"/>
  <c r="AJ157" i="36"/>
  <c r="AJ189" i="36" s="1"/>
  <c r="AI183" i="34"/>
  <c r="AI185" i="34" s="1"/>
  <c r="AI190" i="34"/>
  <c r="AI192" i="34" s="1"/>
  <c r="AL35" i="34"/>
  <c r="AL71" i="34"/>
  <c r="AK174" i="34"/>
  <c r="AK155" i="34"/>
  <c r="AL29" i="34"/>
  <c r="AL65" i="34"/>
  <c r="AK149" i="34"/>
  <c r="AK168" i="34"/>
  <c r="AL31" i="34"/>
  <c r="AL67" i="34"/>
  <c r="AK151" i="34"/>
  <c r="AK170" i="34"/>
  <c r="AM151" i="31"/>
  <c r="AM170" i="31"/>
  <c r="AL26" i="36"/>
  <c r="AL62" i="36"/>
  <c r="AK146" i="36"/>
  <c r="AK165" i="36"/>
  <c r="AM71" i="31"/>
  <c r="AM35" i="31"/>
  <c r="AL155" i="31"/>
  <c r="AL174" i="31"/>
  <c r="AL24" i="36"/>
  <c r="AL60" i="36"/>
  <c r="AK163" i="36"/>
  <c r="AK144" i="36"/>
  <c r="AL34" i="35"/>
  <c r="AL70" i="35"/>
  <c r="AK154" i="35"/>
  <c r="AK173" i="35"/>
  <c r="AL24" i="34"/>
  <c r="AL60" i="34"/>
  <c r="AK144" i="34"/>
  <c r="AK163" i="34"/>
  <c r="AK73" i="34"/>
  <c r="AL23" i="34"/>
  <c r="AL59" i="34"/>
  <c r="AK143" i="34"/>
  <c r="AK37" i="34"/>
  <c r="AK162" i="34"/>
  <c r="AL32" i="36"/>
  <c r="AL68" i="36"/>
  <c r="AK152" i="36"/>
  <c r="AK171" i="36"/>
  <c r="AM144" i="35"/>
  <c r="AM163" i="35"/>
  <c r="AL26" i="34"/>
  <c r="AL62" i="34"/>
  <c r="AK146" i="34"/>
  <c r="AK165" i="34"/>
  <c r="AH184" i="34"/>
  <c r="AH186" i="34" s="1"/>
  <c r="AH196" i="34"/>
  <c r="AL33" i="34"/>
  <c r="AL69" i="34"/>
  <c r="AK153" i="34"/>
  <c r="AK172" i="34"/>
  <c r="AI189" i="35"/>
  <c r="AI178" i="35"/>
  <c r="AI179" i="35" s="1"/>
  <c r="AI182" i="35"/>
  <c r="AL30" i="34"/>
  <c r="AL66" i="34"/>
  <c r="AK150" i="34"/>
  <c r="AK169" i="34"/>
  <c r="AM69" i="31"/>
  <c r="AL153" i="31"/>
  <c r="AM33" i="31"/>
  <c r="AL172" i="31"/>
  <c r="AM60" i="31"/>
  <c r="AM24" i="31"/>
  <c r="AL163" i="31"/>
  <c r="AL144" i="31"/>
  <c r="AH197" i="34"/>
  <c r="AH191" i="34"/>
  <c r="AH193" i="34" s="1"/>
  <c r="AL31" i="35"/>
  <c r="AL67" i="35"/>
  <c r="AK170" i="35"/>
  <c r="AK151" i="35"/>
  <c r="AL30" i="36"/>
  <c r="AL66" i="36"/>
  <c r="AK169" i="36"/>
  <c r="AK150" i="36"/>
  <c r="AM65" i="31"/>
  <c r="AM29" i="31"/>
  <c r="AL149" i="31"/>
  <c r="AL168" i="31"/>
  <c r="AL52" i="2"/>
  <c r="AL22" i="2"/>
  <c r="AL27" i="36"/>
  <c r="AL63" i="36"/>
  <c r="AK147" i="36"/>
  <c r="AK166" i="36"/>
  <c r="AI177" i="34"/>
  <c r="AI190" i="35"/>
  <c r="AI192" i="35" s="1"/>
  <c r="AI183" i="35"/>
  <c r="AI185" i="35" s="1"/>
  <c r="AM68" i="31"/>
  <c r="AM32" i="31"/>
  <c r="AL152" i="31"/>
  <c r="AL171" i="31"/>
  <c r="AL28" i="36"/>
  <c r="AL64" i="36"/>
  <c r="AK148" i="36"/>
  <c r="AK167" i="36"/>
  <c r="AL34" i="34"/>
  <c r="AL70" i="34"/>
  <c r="AK173" i="34"/>
  <c r="AK154" i="34"/>
  <c r="AL27" i="34"/>
  <c r="AL63" i="34"/>
  <c r="AK166" i="34"/>
  <c r="AK147" i="34"/>
  <c r="AL32" i="34"/>
  <c r="AL68" i="34"/>
  <c r="AK171" i="34"/>
  <c r="AK152" i="34"/>
  <c r="AM63" i="31"/>
  <c r="AM27" i="31"/>
  <c r="AL166" i="31"/>
  <c r="AL147" i="31"/>
  <c r="AI189" i="34"/>
  <c r="AI182" i="34"/>
  <c r="AL33" i="36"/>
  <c r="AL69" i="36"/>
  <c r="AK172" i="36"/>
  <c r="AK153" i="36"/>
  <c r="AK37" i="36"/>
  <c r="AH184" i="35"/>
  <c r="AH186" i="35" s="1"/>
  <c r="AH196" i="35"/>
  <c r="AL25" i="34"/>
  <c r="AL61" i="34"/>
  <c r="AK145" i="34"/>
  <c r="AK164" i="34"/>
  <c r="AL35" i="36"/>
  <c r="AL71" i="36"/>
  <c r="AK174" i="36"/>
  <c r="AK155" i="36"/>
  <c r="AL34" i="36"/>
  <c r="AL70" i="36"/>
  <c r="AK173" i="36"/>
  <c r="AK154" i="36"/>
  <c r="AL28" i="34"/>
  <c r="AL64" i="34"/>
  <c r="AK167" i="34"/>
  <c r="AK148" i="34"/>
  <c r="AH191" i="35"/>
  <c r="AH193" i="35" s="1"/>
  <c r="AH197" i="35"/>
  <c r="AL23" i="35"/>
  <c r="AL59" i="35"/>
  <c r="AK143" i="35"/>
  <c r="AK37" i="35"/>
  <c r="AK162" i="35"/>
  <c r="AM64" i="31"/>
  <c r="AL167" i="31"/>
  <c r="AM28" i="31"/>
  <c r="AL148" i="31"/>
  <c r="AL25" i="36"/>
  <c r="AL61" i="36"/>
  <c r="AK145" i="36"/>
  <c r="AK164" i="36"/>
  <c r="AJ157" i="34"/>
  <c r="AL31" i="36"/>
  <c r="AL67" i="36"/>
  <c r="AK170" i="36"/>
  <c r="AK151" i="36"/>
  <c r="AM23" i="36"/>
  <c r="AM59" i="36"/>
  <c r="AL143" i="36"/>
  <c r="AL162" i="36"/>
  <c r="AM70" i="31"/>
  <c r="AL173" i="31"/>
  <c r="AL154" i="31"/>
  <c r="AM34" i="31"/>
  <c r="AJ176" i="34"/>
  <c r="AM62" i="31"/>
  <c r="AM26" i="31"/>
  <c r="AL146" i="31"/>
  <c r="AL165" i="31"/>
  <c r="AM66" i="31"/>
  <c r="AL169" i="31"/>
  <c r="AL150" i="31"/>
  <c r="AM30" i="31"/>
  <c r="AI184" i="36"/>
  <c r="AI158" i="29"/>
  <c r="AK61" i="32"/>
  <c r="AM29" i="32"/>
  <c r="AM21" i="32"/>
  <c r="AG198" i="29"/>
  <c r="AI182" i="30"/>
  <c r="AI184" i="30" s="1"/>
  <c r="AI183" i="30"/>
  <c r="AI185" i="30" s="1"/>
  <c r="AI192" i="30"/>
  <c r="AG194" i="29"/>
  <c r="AI177" i="30"/>
  <c r="AG198" i="30"/>
  <c r="AI177" i="29"/>
  <c r="AG194" i="30"/>
  <c r="AI178" i="30"/>
  <c r="AI179" i="30" s="1"/>
  <c r="AI158" i="30"/>
  <c r="AI191" i="30"/>
  <c r="AI197" i="30"/>
  <c r="AL35" i="33"/>
  <c r="AM71" i="33" s="1"/>
  <c r="AM25" i="33"/>
  <c r="AH191" i="30"/>
  <c r="AH193" i="30" s="1"/>
  <c r="AH197" i="30"/>
  <c r="AJ73" i="29"/>
  <c r="AJ101" i="28" s="1"/>
  <c r="AJ93" i="28" s="1"/>
  <c r="AI183" i="29"/>
  <c r="AI185" i="29" s="1"/>
  <c r="AI190" i="29"/>
  <c r="AI192" i="29" s="1"/>
  <c r="AL23" i="29"/>
  <c r="AM59" i="29" s="1"/>
  <c r="AK162" i="29"/>
  <c r="AK143" i="29"/>
  <c r="AL28" i="30"/>
  <c r="AM64" i="30" s="1"/>
  <c r="AK167" i="30"/>
  <c r="AK148" i="30"/>
  <c r="AL26" i="33"/>
  <c r="AM62" i="33" s="1"/>
  <c r="AL27" i="30"/>
  <c r="AM63" i="30" s="1"/>
  <c r="AK166" i="30"/>
  <c r="AK147" i="30"/>
  <c r="AK171" i="29"/>
  <c r="AL32" i="29"/>
  <c r="AM68" i="29" s="1"/>
  <c r="AK152" i="29"/>
  <c r="AH196" i="30"/>
  <c r="AH184" i="30"/>
  <c r="AH186" i="30" s="1"/>
  <c r="AL24" i="33"/>
  <c r="AM60" i="33" s="1"/>
  <c r="AK143" i="30"/>
  <c r="AK162" i="30"/>
  <c r="AL23" i="30"/>
  <c r="AM59" i="30" s="1"/>
  <c r="AK37" i="30"/>
  <c r="AL29" i="33"/>
  <c r="AM65" i="33" s="1"/>
  <c r="AK172" i="29"/>
  <c r="AK153" i="29"/>
  <c r="AL33" i="29"/>
  <c r="AM69" i="29" s="1"/>
  <c r="AK165" i="29"/>
  <c r="AK146" i="29"/>
  <c r="AL26" i="29"/>
  <c r="AM62" i="29" s="1"/>
  <c r="AJ73" i="33"/>
  <c r="AL34" i="33"/>
  <c r="AM70" i="33" s="1"/>
  <c r="AK148" i="29"/>
  <c r="AK167" i="29"/>
  <c r="AL28" i="29"/>
  <c r="AM64" i="29" s="1"/>
  <c r="AK169" i="29"/>
  <c r="AK150" i="29"/>
  <c r="AL30" i="29"/>
  <c r="AM66" i="29" s="1"/>
  <c r="AL35" i="30"/>
  <c r="AM71" i="30" s="1"/>
  <c r="AK174" i="30"/>
  <c r="AK155" i="30"/>
  <c r="AK164" i="29"/>
  <c r="AK145" i="29"/>
  <c r="AL25" i="29"/>
  <c r="AM61" i="29" s="1"/>
  <c r="AK149" i="30"/>
  <c r="AK168" i="30"/>
  <c r="AL29" i="30"/>
  <c r="AM65" i="30" s="1"/>
  <c r="AL30" i="33"/>
  <c r="AM66" i="33" s="1"/>
  <c r="AJ176" i="30"/>
  <c r="AL32" i="33"/>
  <c r="AM68" i="33" s="1"/>
  <c r="AL23" i="33"/>
  <c r="AM59" i="33" s="1"/>
  <c r="AK37" i="33"/>
  <c r="AL31" i="33"/>
  <c r="AM67" i="33" s="1"/>
  <c r="AK165" i="30"/>
  <c r="AK146" i="30"/>
  <c r="AL26" i="30"/>
  <c r="AM62" i="30" s="1"/>
  <c r="AJ157" i="29"/>
  <c r="AK164" i="30"/>
  <c r="AK145" i="30"/>
  <c r="AL25" i="30"/>
  <c r="AM61" i="30" s="1"/>
  <c r="AJ73" i="30"/>
  <c r="AH196" i="29"/>
  <c r="AH184" i="29"/>
  <c r="AH186" i="29" s="1"/>
  <c r="AK149" i="29"/>
  <c r="AL29" i="29"/>
  <c r="AM65" i="29" s="1"/>
  <c r="AK168" i="29"/>
  <c r="AK147" i="29"/>
  <c r="AL27" i="29"/>
  <c r="AM63" i="29" s="1"/>
  <c r="AK166" i="29"/>
  <c r="AL35" i="29"/>
  <c r="AM71" i="29" s="1"/>
  <c r="AK174" i="29"/>
  <c r="AK155" i="29"/>
  <c r="AJ157" i="30"/>
  <c r="AH191" i="29"/>
  <c r="AH193" i="29" s="1"/>
  <c r="AH197" i="29"/>
  <c r="AK170" i="30"/>
  <c r="AK151" i="30"/>
  <c r="AL31" i="30"/>
  <c r="AM67" i="30" s="1"/>
  <c r="AL33" i="33"/>
  <c r="AM69" i="33" s="1"/>
  <c r="AL27" i="33"/>
  <c r="AM63" i="33" s="1"/>
  <c r="AK173" i="30"/>
  <c r="AK154" i="30"/>
  <c r="AL34" i="30"/>
  <c r="AM70" i="30" s="1"/>
  <c r="AK169" i="30"/>
  <c r="AK150" i="30"/>
  <c r="AL30" i="30"/>
  <c r="AM66" i="30" s="1"/>
  <c r="AK37" i="29"/>
  <c r="AK173" i="29"/>
  <c r="AL34" i="29"/>
  <c r="AM70" i="29" s="1"/>
  <c r="AK154" i="29"/>
  <c r="AK163" i="30"/>
  <c r="AK144" i="30"/>
  <c r="AL24" i="30"/>
  <c r="AM60" i="30" s="1"/>
  <c r="AK163" i="29"/>
  <c r="AK144" i="29"/>
  <c r="AL24" i="29"/>
  <c r="AM60" i="29" s="1"/>
  <c r="AK172" i="30"/>
  <c r="AK153" i="30"/>
  <c r="AL33" i="30"/>
  <c r="AM69" i="30" s="1"/>
  <c r="AL28" i="33"/>
  <c r="AM64" i="33" s="1"/>
  <c r="AJ176" i="29"/>
  <c r="AK170" i="29"/>
  <c r="AK151" i="29"/>
  <c r="AL31" i="29"/>
  <c r="AM67" i="29" s="1"/>
  <c r="AK152" i="30"/>
  <c r="AK171" i="30"/>
  <c r="AL32" i="30"/>
  <c r="AM68" i="30" s="1"/>
  <c r="AI182" i="29"/>
  <c r="AI178" i="29"/>
  <c r="AI179" i="29" s="1"/>
  <c r="AI189" i="29"/>
  <c r="AM23" i="31"/>
  <c r="AL162" i="31"/>
  <c r="AL143" i="31"/>
  <c r="AM25" i="2"/>
  <c r="AM28" i="2"/>
  <c r="AK61" i="2"/>
  <c r="AL29" i="2"/>
  <c r="AM23" i="2"/>
  <c r="AM21" i="2"/>
  <c r="AM24" i="2"/>
  <c r="AM27" i="2"/>
  <c r="AM26" i="2"/>
  <c r="AK31" i="2"/>
  <c r="AM34" i="10"/>
  <c r="AM27" i="10"/>
  <c r="AM26" i="10"/>
  <c r="AK73" i="10"/>
  <c r="AM25" i="10"/>
  <c r="AM32" i="10"/>
  <c r="AM35" i="10"/>
  <c r="AM29" i="10"/>
  <c r="AM31" i="10"/>
  <c r="AM28" i="10"/>
  <c r="AG11" i="28" l="1"/>
  <c r="AG31" i="28" s="1"/>
  <c r="AG32" i="28" s="1"/>
  <c r="AG33" i="28" s="1"/>
  <c r="AJ26" i="28"/>
  <c r="AH27" i="28"/>
  <c r="AK74" i="36"/>
  <c r="AK111" i="28"/>
  <c r="AK95" i="28" s="1"/>
  <c r="AK74" i="35"/>
  <c r="AK110" i="28"/>
  <c r="AK25" i="28" s="1"/>
  <c r="AK179" i="34"/>
  <c r="AK109" i="28"/>
  <c r="AK24" i="28" s="1"/>
  <c r="AI27" i="28"/>
  <c r="AI112" i="28"/>
  <c r="AI92" i="28"/>
  <c r="AI96" i="28" s="1"/>
  <c r="AI30" i="28" s="1"/>
  <c r="AJ74" i="33"/>
  <c r="AJ108" i="28"/>
  <c r="AJ23" i="28" s="1"/>
  <c r="AK62" i="32"/>
  <c r="AK107" i="28"/>
  <c r="AJ22" i="28"/>
  <c r="AI194" i="31"/>
  <c r="AL74" i="31"/>
  <c r="AL103" i="28"/>
  <c r="AK18" i="28"/>
  <c r="AJ74" i="30"/>
  <c r="AJ102" i="28"/>
  <c r="AJ94" i="28" s="1"/>
  <c r="AI17" i="28"/>
  <c r="AH9" i="28"/>
  <c r="AH11" i="28" s="1"/>
  <c r="AH31" i="28" s="1"/>
  <c r="AH32" i="28" s="1"/>
  <c r="AH33" i="28" s="1"/>
  <c r="AJ16" i="28"/>
  <c r="AI8" i="28"/>
  <c r="AK74" i="10"/>
  <c r="AK100" i="28"/>
  <c r="AI7" i="28"/>
  <c r="AJ15" i="28"/>
  <c r="AK62" i="2"/>
  <c r="AK99" i="28"/>
  <c r="AK14" i="28" s="1"/>
  <c r="AJ91" i="28"/>
  <c r="AJ10" i="28"/>
  <c r="AL37" i="10"/>
  <c r="AM61" i="31"/>
  <c r="AM73" i="31" s="1"/>
  <c r="AL164" i="31"/>
  <c r="AL176" i="31" s="1"/>
  <c r="AL145" i="31"/>
  <c r="AL157" i="31" s="1"/>
  <c r="AL189" i="31" s="1"/>
  <c r="AM25" i="31"/>
  <c r="AM37" i="31" s="1"/>
  <c r="AJ183" i="35"/>
  <c r="AJ185" i="35" s="1"/>
  <c r="AM52" i="32"/>
  <c r="AM22" i="32"/>
  <c r="AM31" i="32" s="1"/>
  <c r="AI186" i="36"/>
  <c r="AI194" i="36" s="1"/>
  <c r="AI196" i="36"/>
  <c r="AM69" i="10"/>
  <c r="AM33" i="10"/>
  <c r="AJ158" i="35"/>
  <c r="AJ177" i="35"/>
  <c r="AJ74" i="29"/>
  <c r="AJ182" i="35"/>
  <c r="AJ178" i="35"/>
  <c r="AJ179" i="35" s="1"/>
  <c r="AJ158" i="34"/>
  <c r="AH194" i="36"/>
  <c r="AK157" i="35"/>
  <c r="AK189" i="35" s="1"/>
  <c r="AK176" i="35"/>
  <c r="AK190" i="35" s="1"/>
  <c r="AK192" i="35" s="1"/>
  <c r="AJ196" i="31"/>
  <c r="AJ186" i="31"/>
  <c r="AL73" i="35"/>
  <c r="AK158" i="31"/>
  <c r="AJ177" i="36"/>
  <c r="AK189" i="31"/>
  <c r="AK191" i="31" s="1"/>
  <c r="AK178" i="31"/>
  <c r="AK179" i="31" s="1"/>
  <c r="AK190" i="31"/>
  <c r="AK192" i="31" s="1"/>
  <c r="AK177" i="31"/>
  <c r="AI197" i="36"/>
  <c r="AJ190" i="36"/>
  <c r="AJ192" i="36" s="1"/>
  <c r="AK157" i="36"/>
  <c r="AK189" i="36" s="1"/>
  <c r="AL73" i="36"/>
  <c r="AM59" i="10"/>
  <c r="AM23" i="10"/>
  <c r="AJ158" i="36"/>
  <c r="AK74" i="34"/>
  <c r="AJ197" i="31"/>
  <c r="AJ193" i="31"/>
  <c r="AH194" i="34"/>
  <c r="AK157" i="34"/>
  <c r="AJ182" i="36"/>
  <c r="AJ184" i="36" s="1"/>
  <c r="AJ186" i="36" s="1"/>
  <c r="AJ178" i="36"/>
  <c r="AJ179" i="36" s="1"/>
  <c r="AH198" i="35"/>
  <c r="AJ177" i="34"/>
  <c r="AK176" i="36"/>
  <c r="AH194" i="35"/>
  <c r="AH198" i="34"/>
  <c r="AM173" i="31"/>
  <c r="AM154" i="31"/>
  <c r="AI196" i="34"/>
  <c r="AI184" i="34"/>
  <c r="AI186" i="34" s="1"/>
  <c r="AM166" i="31"/>
  <c r="AM147" i="31"/>
  <c r="AM30" i="36"/>
  <c r="AM66" i="36"/>
  <c r="AL169" i="36"/>
  <c r="AL150" i="36"/>
  <c r="AM31" i="35"/>
  <c r="AM67" i="35"/>
  <c r="AL170" i="35"/>
  <c r="AL151" i="35"/>
  <c r="AM30" i="34"/>
  <c r="AM66" i="34"/>
  <c r="AL169" i="34"/>
  <c r="AL150" i="34"/>
  <c r="AM146" i="31"/>
  <c r="AM165" i="31"/>
  <c r="AI191" i="34"/>
  <c r="AI193" i="34" s="1"/>
  <c r="AI197" i="34"/>
  <c r="AM32" i="34"/>
  <c r="AM68" i="34"/>
  <c r="AL171" i="34"/>
  <c r="AL152" i="34"/>
  <c r="AM28" i="36"/>
  <c r="AM64" i="36"/>
  <c r="AL148" i="36"/>
  <c r="AL167" i="36"/>
  <c r="AI184" i="35"/>
  <c r="AI186" i="35" s="1"/>
  <c r="AI196" i="35"/>
  <c r="AM24" i="34"/>
  <c r="AM60" i="34"/>
  <c r="AL163" i="34"/>
  <c r="AL144" i="34"/>
  <c r="AM24" i="36"/>
  <c r="AM60" i="36"/>
  <c r="AL144" i="36"/>
  <c r="AL163" i="36"/>
  <c r="AM31" i="34"/>
  <c r="AM67" i="34"/>
  <c r="AL170" i="34"/>
  <c r="AL151" i="34"/>
  <c r="AM143" i="36"/>
  <c r="AM162" i="36"/>
  <c r="AM172" i="31"/>
  <c r="AM153" i="31"/>
  <c r="AL73" i="34"/>
  <c r="AM169" i="31"/>
  <c r="AM150" i="31"/>
  <c r="AM25" i="36"/>
  <c r="AM61" i="36"/>
  <c r="AL145" i="36"/>
  <c r="AL164" i="36"/>
  <c r="AM28" i="34"/>
  <c r="AM64" i="34"/>
  <c r="AL148" i="34"/>
  <c r="AL167" i="34"/>
  <c r="AM35" i="36"/>
  <c r="AM71" i="36"/>
  <c r="AL174" i="36"/>
  <c r="AL155" i="36"/>
  <c r="AM168" i="31"/>
  <c r="AM149" i="31"/>
  <c r="AJ191" i="35"/>
  <c r="AJ193" i="35" s="1"/>
  <c r="AJ197" i="35"/>
  <c r="AI197" i="35"/>
  <c r="AI191" i="35"/>
  <c r="AI193" i="35" s="1"/>
  <c r="AM23" i="34"/>
  <c r="AM59" i="34"/>
  <c r="AL143" i="34"/>
  <c r="AL162" i="34"/>
  <c r="AL37" i="34"/>
  <c r="AL31" i="2"/>
  <c r="AM59" i="2"/>
  <c r="AM23" i="35"/>
  <c r="AM59" i="35"/>
  <c r="AL162" i="35"/>
  <c r="AL143" i="35"/>
  <c r="AL37" i="35"/>
  <c r="AM174" i="31"/>
  <c r="AM155" i="31"/>
  <c r="AJ191" i="36"/>
  <c r="AM148" i="31"/>
  <c r="AM167" i="31"/>
  <c r="AM27" i="34"/>
  <c r="AM63" i="34"/>
  <c r="AL147" i="34"/>
  <c r="AL166" i="34"/>
  <c r="AM34" i="34"/>
  <c r="AM70" i="34"/>
  <c r="AL154" i="34"/>
  <c r="AL173" i="34"/>
  <c r="AM152" i="31"/>
  <c r="AM171" i="31"/>
  <c r="AM26" i="34"/>
  <c r="AM62" i="34"/>
  <c r="AL165" i="34"/>
  <c r="AL146" i="34"/>
  <c r="AM32" i="36"/>
  <c r="AM68" i="36"/>
  <c r="AL171" i="36"/>
  <c r="AL152" i="36"/>
  <c r="AM34" i="35"/>
  <c r="AM70" i="35"/>
  <c r="AL154" i="35"/>
  <c r="AL173" i="35"/>
  <c r="AM26" i="36"/>
  <c r="AM62" i="36"/>
  <c r="AL165" i="36"/>
  <c r="AL146" i="36"/>
  <c r="AM29" i="34"/>
  <c r="AM65" i="34"/>
  <c r="AL168" i="34"/>
  <c r="AL149" i="34"/>
  <c r="AM35" i="34"/>
  <c r="AM71" i="34"/>
  <c r="AL155" i="34"/>
  <c r="AL174" i="34"/>
  <c r="AL37" i="36"/>
  <c r="AM31" i="36"/>
  <c r="AM67" i="36"/>
  <c r="AL151" i="36"/>
  <c r="AL170" i="36"/>
  <c r="AM27" i="36"/>
  <c r="AM63" i="36"/>
  <c r="AL166" i="36"/>
  <c r="AL147" i="36"/>
  <c r="AM144" i="31"/>
  <c r="AM163" i="31"/>
  <c r="AJ183" i="34"/>
  <c r="AJ185" i="34" s="1"/>
  <c r="AJ190" i="34"/>
  <c r="AJ192" i="34" s="1"/>
  <c r="AJ189" i="34"/>
  <c r="AJ182" i="34"/>
  <c r="AM34" i="36"/>
  <c r="AM70" i="36"/>
  <c r="AL173" i="36"/>
  <c r="AL154" i="36"/>
  <c r="AM25" i="34"/>
  <c r="AM61" i="34"/>
  <c r="AL145" i="34"/>
  <c r="AL164" i="34"/>
  <c r="AM33" i="36"/>
  <c r="AM69" i="36"/>
  <c r="AL172" i="36"/>
  <c r="AL153" i="36"/>
  <c r="AM52" i="2"/>
  <c r="AM22" i="2"/>
  <c r="AM33" i="34"/>
  <c r="AM69" i="34"/>
  <c r="AL172" i="34"/>
  <c r="AL153" i="34"/>
  <c r="AK176" i="34"/>
  <c r="AI193" i="30"/>
  <c r="AL61" i="32"/>
  <c r="AH198" i="30"/>
  <c r="AI196" i="30"/>
  <c r="AI198" i="30" s="1"/>
  <c r="AI186" i="30"/>
  <c r="AH194" i="30"/>
  <c r="AH194" i="29"/>
  <c r="AL153" i="30"/>
  <c r="AL172" i="30"/>
  <c r="AM33" i="30"/>
  <c r="AL163" i="30"/>
  <c r="AL144" i="30"/>
  <c r="AM24" i="30"/>
  <c r="AJ182" i="29"/>
  <c r="AJ189" i="29"/>
  <c r="AJ178" i="29"/>
  <c r="AJ179" i="29" s="1"/>
  <c r="AM23" i="33"/>
  <c r="AL37" i="33"/>
  <c r="AL168" i="30"/>
  <c r="AM29" i="30"/>
  <c r="AL149" i="30"/>
  <c r="AL167" i="29"/>
  <c r="AL148" i="29"/>
  <c r="AM28" i="29"/>
  <c r="AL165" i="29"/>
  <c r="AM26" i="29"/>
  <c r="AL146" i="29"/>
  <c r="AM29" i="33"/>
  <c r="AL170" i="29"/>
  <c r="AL151" i="29"/>
  <c r="AM31" i="29"/>
  <c r="AL150" i="30"/>
  <c r="AL169" i="30"/>
  <c r="AM30" i="30"/>
  <c r="AM26" i="30"/>
  <c r="AL146" i="30"/>
  <c r="AL165" i="30"/>
  <c r="AK73" i="33"/>
  <c r="AL148" i="30"/>
  <c r="AL167" i="30"/>
  <c r="AM28" i="30"/>
  <c r="AI191" i="29"/>
  <c r="AI193" i="29" s="1"/>
  <c r="AI197" i="29"/>
  <c r="AM27" i="33"/>
  <c r="AH198" i="29"/>
  <c r="AM32" i="33"/>
  <c r="AL155" i="30"/>
  <c r="AM35" i="30"/>
  <c r="AL174" i="30"/>
  <c r="AM33" i="33"/>
  <c r="AJ182" i="30"/>
  <c r="AJ189" i="30"/>
  <c r="AJ178" i="30"/>
  <c r="AJ179" i="30" s="1"/>
  <c r="AJ158" i="30"/>
  <c r="AM27" i="29"/>
  <c r="AL147" i="29"/>
  <c r="AL166" i="29"/>
  <c r="AM23" i="30"/>
  <c r="AL37" i="30"/>
  <c r="AL162" i="30"/>
  <c r="AL143" i="30"/>
  <c r="AK157" i="29"/>
  <c r="AI184" i="29"/>
  <c r="AI186" i="29" s="1"/>
  <c r="AI196" i="29"/>
  <c r="AL144" i="29"/>
  <c r="AL163" i="29"/>
  <c r="AM24" i="29"/>
  <c r="AM25" i="30"/>
  <c r="AL145" i="30"/>
  <c r="AL164" i="30"/>
  <c r="AJ158" i="29"/>
  <c r="AL145" i="29"/>
  <c r="AL164" i="29"/>
  <c r="AM25" i="29"/>
  <c r="AM34" i="33"/>
  <c r="AM33" i="29"/>
  <c r="AL172" i="29"/>
  <c r="AL153" i="29"/>
  <c r="AK176" i="30"/>
  <c r="AL166" i="30"/>
  <c r="AL147" i="30"/>
  <c r="AM27" i="30"/>
  <c r="AK73" i="29"/>
  <c r="AK101" i="28" s="1"/>
  <c r="AK93" i="28" s="1"/>
  <c r="AL171" i="30"/>
  <c r="AL152" i="30"/>
  <c r="AM32" i="30"/>
  <c r="AJ183" i="29"/>
  <c r="AJ185" i="29" s="1"/>
  <c r="AJ190" i="29"/>
  <c r="AJ192" i="29" s="1"/>
  <c r="AL173" i="30"/>
  <c r="AL154" i="30"/>
  <c r="AM34" i="30"/>
  <c r="AL151" i="30"/>
  <c r="AM31" i="30"/>
  <c r="AL170" i="30"/>
  <c r="AM31" i="33"/>
  <c r="AJ190" i="30"/>
  <c r="AJ192" i="30" s="1"/>
  <c r="AJ177" i="30"/>
  <c r="AJ183" i="30"/>
  <c r="AJ185" i="30" s="1"/>
  <c r="AL169" i="29"/>
  <c r="AL150" i="29"/>
  <c r="AM30" i="29"/>
  <c r="AK157" i="30"/>
  <c r="AM26" i="33"/>
  <c r="AM28" i="33"/>
  <c r="AL154" i="29"/>
  <c r="AL173" i="29"/>
  <c r="AM34" i="29"/>
  <c r="AL168" i="29"/>
  <c r="AM29" i="29"/>
  <c r="AL149" i="29"/>
  <c r="AM30" i="33"/>
  <c r="AJ177" i="29"/>
  <c r="AK73" i="30"/>
  <c r="AM23" i="29"/>
  <c r="AL37" i="29"/>
  <c r="AL143" i="29"/>
  <c r="AL162" i="29"/>
  <c r="AM35" i="33"/>
  <c r="AK176" i="29"/>
  <c r="AL174" i="29"/>
  <c r="AL155" i="29"/>
  <c r="AM35" i="29"/>
  <c r="AM24" i="33"/>
  <c r="AL152" i="29"/>
  <c r="AL171" i="29"/>
  <c r="AM32" i="29"/>
  <c r="AK184" i="31"/>
  <c r="AK186" i="31" s="1"/>
  <c r="AK196" i="31"/>
  <c r="AM143" i="31"/>
  <c r="AM162" i="31"/>
  <c r="AL61" i="2"/>
  <c r="AM29" i="2"/>
  <c r="AL73" i="10"/>
  <c r="AK26" i="28" l="1"/>
  <c r="AJ104" i="28"/>
  <c r="AL74" i="36"/>
  <c r="AL111" i="28"/>
  <c r="AL95" i="28" s="1"/>
  <c r="AL18" i="28"/>
  <c r="AL74" i="35"/>
  <c r="AL110" i="28"/>
  <c r="AL25" i="28" s="1"/>
  <c r="AL179" i="34"/>
  <c r="AL109" i="28"/>
  <c r="AL24" i="28" s="1"/>
  <c r="AJ92" i="28"/>
  <c r="AJ96" i="28" s="1"/>
  <c r="AJ30" i="28" s="1"/>
  <c r="AJ112" i="28"/>
  <c r="AJ27" i="28"/>
  <c r="AK74" i="33"/>
  <c r="AK108" i="28"/>
  <c r="AK23" i="28" s="1"/>
  <c r="AK22" i="28"/>
  <c r="AK6" i="28" s="1"/>
  <c r="AL62" i="32"/>
  <c r="AL107" i="28"/>
  <c r="AJ6" i="28"/>
  <c r="AM74" i="31"/>
  <c r="AM103" i="28"/>
  <c r="AK74" i="30"/>
  <c r="AK102" i="28"/>
  <c r="AK94" i="28" s="1"/>
  <c r="AJ17" i="28"/>
  <c r="AJ19" i="28" s="1"/>
  <c r="AI9" i="28"/>
  <c r="AI11" i="28" s="1"/>
  <c r="AI31" i="28" s="1"/>
  <c r="AI32" i="28" s="1"/>
  <c r="AI33" i="28" s="1"/>
  <c r="AI19" i="28"/>
  <c r="AJ8" i="28"/>
  <c r="AK16" i="28"/>
  <c r="AL74" i="10"/>
  <c r="AL100" i="28"/>
  <c r="AK15" i="28"/>
  <c r="AJ7" i="28"/>
  <c r="AL62" i="2"/>
  <c r="AL99" i="28"/>
  <c r="AK91" i="28"/>
  <c r="AK10" i="28"/>
  <c r="AI198" i="36"/>
  <c r="AM37" i="10"/>
  <c r="AJ196" i="35"/>
  <c r="AJ198" i="35" s="1"/>
  <c r="AK74" i="29"/>
  <c r="AM164" i="31"/>
  <c r="AM176" i="31" s="1"/>
  <c r="AM190" i="31" s="1"/>
  <c r="AM192" i="31" s="1"/>
  <c r="AM145" i="31"/>
  <c r="AJ198" i="31"/>
  <c r="AJ184" i="35"/>
  <c r="AJ186" i="35" s="1"/>
  <c r="AJ194" i="35" s="1"/>
  <c r="AK177" i="35"/>
  <c r="AK158" i="35"/>
  <c r="AJ194" i="31"/>
  <c r="AL182" i="31"/>
  <c r="AL184" i="31" s="1"/>
  <c r="AL178" i="31"/>
  <c r="AL179" i="31" s="1"/>
  <c r="AK177" i="36"/>
  <c r="AK182" i="35"/>
  <c r="AK184" i="35" s="1"/>
  <c r="AK158" i="34"/>
  <c r="AK178" i="35"/>
  <c r="AK179" i="35" s="1"/>
  <c r="AK183" i="35"/>
  <c r="AK185" i="35" s="1"/>
  <c r="AJ193" i="36"/>
  <c r="AJ194" i="36" s="1"/>
  <c r="AL158" i="31"/>
  <c r="AK182" i="36"/>
  <c r="AK184" i="36" s="1"/>
  <c r="AJ196" i="36"/>
  <c r="AL176" i="35"/>
  <c r="AJ197" i="36"/>
  <c r="AK197" i="31"/>
  <c r="AK198" i="31" s="1"/>
  <c r="AK193" i="31"/>
  <c r="AK194" i="31" s="1"/>
  <c r="AK158" i="36"/>
  <c r="AK189" i="34"/>
  <c r="AK191" i="34" s="1"/>
  <c r="AL176" i="36"/>
  <c r="AL183" i="36" s="1"/>
  <c r="AL185" i="36" s="1"/>
  <c r="AM157" i="31"/>
  <c r="AK182" i="34"/>
  <c r="AK184" i="34" s="1"/>
  <c r="AK183" i="36"/>
  <c r="AK185" i="36" s="1"/>
  <c r="AL190" i="31"/>
  <c r="AL192" i="31" s="1"/>
  <c r="AK190" i="36"/>
  <c r="AK192" i="36" s="1"/>
  <c r="AI198" i="34"/>
  <c r="AK178" i="36"/>
  <c r="AK179" i="36" s="1"/>
  <c r="AI194" i="35"/>
  <c r="AL157" i="36"/>
  <c r="AL189" i="36" s="1"/>
  <c r="AM73" i="36"/>
  <c r="AM167" i="34"/>
  <c r="AM148" i="34"/>
  <c r="AI198" i="35"/>
  <c r="AI194" i="34"/>
  <c r="AL183" i="31"/>
  <c r="AL185" i="31" s="1"/>
  <c r="AM147" i="36"/>
  <c r="AM166" i="36"/>
  <c r="AL74" i="34"/>
  <c r="AM164" i="34"/>
  <c r="AM145" i="34"/>
  <c r="AM151" i="34"/>
  <c r="AM170" i="34"/>
  <c r="AM163" i="34"/>
  <c r="AM144" i="34"/>
  <c r="AL177" i="31"/>
  <c r="AK183" i="34"/>
  <c r="AK185" i="34" s="1"/>
  <c r="AK190" i="34"/>
  <c r="AK192" i="34" s="1"/>
  <c r="AM149" i="34"/>
  <c r="AM168" i="34"/>
  <c r="AM173" i="35"/>
  <c r="AM154" i="35"/>
  <c r="AM165" i="34"/>
  <c r="AM146" i="34"/>
  <c r="AM154" i="34"/>
  <c r="AM173" i="34"/>
  <c r="AL157" i="35"/>
  <c r="AL176" i="34"/>
  <c r="AK191" i="35"/>
  <c r="AK193" i="35" s="1"/>
  <c r="AK197" i="35"/>
  <c r="AK177" i="34"/>
  <c r="AM169" i="34"/>
  <c r="AM150" i="34"/>
  <c r="AM150" i="36"/>
  <c r="AM169" i="36"/>
  <c r="AL157" i="34"/>
  <c r="AM155" i="36"/>
  <c r="AM174" i="36"/>
  <c r="AM145" i="36"/>
  <c r="AM164" i="36"/>
  <c r="AM37" i="36"/>
  <c r="AM153" i="36"/>
  <c r="AM172" i="36"/>
  <c r="AM173" i="36"/>
  <c r="AM154" i="36"/>
  <c r="AM73" i="35"/>
  <c r="AM73" i="34"/>
  <c r="AM144" i="36"/>
  <c r="AM163" i="36"/>
  <c r="AJ184" i="34"/>
  <c r="AJ186" i="34" s="1"/>
  <c r="AJ196" i="34"/>
  <c r="AM151" i="36"/>
  <c r="AM170" i="36"/>
  <c r="AM143" i="35"/>
  <c r="AM37" i="35"/>
  <c r="AM162" i="35"/>
  <c r="AM162" i="34"/>
  <c r="AM37" i="34"/>
  <c r="AM143" i="34"/>
  <c r="AM172" i="34"/>
  <c r="AM153" i="34"/>
  <c r="AJ191" i="34"/>
  <c r="AJ193" i="34" s="1"/>
  <c r="AJ197" i="34"/>
  <c r="AM174" i="34"/>
  <c r="AM155" i="34"/>
  <c r="AM165" i="36"/>
  <c r="AM146" i="36"/>
  <c r="AM152" i="36"/>
  <c r="AM171" i="36"/>
  <c r="AM166" i="34"/>
  <c r="AM147" i="34"/>
  <c r="AM167" i="36"/>
  <c r="AM148" i="36"/>
  <c r="AM152" i="34"/>
  <c r="AM171" i="34"/>
  <c r="AM170" i="35"/>
  <c r="AM151" i="35"/>
  <c r="AK191" i="36"/>
  <c r="AM61" i="32"/>
  <c r="AI194" i="30"/>
  <c r="AL157" i="29"/>
  <c r="AL182" i="29" s="1"/>
  <c r="AK177" i="29"/>
  <c r="AK177" i="30"/>
  <c r="AK189" i="29"/>
  <c r="AK178" i="29"/>
  <c r="AK179" i="29" s="1"/>
  <c r="AK182" i="29"/>
  <c r="AM170" i="29"/>
  <c r="AM151" i="29"/>
  <c r="AM37" i="30"/>
  <c r="AM168" i="30"/>
  <c r="AM149" i="30"/>
  <c r="AM144" i="30"/>
  <c r="AM163" i="30"/>
  <c r="AM168" i="29"/>
  <c r="AM149" i="29"/>
  <c r="AM154" i="30"/>
  <c r="AM173" i="30"/>
  <c r="AM164" i="29"/>
  <c r="AM145" i="29"/>
  <c r="AM164" i="30"/>
  <c r="AM145" i="30"/>
  <c r="AL157" i="30"/>
  <c r="AM166" i="29"/>
  <c r="AM147" i="29"/>
  <c r="AM171" i="29"/>
  <c r="AM152" i="29"/>
  <c r="AM37" i="29"/>
  <c r="AM162" i="29"/>
  <c r="AM143" i="29"/>
  <c r="AK190" i="30"/>
  <c r="AK192" i="30" s="1"/>
  <c r="AK183" i="30"/>
  <c r="AK185" i="30" s="1"/>
  <c r="AM144" i="29"/>
  <c r="AM163" i="29"/>
  <c r="AL176" i="30"/>
  <c r="AK158" i="30"/>
  <c r="AM174" i="30"/>
  <c r="AM155" i="30"/>
  <c r="AM167" i="29"/>
  <c r="AM148" i="29"/>
  <c r="AK190" i="29"/>
  <c r="AK192" i="29" s="1"/>
  <c r="AK183" i="29"/>
  <c r="AK185" i="29" s="1"/>
  <c r="AM154" i="29"/>
  <c r="AM173" i="29"/>
  <c r="AK182" i="30"/>
  <c r="AK189" i="30"/>
  <c r="AK178" i="30"/>
  <c r="AK179" i="30" s="1"/>
  <c r="AM167" i="30"/>
  <c r="AM148" i="30"/>
  <c r="AM165" i="30"/>
  <c r="AM146" i="30"/>
  <c r="AL73" i="33"/>
  <c r="AL176" i="29"/>
  <c r="AM169" i="29"/>
  <c r="AM150" i="29"/>
  <c r="AL73" i="30"/>
  <c r="AJ191" i="30"/>
  <c r="AJ193" i="30" s="1"/>
  <c r="AJ197" i="30"/>
  <c r="AM169" i="30"/>
  <c r="AM150" i="30"/>
  <c r="AM37" i="33"/>
  <c r="AM153" i="30"/>
  <c r="AM172" i="30"/>
  <c r="AM172" i="29"/>
  <c r="AM153" i="29"/>
  <c r="AK158" i="29"/>
  <c r="AM162" i="30"/>
  <c r="AM143" i="30"/>
  <c r="AJ184" i="30"/>
  <c r="AJ186" i="30" s="1"/>
  <c r="AJ196" i="30"/>
  <c r="AM170" i="30"/>
  <c r="AM151" i="30"/>
  <c r="AM147" i="30"/>
  <c r="AM166" i="30"/>
  <c r="AI198" i="29"/>
  <c r="AJ191" i="29"/>
  <c r="AJ193" i="29" s="1"/>
  <c r="AJ197" i="29"/>
  <c r="AM155" i="29"/>
  <c r="AM174" i="29"/>
  <c r="AL73" i="29"/>
  <c r="AM152" i="30"/>
  <c r="AM171" i="30"/>
  <c r="AI194" i="29"/>
  <c r="AM146" i="29"/>
  <c r="AM165" i="29"/>
  <c r="AJ184" i="29"/>
  <c r="AJ186" i="29" s="1"/>
  <c r="AJ196" i="29"/>
  <c r="AL191" i="31"/>
  <c r="AM61" i="2"/>
  <c r="AM31" i="2"/>
  <c r="AM73" i="10"/>
  <c r="AL26" i="28" l="1"/>
  <c r="AM18" i="28"/>
  <c r="AK112" i="28"/>
  <c r="AK104" i="28"/>
  <c r="AM74" i="36"/>
  <c r="AM111" i="28"/>
  <c r="AM26" i="28" s="1"/>
  <c r="AM10" i="28" s="1"/>
  <c r="AM74" i="35"/>
  <c r="AM110" i="28"/>
  <c r="AM25" i="28" s="1"/>
  <c r="AM179" i="34"/>
  <c r="AM109" i="28"/>
  <c r="AM24" i="28" s="1"/>
  <c r="AK92" i="28"/>
  <c r="AK96" i="28" s="1"/>
  <c r="AK30" i="28" s="1"/>
  <c r="AL74" i="33"/>
  <c r="AL108" i="28"/>
  <c r="AL23" i="28" s="1"/>
  <c r="AM62" i="32"/>
  <c r="AM107" i="28"/>
  <c r="AL22" i="28"/>
  <c r="AM22" i="28" s="1"/>
  <c r="AK27" i="28"/>
  <c r="AL74" i="30"/>
  <c r="AL102" i="28"/>
  <c r="AL94" i="28" s="1"/>
  <c r="AK17" i="28"/>
  <c r="AJ9" i="28"/>
  <c r="AJ11" i="28" s="1"/>
  <c r="AJ31" i="28" s="1"/>
  <c r="AJ32" i="28" s="1"/>
  <c r="AJ33" i="28" s="1"/>
  <c r="AL74" i="29"/>
  <c r="AL101" i="28"/>
  <c r="AL93" i="28" s="1"/>
  <c r="AK8" i="28"/>
  <c r="AL15" i="28"/>
  <c r="AK7" i="28"/>
  <c r="AM74" i="10"/>
  <c r="AM100" i="28"/>
  <c r="AL91" i="28"/>
  <c r="AM62" i="2"/>
  <c r="AM99" i="28"/>
  <c r="AL14" i="28"/>
  <c r="AL10" i="28"/>
  <c r="AL177" i="35"/>
  <c r="AL190" i="35"/>
  <c r="AL192" i="35" s="1"/>
  <c r="AK186" i="35"/>
  <c r="AK194" i="35" s="1"/>
  <c r="AK196" i="35"/>
  <c r="AK198" i="35" s="1"/>
  <c r="AM158" i="31"/>
  <c r="AJ198" i="36"/>
  <c r="AL183" i="35"/>
  <c r="AL185" i="35" s="1"/>
  <c r="AM189" i="31"/>
  <c r="AM197" i="31" s="1"/>
  <c r="AM182" i="31"/>
  <c r="AM184" i="31" s="1"/>
  <c r="AK197" i="36"/>
  <c r="AM178" i="31"/>
  <c r="AM179" i="31" s="1"/>
  <c r="AM177" i="31"/>
  <c r="AM183" i="31"/>
  <c r="AM185" i="31" s="1"/>
  <c r="AK196" i="36"/>
  <c r="AK186" i="36"/>
  <c r="AL158" i="36"/>
  <c r="AL190" i="36"/>
  <c r="AL192" i="36" s="1"/>
  <c r="AL177" i="36"/>
  <c r="AL193" i="31"/>
  <c r="AL196" i="31"/>
  <c r="AL186" i="31"/>
  <c r="AL197" i="31"/>
  <c r="AJ194" i="34"/>
  <c r="AK193" i="36"/>
  <c r="AM176" i="36"/>
  <c r="AL178" i="36"/>
  <c r="AL179" i="36" s="1"/>
  <c r="AM157" i="36"/>
  <c r="AM189" i="36" s="1"/>
  <c r="AK186" i="34"/>
  <c r="AM74" i="34"/>
  <c r="AK197" i="34"/>
  <c r="AL182" i="36"/>
  <c r="AL196" i="36" s="1"/>
  <c r="AK193" i="34"/>
  <c r="AM176" i="35"/>
  <c r="AL182" i="34"/>
  <c r="AL189" i="34"/>
  <c r="AL158" i="34"/>
  <c r="AJ198" i="34"/>
  <c r="AM157" i="35"/>
  <c r="AL183" i="34"/>
  <c r="AL185" i="34" s="1"/>
  <c r="AL190" i="34"/>
  <c r="AL192" i="34" s="1"/>
  <c r="AM157" i="34"/>
  <c r="AL189" i="35"/>
  <c r="AL178" i="35"/>
  <c r="AL179" i="35" s="1"/>
  <c r="AL182" i="35"/>
  <c r="AL177" i="34"/>
  <c r="AL191" i="36"/>
  <c r="AM176" i="34"/>
  <c r="AK196" i="34"/>
  <c r="AL158" i="35"/>
  <c r="AL158" i="29"/>
  <c r="AL189" i="29"/>
  <c r="AL191" i="29" s="1"/>
  <c r="AJ194" i="30"/>
  <c r="AJ198" i="29"/>
  <c r="AM176" i="30"/>
  <c r="AM73" i="29"/>
  <c r="AL184" i="29"/>
  <c r="AM73" i="30"/>
  <c r="AM102" i="28" s="1"/>
  <c r="AM157" i="29"/>
  <c r="AJ194" i="29"/>
  <c r="AM157" i="30"/>
  <c r="AM73" i="33"/>
  <c r="AM176" i="29"/>
  <c r="AK196" i="29"/>
  <c r="AK184" i="29"/>
  <c r="AK186" i="29" s="1"/>
  <c r="AL189" i="30"/>
  <c r="AL178" i="30"/>
  <c r="AL179" i="30" s="1"/>
  <c r="AL182" i="30"/>
  <c r="AK197" i="29"/>
  <c r="AK191" i="29"/>
  <c r="AK193" i="29" s="1"/>
  <c r="AL190" i="29"/>
  <c r="AL192" i="29" s="1"/>
  <c r="AL183" i="29"/>
  <c r="AL185" i="29" s="1"/>
  <c r="AK197" i="30"/>
  <c r="AK191" i="30"/>
  <c r="AK193" i="30" s="1"/>
  <c r="AL158" i="30"/>
  <c r="AJ198" i="30"/>
  <c r="AL177" i="29"/>
  <c r="AK184" i="30"/>
  <c r="AK186" i="30" s="1"/>
  <c r="AK196" i="30"/>
  <c r="AL183" i="30"/>
  <c r="AL185" i="30" s="1"/>
  <c r="AL190" i="30"/>
  <c r="AL192" i="30" s="1"/>
  <c r="AL177" i="30"/>
  <c r="AL178" i="29"/>
  <c r="AL179" i="29" s="1"/>
  <c r="AM94" i="28" l="1"/>
  <c r="AL16" i="28"/>
  <c r="AM95" i="28"/>
  <c r="AL104" i="28"/>
  <c r="AL92" i="28"/>
  <c r="AL112" i="28"/>
  <c r="AM74" i="33"/>
  <c r="AM108" i="28"/>
  <c r="AM23" i="28" s="1"/>
  <c r="AM27" i="28" s="1"/>
  <c r="AL27" i="28"/>
  <c r="AK9" i="28"/>
  <c r="AK11" i="28" s="1"/>
  <c r="AK31" i="28" s="1"/>
  <c r="AK32" i="28" s="1"/>
  <c r="AK33" i="28" s="1"/>
  <c r="AL17" i="28"/>
  <c r="AL19" i="28" s="1"/>
  <c r="AK19" i="28"/>
  <c r="AL96" i="28"/>
  <c r="AL30" i="28" s="1"/>
  <c r="AL8" i="28"/>
  <c r="AM74" i="29"/>
  <c r="AM101" i="28"/>
  <c r="AM93" i="28" s="1"/>
  <c r="AL7" i="28"/>
  <c r="AM15" i="28"/>
  <c r="AM14" i="28"/>
  <c r="AL6" i="28"/>
  <c r="AM91" i="28"/>
  <c r="AM191" i="31"/>
  <c r="AM193" i="31" s="1"/>
  <c r="AK198" i="34"/>
  <c r="AK198" i="36"/>
  <c r="AK194" i="36"/>
  <c r="AM186" i="31"/>
  <c r="AM196" i="31"/>
  <c r="AM198" i="31" s="1"/>
  <c r="AL198" i="31"/>
  <c r="AL197" i="36"/>
  <c r="AL198" i="36" s="1"/>
  <c r="AL184" i="36"/>
  <c r="AL186" i="36" s="1"/>
  <c r="AL193" i="36"/>
  <c r="AL194" i="31"/>
  <c r="AM177" i="36"/>
  <c r="AM182" i="36"/>
  <c r="AM184" i="36" s="1"/>
  <c r="AM183" i="36"/>
  <c r="AM185" i="36" s="1"/>
  <c r="AM178" i="36"/>
  <c r="AM179" i="36" s="1"/>
  <c r="AM158" i="36"/>
  <c r="AM190" i="36"/>
  <c r="AM192" i="36" s="1"/>
  <c r="AK194" i="34"/>
  <c r="AM158" i="35"/>
  <c r="AL184" i="35"/>
  <c r="AL186" i="35" s="1"/>
  <c r="AL196" i="35"/>
  <c r="AL184" i="34"/>
  <c r="AL186" i="34" s="1"/>
  <c r="AL196" i="34"/>
  <c r="AM190" i="34"/>
  <c r="AM192" i="34" s="1"/>
  <c r="AM183" i="34"/>
  <c r="AM185" i="34" s="1"/>
  <c r="AM182" i="35"/>
  <c r="AM178" i="35"/>
  <c r="AM179" i="35" s="1"/>
  <c r="AM189" i="35"/>
  <c r="AL191" i="35"/>
  <c r="AL193" i="35" s="1"/>
  <c r="AL197" i="35"/>
  <c r="AM177" i="34"/>
  <c r="AM189" i="34"/>
  <c r="AM182" i="34"/>
  <c r="AM190" i="35"/>
  <c r="AM192" i="35" s="1"/>
  <c r="AM183" i="35"/>
  <c r="AM185" i="35" s="1"/>
  <c r="AM177" i="35"/>
  <c r="AM158" i="34"/>
  <c r="AM191" i="36"/>
  <c r="AL197" i="34"/>
  <c r="AL191" i="34"/>
  <c r="AL193" i="34" s="1"/>
  <c r="AK194" i="29"/>
  <c r="AM177" i="30"/>
  <c r="AM158" i="30"/>
  <c r="AK194" i="30"/>
  <c r="AM177" i="29"/>
  <c r="AM74" i="30"/>
  <c r="AM190" i="30"/>
  <c r="AM192" i="30" s="1"/>
  <c r="AM183" i="30"/>
  <c r="AM185" i="30" s="1"/>
  <c r="AK198" i="30"/>
  <c r="AL196" i="30"/>
  <c r="AL184" i="30"/>
  <c r="AL186" i="30" s="1"/>
  <c r="AM190" i="29"/>
  <c r="AM192" i="29" s="1"/>
  <c r="AM183" i="29"/>
  <c r="AM185" i="29" s="1"/>
  <c r="AM182" i="29"/>
  <c r="AM189" i="29"/>
  <c r="AM178" i="29"/>
  <c r="AM179" i="29" s="1"/>
  <c r="AM158" i="29"/>
  <c r="AL197" i="30"/>
  <c r="AL191" i="30"/>
  <c r="AL193" i="30" s="1"/>
  <c r="AM189" i="30"/>
  <c r="AM178" i="30"/>
  <c r="AM179" i="30" s="1"/>
  <c r="AM182" i="30"/>
  <c r="AK198" i="29"/>
  <c r="AL186" i="29"/>
  <c r="AL193" i="29"/>
  <c r="AL196" i="29"/>
  <c r="AL197" i="29"/>
  <c r="AM112" i="28" l="1"/>
  <c r="AM7" i="28"/>
  <c r="AM92" i="28"/>
  <c r="AM96" i="28" s="1"/>
  <c r="AM17" i="28"/>
  <c r="AM9" i="28" s="1"/>
  <c r="AL9" i="28"/>
  <c r="AL11" i="28" s="1"/>
  <c r="AL31" i="28" s="1"/>
  <c r="AL32" i="28" s="1"/>
  <c r="AL33" i="28" s="1"/>
  <c r="AM104" i="28"/>
  <c r="AM16" i="28"/>
  <c r="AM8" i="28" s="1"/>
  <c r="AM6" i="28"/>
  <c r="AM194" i="31"/>
  <c r="AM196" i="36"/>
  <c r="AM186" i="36"/>
  <c r="AL194" i="36"/>
  <c r="AM193" i="36"/>
  <c r="AM197" i="36"/>
  <c r="AL198" i="35"/>
  <c r="AM184" i="34"/>
  <c r="AM186" i="34" s="1"/>
  <c r="AM196" i="34"/>
  <c r="AL198" i="34"/>
  <c r="AL194" i="35"/>
  <c r="AM197" i="34"/>
  <c r="AM191" i="34"/>
  <c r="AM193" i="34" s="1"/>
  <c r="AL194" i="34"/>
  <c r="AM197" i="35"/>
  <c r="AM191" i="35"/>
  <c r="AM193" i="35" s="1"/>
  <c r="AM196" i="35"/>
  <c r="AM184" i="35"/>
  <c r="AM186" i="35" s="1"/>
  <c r="AM191" i="30"/>
  <c r="AM193" i="30" s="1"/>
  <c r="AM197" i="30"/>
  <c r="AL194" i="30"/>
  <c r="AL198" i="30"/>
  <c r="AL198" i="29"/>
  <c r="AM197" i="29"/>
  <c r="AM191" i="29"/>
  <c r="AM193" i="29" s="1"/>
  <c r="AM184" i="30"/>
  <c r="AM186" i="30" s="1"/>
  <c r="AM196" i="30"/>
  <c r="AM184" i="29"/>
  <c r="AM186" i="29" s="1"/>
  <c r="AM196" i="29"/>
  <c r="AL194" i="29"/>
  <c r="AN96" i="28" l="1"/>
  <c r="AM30" i="28"/>
  <c r="AM11" i="28"/>
  <c r="AM31" i="28" s="1"/>
  <c r="AM19" i="28"/>
  <c r="AM194" i="36"/>
  <c r="AM198" i="36"/>
  <c r="AM198" i="35"/>
  <c r="AM194" i="35"/>
  <c r="AM194" i="34"/>
  <c r="AM198" i="34"/>
  <c r="AM198" i="30"/>
  <c r="AM198" i="29"/>
  <c r="AM194" i="29"/>
  <c r="AM194" i="30"/>
  <c r="AM32" i="28" l="1"/>
  <c r="AM33" i="28" s="1"/>
</calcChain>
</file>

<file path=xl/sharedStrings.xml><?xml version="1.0" encoding="utf-8"?>
<sst xmlns="http://schemas.openxmlformats.org/spreadsheetml/2006/main" count="2766" uniqueCount="277">
  <si>
    <t>Building Shell</t>
  </si>
  <si>
    <t>Cooling</t>
  </si>
  <si>
    <t>Freezer</t>
  </si>
  <si>
    <t>HVAC</t>
  </si>
  <si>
    <t>Lighting</t>
  </si>
  <si>
    <t>Miscellaneous</t>
  </si>
  <si>
    <t>Pool Spa</t>
  </si>
  <si>
    <t>Refrigeration</t>
  </si>
  <si>
    <t>Water Heating</t>
  </si>
  <si>
    <t>Heating</t>
  </si>
  <si>
    <t>End Use</t>
  </si>
  <si>
    <t xml:space="preserve"> </t>
  </si>
  <si>
    <t>Load Shapes</t>
  </si>
  <si>
    <t>Net to Gross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</si>
  <si>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</si>
  <si>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</si>
  <si>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</si>
  <si>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</si>
  <si>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</si>
  <si>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</si>
  <si>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</si>
  <si>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</si>
  <si>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</si>
  <si>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</si>
  <si>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</si>
  <si>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</si>
  <si>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</si>
  <si>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</si>
  <si>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</si>
  <si>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</si>
  <si>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</si>
  <si>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</si>
  <si>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</si>
  <si>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</si>
  <si>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</si>
  <si>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</si>
  <si>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</si>
  <si>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</si>
  <si>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</si>
  <si>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</si>
  <si>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</si>
  <si>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</si>
  <si>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</si>
  <si>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Single Family Income Eligible</t>
  </si>
  <si>
    <t>Multifamily Market Rate</t>
  </si>
  <si>
    <t>Multifamily Income Eligible</t>
  </si>
  <si>
    <t>HVAC                        (Heating and Cooling)</t>
  </si>
  <si>
    <t>Efficient Products</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</si>
  <si>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</si>
  <si>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</si>
  <si>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</si>
  <si>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</si>
  <si>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</si>
  <si>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</si>
  <si>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</si>
  <si>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</si>
  <si>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</si>
  <si>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</si>
  <si>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</si>
  <si>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</si>
  <si>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</si>
  <si>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</si>
  <si>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</si>
  <si>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</si>
  <si>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</si>
  <si>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</si>
  <si>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</si>
  <si>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</si>
  <si>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</si>
  <si>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</si>
  <si>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</si>
  <si>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</si>
  <si>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</si>
  <si>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</si>
  <si>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</si>
  <si>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</si>
  <si>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</si>
  <si>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</si>
  <si>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</si>
  <si>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</si>
  <si>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</si>
  <si>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</si>
  <si>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</si>
  <si>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</si>
  <si>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</si>
  <si>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</si>
  <si>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</si>
  <si>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</si>
  <si>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</si>
  <si>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</si>
  <si>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</si>
  <si>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</si>
  <si>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</si>
  <si>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</si>
  <si>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</si>
  <si>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</si>
  <si>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</si>
  <si>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</si>
  <si>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</si>
  <si>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</si>
  <si>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</si>
  <si>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</si>
  <si>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</si>
  <si>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</si>
  <si>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Review Date</t>
  </si>
  <si>
    <t>Reporting Month</t>
  </si>
  <si>
    <t>SOX Audit Completed</t>
  </si>
  <si>
    <t>Reviewer Remarks</t>
  </si>
  <si>
    <t>Reviewer Name</t>
  </si>
  <si>
    <t>June</t>
  </si>
  <si>
    <t>July</t>
  </si>
  <si>
    <t>August</t>
  </si>
  <si>
    <t>Margin                                    Rates</t>
  </si>
  <si>
    <t>Audit Notes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</si>
  <si>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</si>
  <si>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</si>
  <si>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</si>
  <si>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</si>
  <si>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</si>
  <si>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</si>
  <si>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</si>
  <si>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</si>
  <si>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</si>
  <si>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</si>
  <si>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</si>
  <si>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</si>
  <si>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</si>
  <si>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</si>
  <si>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</si>
  <si>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</si>
  <si>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</si>
  <si>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</si>
  <si>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</si>
  <si>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</si>
  <si>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</si>
  <si>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</si>
  <si>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</si>
  <si>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</si>
  <si>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</si>
  <si>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</si>
  <si>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</si>
  <si>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</si>
  <si>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</si>
  <si>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</si>
  <si>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</si>
  <si>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</si>
  <si>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</si>
  <si>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</si>
  <si>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 xml:space="preserve">RESIDENTIAL TOTAL = </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</si>
  <si>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</si>
  <si>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</si>
  <si>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</si>
  <si>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</si>
  <si>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</si>
  <si>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</si>
  <si>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</si>
  <si>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</si>
  <si>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</si>
  <si>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</si>
  <si>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</si>
  <si>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</si>
  <si>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</si>
  <si>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</si>
  <si>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</si>
  <si>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</si>
  <si>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</si>
  <si>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</si>
  <si>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from TRC file</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</si>
  <si>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</si>
  <si>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</si>
  <si>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</si>
  <si>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</si>
  <si>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</si>
  <si>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</si>
  <si>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2020 check</t>
  </si>
  <si>
    <t>2020 margin rates verified</t>
  </si>
  <si>
    <t>2020 load shape verified, per Appendix G</t>
  </si>
  <si>
    <t>2020 margin rates verified, per Rider EEIC</t>
  </si>
  <si>
    <t>difference</t>
  </si>
  <si>
    <t>LM/TRC</t>
  </si>
  <si>
    <t>Enel X</t>
  </si>
  <si>
    <t>Franklin - MFIE/MFMR</t>
  </si>
  <si>
    <t>meeia</t>
  </si>
  <si>
    <t>updated on 4/1/20</t>
  </si>
  <si>
    <t>cumulative check:</t>
  </si>
  <si>
    <t>cumulative check</t>
  </si>
  <si>
    <t>cumulative</t>
  </si>
  <si>
    <t>Error Checks</t>
  </si>
  <si>
    <t xml:space="preserve">RES kWh ENTRY </t>
  </si>
  <si>
    <t>kWh sum - non-IE</t>
  </si>
  <si>
    <t>kWh sum - IE</t>
  </si>
  <si>
    <t>kWh sum - total</t>
  </si>
  <si>
    <t>BIZ kWh ENTRY</t>
  </si>
  <si>
    <t>kWh sum - DR</t>
  </si>
  <si>
    <t>BIZ SUM</t>
  </si>
  <si>
    <t>1M - RES</t>
  </si>
  <si>
    <t>11M - LPS</t>
  </si>
  <si>
    <t>4M - SPS</t>
  </si>
  <si>
    <t>3M - LGS</t>
  </si>
  <si>
    <t>2M - SGS</t>
  </si>
  <si>
    <t>LI 1M - RES</t>
  </si>
  <si>
    <t>LI 2M - SGS</t>
  </si>
  <si>
    <t>LI 3M - LGS</t>
  </si>
  <si>
    <t>LI 4M - SPS</t>
  </si>
  <si>
    <t>LI 11M - LPS</t>
  </si>
  <si>
    <t>DRENE</t>
  </si>
  <si>
    <t>cumulative kWh</t>
  </si>
  <si>
    <t>cumulative:</t>
  </si>
  <si>
    <t>check:</t>
  </si>
  <si>
    <t>YTD PROGRAM SUMMARY</t>
  </si>
  <si>
    <t>TD Cumulative</t>
  </si>
  <si>
    <t>Total Checks for each Month</t>
  </si>
  <si>
    <t xml:space="preserve">Cumulative Monthly Checks </t>
  </si>
  <si>
    <t>Note: MEEIA filing does not include separate TD margin rates for the Biz DR programs. This is because DR programs are included in the Misc End Use Category.</t>
  </si>
  <si>
    <t>Dec-21 +</t>
  </si>
  <si>
    <t>Pay As You Save</t>
  </si>
  <si>
    <t>Load Error Check</t>
  </si>
  <si>
    <t>C/I input</t>
  </si>
  <si>
    <t>Targeted Community Lighting</t>
  </si>
  <si>
    <t>cumulative % for Dec2022+</t>
  </si>
  <si>
    <t>Incremental (per month) proportions (Dec is weighted avg of Dec-22 through 2023+)</t>
  </si>
  <si>
    <t>new base rates effective 3/1/22</t>
  </si>
  <si>
    <t>new margin rates updated 3/1/22, per Rider EEIC</t>
  </si>
  <si>
    <r>
      <t xml:space="preserve">ENERGY MARGIN RATES </t>
    </r>
    <r>
      <rPr>
        <b/>
        <strike/>
        <sz val="11"/>
        <color theme="1"/>
        <rFont val="Calibri"/>
        <family val="2"/>
        <scheme val="minor"/>
      </rPr>
      <t>(Adjusted to include negative demand margin amounts &amp; adjusted for rounding of final rates as filed)</t>
    </r>
  </si>
  <si>
    <t>Difference</t>
  </si>
  <si>
    <t>Differences are minor and are caused because total margin rate is rounded but energy/demand are not adjusted to total out to rounded value; difference is not material for purpose of this data</t>
  </si>
  <si>
    <t>Single Family Income Eligible - Grants</t>
  </si>
  <si>
    <t>Dec-23 +</t>
  </si>
  <si>
    <t>MEEIA 3 Program Year 2023 - TD Summary</t>
  </si>
  <si>
    <t>x</t>
  </si>
  <si>
    <t>new base rates effective 7/1/23</t>
  </si>
  <si>
    <t>Res DR Opt:</t>
  </si>
  <si>
    <t>MFMR:</t>
  </si>
  <si>
    <t>Use rebasing line in spreadsheet to subtract out Res DR optimization savings 1/1/24 in order to shift TD to PY24 file</t>
  </si>
  <si>
    <t>Res Demand Response - Event Savings</t>
  </si>
  <si>
    <t xml:space="preserve"> Cumulative 1M</t>
  </si>
  <si>
    <t>PAYS:</t>
  </si>
  <si>
    <t>Res DR optimization appears in the HVAC end use, within 3 programs of evaluated savings ----&gt;</t>
  </si>
  <si>
    <t xml:space="preserve">&lt;-- Deemed Monthly Savings  </t>
  </si>
  <si>
    <t xml:space="preserve"> Sum of Deemed through May-24 and Incremental Evaluated Monthly Savings Jun-24+ --&gt;</t>
  </si>
  <si>
    <t>Check that TD True-up Amount is Constant</t>
  </si>
  <si>
    <t xml:space="preserve">Evaluated TD </t>
  </si>
  <si>
    <t>Accounting TD (row 11)</t>
  </si>
  <si>
    <t>Matches True-up?</t>
  </si>
  <si>
    <t>Monthly TD - Evaluated</t>
  </si>
  <si>
    <t>Evaluated TD Total (cumulative) from TD True-up</t>
  </si>
  <si>
    <t>Evaluated Monthly Savings --&gt;</t>
  </si>
  <si>
    <t>Monthly TD - Deemed (Fixed)</t>
  </si>
  <si>
    <t>&lt;-- Deemed Monthly Savings (fixed values from pre-true-up file)</t>
  </si>
  <si>
    <t>Accounting TD Total (cumulative) from TD True-up</t>
  </si>
  <si>
    <t>True-up (without interest)</t>
  </si>
  <si>
    <t>Evaluated Incremental Monthly TD Jun24</t>
  </si>
  <si>
    <t>Deemed Cumulative Jan23-May24</t>
  </si>
  <si>
    <t>June Check of Evaluated TD</t>
  </si>
  <si>
    <t>kWh Savings - Evaluated</t>
  </si>
  <si>
    <t>Eval Savings</t>
  </si>
  <si>
    <t>Deemed savings updated to Evaluated (realization), but no true-up on NTG (stip states 82.5%)</t>
  </si>
  <si>
    <t>Jan 2023-May 2024: TD calculation based on deemed savings and 82.5% NTG.</t>
  </si>
  <si>
    <t xml:space="preserve">True-up calculated through May 2024: -$438,532.53 (-$463,892.83 with interest).  </t>
  </si>
  <si>
    <t>Jun 2024+: Incremental monthly TD calculation based on evaluated savings and 82.5% NTG.</t>
  </si>
  <si>
    <t>Incremental monthly TD based on evaluated TD beginning in Jun 2024 is added to the incremental monthly TD from Jan 2023-May 2024 based on deemed savings.</t>
  </si>
  <si>
    <t>The "Revised Summary" tab, cells T90:T112 is the incremental monthly TD for Jun 2024 (based on evaluated savings)</t>
  </si>
  <si>
    <t>These incremental values are added together as cumulative TD on the "Revised Summary" tab, cells C5:T27</t>
  </si>
  <si>
    <r>
      <rPr>
        <b/>
        <sz val="11"/>
        <color theme="1"/>
        <rFont val="Calibri"/>
        <family val="2"/>
        <scheme val="minor"/>
      </rPr>
      <t>Post TD True-up file update:</t>
    </r>
    <r>
      <rPr>
        <sz val="11"/>
        <color theme="1"/>
        <rFont val="Calibri"/>
        <family val="2"/>
        <scheme val="minor"/>
      </rPr>
      <t xml:space="preserve"> Changed TD Calc for June 2024 since the true-up occurred on savings through May 2024 savings.</t>
    </r>
  </si>
  <si>
    <t>Therefore in this file on the "Revised Summary" tab, cells C116:S138, the incremental monthly TD for Jan 2023-May 2024 is copied here as fixed values from previous month's file.</t>
  </si>
  <si>
    <t>see "Revised Summary", cells S30:T33</t>
  </si>
  <si>
    <t>A check is added to show that the calculated TD here for May 2024 and Jun 2024 compared to the TD purely calculated based on evaluation is the True-up amount without interest (-$438,532.53)</t>
  </si>
  <si>
    <t>Extended TD calc to July and extended check on "Revised Summary" tab, cells U30:U33 to show that the calculated TD for July 2024 compared to the TD calculated purely based on evaluation is the True-up amount without interest -$438,532.53.</t>
  </si>
  <si>
    <t>Neil Graser</t>
  </si>
  <si>
    <t>Yes</t>
  </si>
  <si>
    <t>See Audit Notes</t>
  </si>
  <si>
    <t>Revised year end file for PY23 was received for Franklin Residential HVAC.  The file revision corrected for 1 over-reported HVAC unit (unit was also counted under PAYS, and Franklin will refund Ameren this incentive amount), but savings was not altered, consistent with deemed data in evaluation.  Therefore, we are noting that the year-end report file was updated but did not affect TD.</t>
  </si>
  <si>
    <t>Extended TD calc to Aug and extended check on "Revised Summary" tab, cells V30:V33 to show that the calculated TD for Aug 2024 compared to the TD calculated purely based on evaluation is the True-up amount without interest -$438,532.53.</t>
  </si>
  <si>
    <t>September</t>
  </si>
  <si>
    <t>Extended TD calc to Sept and extended check on "Revised Summary" tab, cells W30:W33 to show that the calculated TD for Sept 2024 compared to the TD calculated purely based on evaluation is the True-up amount without interest -$438,532.53.</t>
  </si>
  <si>
    <t>assumption: Dec 24 savings --&gt; rebased June 25</t>
  </si>
  <si>
    <t>Forecast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</si>
</sst>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name val="Calibri"/>
      <family val="2"/>
    </font>
    <font>
      <b/>
      <i/>
      <u/>
      <sz val="11"/>
      <color theme="1"/>
      <name val="Calibri"/>
      <family val="2"/>
      <scheme val="minor"/>
    </font>
    <font>
      <b/>
      <strike/>
      <sz val="11"/>
      <color theme="1"/>
      <name val="Calibri"/>
      <family val="2"/>
      <scheme val="minor"/>
    </font>
    <font>
      <sz val="11"/>
      <color rgb="FF00B0F0"/>
      <name val="Calibri"/>
      <family val="2"/>
      <scheme val="minor"/>
    </font>
    <font>
      <b/>
      <sz val="11"/>
      <color rgb="FF00B0F0"/>
      <name val="Calibri"/>
      <family val="2"/>
      <scheme val="minor"/>
    </font>
    <font>
      <sz val="16"/>
      <color rgb="FFFF0000"/>
      <name val="Calibri"/>
      <family val="2"/>
      <scheme val="minor"/>
    </font>
    <font>
      <sz val="11"/>
      <color rgb="FF0070C0"/>
      <name val="Calibri"/>
      <family val="2"/>
      <scheme val="minor"/>
    </font>
    <font>
      <sz val="14"/>
      <color rgb="FFFF0000"/>
      <name val="Calibri"/>
      <family val="2"/>
      <scheme val="minor"/>
    </font>
    <font>
      <b/>
      <sz val="20"/>
      <color rgb="FFFF0000"/>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FF0000"/>
        <bgColor indexed="64"/>
      </patternFill>
    </fill>
    <fill>
      <patternFill patternType="solid">
        <fgColor rgb="FF9BD7FF"/>
        <bgColor indexed="64"/>
      </patternFill>
    </fill>
    <fill>
      <patternFill patternType="solid">
        <fgColor rgb="FFFFFF00"/>
        <bgColor indexed="64"/>
      </patternFill>
    </fill>
    <fill>
      <patternFill patternType="solid">
        <fgColor theme="9" tint="0.79998168889431442"/>
        <bgColor rgb="FFFFFFFF"/>
      </patternFill>
    </fill>
    <fill>
      <patternFill patternType="solid">
        <fgColor rgb="FF92D050"/>
        <bgColor indexed="64"/>
      </patternFill>
    </fill>
    <fill>
      <patternFill patternType="solid">
        <fgColor theme="4" tint="0.79998168889431442"/>
        <bgColor rgb="FFFFFFFF"/>
      </patternFill>
    </fill>
    <fill>
      <patternFill patternType="solid">
        <fgColor theme="7" tint="0.59999389629810485"/>
        <bgColor indexed="64"/>
      </patternFill>
    </fill>
    <fill>
      <patternFill patternType="solid">
        <fgColor rgb="FFFFC0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theme="0"/>
      </top>
      <bottom style="medium">
        <color indexed="64"/>
      </bottom>
      <diagonal/>
    </border>
    <border>
      <left style="thick">
        <color rgb="FF00B0F0"/>
      </left>
      <right style="thick">
        <color rgb="FF00B0F0"/>
      </right>
      <top style="thick">
        <color rgb="FF00B0F0"/>
      </top>
      <bottom style="thick">
        <color rgb="FF00B0F0"/>
      </bottom>
      <diagonal/>
    </border>
    <border>
      <left style="thin">
        <color indexed="64"/>
      </left>
      <right/>
      <top style="thin">
        <color indexed="64"/>
      </top>
      <bottom style="thin">
        <color indexed="64"/>
      </bottom>
      <diagonal/>
    </border>
    <border>
      <left style="thick">
        <color rgb="FF00B0F0"/>
      </left>
      <right style="thick">
        <color rgb="FF00B0F0"/>
      </right>
      <top style="thick">
        <color rgb="FF00B0F0"/>
      </top>
      <bottom/>
      <diagonal/>
    </border>
    <border>
      <left style="thick">
        <color rgb="FF00B0F0"/>
      </left>
      <right style="thick">
        <color rgb="FF00B0F0"/>
      </right>
      <top/>
      <bottom style="thick">
        <color rgb="FF00B0F0"/>
      </bottom>
      <diagonal/>
    </border>
    <border>
      <left style="thin">
        <color auto="1"/>
      </left>
      <right style="thick">
        <color rgb="FF00B0F0"/>
      </right>
      <top style="thin">
        <color auto="1"/>
      </top>
      <bottom style="thin">
        <color auto="1"/>
      </bottom>
      <diagonal/>
    </border>
    <border>
      <left/>
      <right style="thick">
        <color auto="1"/>
      </right>
      <top/>
      <bottom/>
      <diagonal/>
    </border>
    <border>
      <left style="thin">
        <color indexed="64"/>
      </left>
      <right style="thick">
        <color auto="1"/>
      </right>
      <top style="medium">
        <color indexed="64"/>
      </top>
      <bottom style="medium">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style="medium">
        <color indexed="64"/>
      </bottom>
      <diagonal/>
    </border>
    <border>
      <left/>
      <right style="thick">
        <color auto="1"/>
      </right>
      <top/>
      <bottom style="thin">
        <color indexed="64"/>
      </bottom>
      <diagonal/>
    </border>
    <border>
      <left/>
      <right style="thick">
        <color auto="1"/>
      </right>
      <top style="thin">
        <color indexed="64"/>
      </top>
      <bottom style="medium">
        <color indexed="64"/>
      </bottom>
      <diagonal/>
    </border>
    <border>
      <left style="thin">
        <color indexed="64"/>
      </left>
      <right style="thick">
        <color auto="1"/>
      </right>
      <top/>
      <bottom style="medium">
        <color indexed="64"/>
      </bottom>
      <diagonal/>
    </border>
    <border>
      <left/>
      <right style="thick">
        <color auto="1"/>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14" borderId="0" applyNumberFormat="0" applyBorder="0" applyAlignment="0" applyProtection="0"/>
  </cellStyleXfs>
  <cellXfs count="645">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2" fillId="2" borderId="24" xfId="0" applyFont="1" applyFill="1" applyBorder="1"/>
    <xf numFmtId="0" fontId="2" fillId="0" borderId="28" xfId="0" applyFont="1" applyBorder="1"/>
    <xf numFmtId="0" fontId="4" fillId="2" borderId="30" xfId="0" applyFont="1" applyFill="1" applyBorder="1"/>
    <xf numFmtId="0" fontId="8" fillId="2" borderId="3" xfId="0" applyFont="1" applyFill="1" applyBorder="1"/>
    <xf numFmtId="0" fontId="5" fillId="0" borderId="34" xfId="0" applyFont="1" applyBorder="1"/>
    <xf numFmtId="0" fontId="4" fillId="2" borderId="23" xfId="0" applyFont="1" applyFill="1" applyBorder="1"/>
    <xf numFmtId="164" fontId="0" fillId="0" borderId="42" xfId="1" applyNumberFormat="1" applyFont="1" applyBorder="1"/>
    <xf numFmtId="164" fontId="0" fillId="0" borderId="43" xfId="1" applyNumberFormat="1" applyFont="1" applyBorder="1"/>
    <xf numFmtId="0" fontId="5" fillId="0" borderId="3" xfId="0" applyFont="1" applyBorder="1"/>
    <xf numFmtId="0" fontId="5" fillId="2" borderId="3" xfId="0" applyFont="1" applyFill="1" applyBorder="1"/>
    <xf numFmtId="0" fontId="0" fillId="2" borderId="7" xfId="0"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165" fontId="0" fillId="0" borderId="44" xfId="0" applyNumberFormat="1" applyBorder="1" applyAlignment="1">
      <alignment horizontal="center"/>
    </xf>
    <xf numFmtId="44" fontId="2" fillId="0" borderId="31" xfId="0" applyNumberFormat="1" applyFont="1" applyBorder="1"/>
    <xf numFmtId="44" fontId="2" fillId="0" borderId="31" xfId="2" applyFont="1" applyBorder="1"/>
    <xf numFmtId="165" fontId="0" fillId="0" borderId="40" xfId="0" applyNumberFormat="1" applyBorder="1" applyAlignment="1">
      <alignment horizontal="center"/>
    </xf>
    <xf numFmtId="44" fontId="0" fillId="0" borderId="3" xfId="0" applyNumberFormat="1" applyBorder="1"/>
    <xf numFmtId="44" fontId="2" fillId="0" borderId="41" xfId="2" applyFont="1" applyBorder="1"/>
    <xf numFmtId="0" fontId="2" fillId="0" borderId="36" xfId="0" applyFont="1" applyBorder="1"/>
    <xf numFmtId="0" fontId="2" fillId="0" borderId="35" xfId="0" applyFont="1" applyBorder="1"/>
    <xf numFmtId="0" fontId="2" fillId="0" borderId="27" xfId="0" applyFont="1" applyBorder="1"/>
    <xf numFmtId="0" fontId="2" fillId="0" borderId="5" xfId="0" applyFont="1" applyBorder="1"/>
    <xf numFmtId="44" fontId="2" fillId="0" borderId="41" xfId="0" applyNumberFormat="1" applyFont="1" applyBorder="1"/>
    <xf numFmtId="165" fontId="0" fillId="0" borderId="45" xfId="0" applyNumberFormat="1" applyBorder="1" applyAlignment="1">
      <alignment horizontal="center"/>
    </xf>
    <xf numFmtId="0" fontId="2" fillId="0" borderId="2" xfId="0" applyFont="1" applyBorder="1"/>
    <xf numFmtId="0" fontId="2" fillId="0" borderId="10" xfId="0" applyFont="1" applyBorder="1"/>
    <xf numFmtId="1" fontId="0" fillId="0" borderId="0" xfId="0" applyNumberFormat="1"/>
    <xf numFmtId="164" fontId="0" fillId="0" borderId="33" xfId="1" applyNumberFormat="1" applyFont="1" applyBorder="1"/>
    <xf numFmtId="164" fontId="0" fillId="0" borderId="34" xfId="1" applyNumberFormat="1" applyFont="1" applyBorder="1"/>
    <xf numFmtId="164" fontId="2" fillId="0" borderId="41"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8" borderId="0" xfId="0" applyFill="1"/>
    <xf numFmtId="164" fontId="0" fillId="0" borderId="20" xfId="1" applyNumberFormat="1" applyFont="1" applyBorder="1"/>
    <xf numFmtId="164" fontId="2" fillId="0" borderId="24" xfId="1" applyNumberFormat="1" applyFont="1" applyBorder="1"/>
    <xf numFmtId="164" fontId="2" fillId="0" borderId="40" xfId="1" applyNumberFormat="1" applyFont="1" applyBorder="1"/>
    <xf numFmtId="0" fontId="0" fillId="2" borderId="48" xfId="0" applyFill="1" applyBorder="1"/>
    <xf numFmtId="0" fontId="5" fillId="2" borderId="49"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2"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52" xfId="3" applyNumberFormat="1" applyFont="1" applyBorder="1"/>
    <xf numFmtId="0" fontId="15" fillId="0" borderId="8" xfId="0" applyFont="1" applyBorder="1" applyAlignment="1">
      <alignment vertical="center"/>
    </xf>
    <xf numFmtId="0" fontId="15" fillId="0" borderId="29" xfId="0" applyFont="1" applyBorder="1" applyAlignment="1">
      <alignment vertical="center"/>
    </xf>
    <xf numFmtId="0" fontId="15" fillId="0" borderId="8" xfId="0" applyFont="1" applyBorder="1"/>
    <xf numFmtId="0" fontId="15" fillId="0" borderId="29" xfId="0" applyFont="1" applyBorder="1"/>
    <xf numFmtId="0" fontId="18" fillId="0" borderId="0" xfId="0" applyFont="1"/>
    <xf numFmtId="0" fontId="17" fillId="0" borderId="0" xfId="0" applyFont="1"/>
    <xf numFmtId="0" fontId="16" fillId="0" borderId="0" xfId="0" applyFont="1"/>
    <xf numFmtId="0" fontId="19" fillId="0" borderId="0" xfId="0" applyFont="1"/>
    <xf numFmtId="0" fontId="16" fillId="0" borderId="8" xfId="0" applyFont="1" applyBorder="1" applyAlignment="1">
      <alignment vertical="center"/>
    </xf>
    <xf numFmtId="0" fontId="16" fillId="0" borderId="29" xfId="0" applyFont="1" applyBorder="1" applyAlignment="1">
      <alignment vertical="center"/>
    </xf>
    <xf numFmtId="0" fontId="16" fillId="0" borderId="46" xfId="0" applyFont="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33" xfId="0" applyBorder="1"/>
    <xf numFmtId="0" fontId="5" fillId="0" borderId="0" xfId="0" applyFont="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4" fillId="0" borderId="0" xfId="0" applyFont="1"/>
    <xf numFmtId="168" fontId="25" fillId="0" borderId="25" xfId="4" applyNumberFormat="1" applyFont="1" applyFill="1" applyBorder="1" applyAlignment="1">
      <alignment horizontal="center"/>
    </xf>
    <xf numFmtId="9" fontId="25" fillId="0" borderId="25" xfId="4" applyNumberFormat="1" applyFont="1" applyFill="1" applyBorder="1" applyAlignment="1">
      <alignment horizontal="center"/>
    </xf>
    <xf numFmtId="9" fontId="24" fillId="0" borderId="25"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0" xfId="0" applyNumberFormat="1" applyFont="1" applyFill="1" applyBorder="1"/>
    <xf numFmtId="9" fontId="5" fillId="0" borderId="25" xfId="4" applyNumberFormat="1" applyFont="1" applyFill="1" applyBorder="1" applyAlignment="1">
      <alignment horizontal="center"/>
    </xf>
    <xf numFmtId="0" fontId="23" fillId="16" borderId="52" xfId="0" applyFont="1" applyFill="1" applyBorder="1" applyAlignment="1">
      <alignment horizontal="center"/>
    </xf>
    <xf numFmtId="0" fontId="23" fillId="16" borderId="57" xfId="0" applyFont="1" applyFill="1" applyBorder="1" applyAlignment="1">
      <alignment horizontal="center"/>
    </xf>
    <xf numFmtId="0" fontId="23" fillId="16" borderId="58" xfId="0" applyFont="1" applyFill="1" applyBorder="1" applyAlignment="1">
      <alignment horizontal="center"/>
    </xf>
    <xf numFmtId="0" fontId="23" fillId="16" borderId="55" xfId="0" applyFont="1" applyFill="1" applyBorder="1" applyAlignment="1">
      <alignment horizontal="center"/>
    </xf>
    <xf numFmtId="0" fontId="23" fillId="16" borderId="56" xfId="0" applyFont="1" applyFill="1" applyBorder="1" applyAlignment="1">
      <alignment horizontal="center"/>
    </xf>
    <xf numFmtId="164" fontId="2" fillId="0" borderId="26" xfId="0" applyNumberFormat="1" applyFont="1" applyBorder="1"/>
    <xf numFmtId="164" fontId="0" fillId="0" borderId="62" xfId="1" applyNumberFormat="1" applyFont="1" applyBorder="1"/>
    <xf numFmtId="44" fontId="0" fillId="0" borderId="12" xfId="2" applyFont="1" applyBorder="1"/>
    <xf numFmtId="0" fontId="4" fillId="2" borderId="52" xfId="0" applyFont="1" applyFill="1" applyBorder="1"/>
    <xf numFmtId="0" fontId="0" fillId="0" borderId="29" xfId="0" applyBorder="1"/>
    <xf numFmtId="164" fontId="0" fillId="0" borderId="52" xfId="1" applyNumberFormat="1" applyFont="1" applyBorder="1"/>
    <xf numFmtId="164" fontId="2" fillId="6" borderId="26" xfId="0" applyNumberFormat="1" applyFont="1" applyFill="1" applyBorder="1"/>
    <xf numFmtId="164" fontId="0" fillId="0" borderId="19" xfId="1" applyNumberFormat="1" applyFont="1" applyBorder="1"/>
    <xf numFmtId="165" fontId="2" fillId="0" borderId="24" xfId="0" applyNumberFormat="1" applyFont="1" applyBorder="1" applyAlignment="1">
      <alignment horizontal="center"/>
    </xf>
    <xf numFmtId="0" fontId="5" fillId="0" borderId="33" xfId="0" applyFont="1" applyBorder="1"/>
    <xf numFmtId="167" fontId="5" fillId="0" borderId="19" xfId="3" applyNumberFormat="1" applyFont="1" applyBorder="1"/>
    <xf numFmtId="164" fontId="0" fillId="0" borderId="25" xfId="0" applyNumberFormat="1" applyBorder="1"/>
    <xf numFmtId="0" fontId="6" fillId="2" borderId="18" xfId="0" applyFont="1" applyFill="1" applyBorder="1"/>
    <xf numFmtId="0" fontId="6" fillId="2" borderId="34" xfId="0" applyFont="1" applyFill="1" applyBorder="1"/>
    <xf numFmtId="0" fontId="0" fillId="0" borderId="47" xfId="0" applyBorder="1"/>
    <xf numFmtId="44" fontId="0" fillId="0" borderId="62" xfId="0" applyNumberFormat="1" applyBorder="1"/>
    <xf numFmtId="44" fontId="2" fillId="0" borderId="25" xfId="2" applyFont="1" applyBorder="1"/>
    <xf numFmtId="173" fontId="0" fillId="0" borderId="1" xfId="2" applyNumberFormat="1" applyFont="1" applyBorder="1"/>
    <xf numFmtId="165" fontId="0" fillId="0" borderId="24" xfId="0" applyNumberFormat="1" applyBorder="1" applyAlignment="1">
      <alignment horizontal="center"/>
    </xf>
    <xf numFmtId="165" fontId="24" fillId="2" borderId="25" xfId="0" applyNumberFormat="1" applyFont="1" applyFill="1" applyBorder="1" applyAlignment="1">
      <alignment horizontal="center"/>
    </xf>
    <xf numFmtId="165" fontId="2" fillId="0" borderId="25" xfId="0" applyNumberFormat="1" applyFont="1" applyBorder="1" applyAlignment="1">
      <alignment horizontal="center"/>
    </xf>
    <xf numFmtId="0" fontId="2" fillId="18" borderId="2" xfId="0" applyFont="1" applyFill="1" applyBorder="1"/>
    <xf numFmtId="0" fontId="2" fillId="19" borderId="36" xfId="0" applyFont="1" applyFill="1" applyBorder="1"/>
    <xf numFmtId="0" fontId="2" fillId="20" borderId="36" xfId="0" applyFont="1" applyFill="1" applyBorder="1"/>
    <xf numFmtId="0" fontId="0" fillId="13" borderId="0" xfId="0" applyFill="1" applyAlignment="1" applyProtection="1">
      <alignment horizontal="center"/>
      <protection locked="0"/>
    </xf>
    <xf numFmtId="0" fontId="2" fillId="2" borderId="50" xfId="0" applyFont="1" applyFill="1" applyBorder="1"/>
    <xf numFmtId="164" fontId="0" fillId="21" borderId="53" xfId="1" applyNumberFormat="1" applyFont="1" applyFill="1" applyBorder="1"/>
    <xf numFmtId="164" fontId="0" fillId="21" borderId="1" xfId="1" applyNumberFormat="1" applyFont="1" applyFill="1" applyBorder="1"/>
    <xf numFmtId="164" fontId="7" fillId="0" borderId="29" xfId="1" applyNumberFormat="1" applyFont="1" applyBorder="1"/>
    <xf numFmtId="0" fontId="6" fillId="2" borderId="47" xfId="0" applyFont="1" applyFill="1" applyBorder="1"/>
    <xf numFmtId="0" fontId="0" fillId="2" borderId="3" xfId="0" applyFill="1" applyBorder="1"/>
    <xf numFmtId="0" fontId="13" fillId="21" borderId="62" xfId="0" applyFont="1" applyFill="1" applyBorder="1"/>
    <xf numFmtId="0" fontId="2" fillId="0" borderId="40" xfId="0" applyFont="1" applyBorder="1"/>
    <xf numFmtId="0" fontId="6" fillId="2" borderId="47" xfId="0" applyFont="1" applyFill="1" applyBorder="1" applyAlignment="1">
      <alignment horizontal="center"/>
    </xf>
    <xf numFmtId="0" fontId="6" fillId="2" borderId="9" xfId="0" applyFont="1" applyFill="1" applyBorder="1"/>
    <xf numFmtId="0" fontId="14" fillId="21" borderId="62" xfId="0" applyFont="1" applyFill="1" applyBorder="1"/>
    <xf numFmtId="164" fontId="2" fillId="23" borderId="26" xfId="0" applyNumberFormat="1" applyFont="1" applyFill="1" applyBorder="1"/>
    <xf numFmtId="44" fontId="28" fillId="0" borderId="0" xfId="2" applyFont="1" applyBorder="1"/>
    <xf numFmtId="9" fontId="0" fillId="17" borderId="16" xfId="3" applyFont="1" applyFill="1" applyBorder="1"/>
    <xf numFmtId="44" fontId="28" fillId="0" borderId="0" xfId="2" applyFont="1" applyFill="1" applyBorder="1"/>
    <xf numFmtId="44" fontId="2" fillId="0" borderId="0" xfId="2" applyFont="1" applyFill="1" applyBorder="1"/>
    <xf numFmtId="164" fontId="0" fillId="17" borderId="1" xfId="1" applyNumberFormat="1" applyFont="1" applyFill="1" applyBorder="1"/>
    <xf numFmtId="164" fontId="29" fillId="0" borderId="52" xfId="1" applyNumberFormat="1" applyFont="1" applyBorder="1"/>
    <xf numFmtId="0" fontId="7" fillId="0" borderId="0" xfId="0" applyFont="1"/>
    <xf numFmtId="44" fontId="30"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9" fontId="0" fillId="17" borderId="53"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Border="1"/>
    <xf numFmtId="9" fontId="0" fillId="21" borderId="53" xfId="3" applyFont="1" applyFill="1" applyBorder="1"/>
    <xf numFmtId="0" fontId="2" fillId="17" borderId="53" xfId="0" applyFont="1" applyFill="1" applyBorder="1"/>
    <xf numFmtId="41" fontId="0" fillId="0" borderId="7" xfId="0" applyNumberFormat="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3" fillId="0" borderId="14" xfId="0" applyFont="1" applyBorder="1"/>
    <xf numFmtId="0" fontId="2" fillId="0" borderId="18" xfId="0" applyFont="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0" fontId="29" fillId="0" borderId="0" xfId="0" applyFont="1"/>
    <xf numFmtId="0" fontId="31" fillId="0" borderId="0" xfId="0" applyFont="1" applyAlignment="1">
      <alignment horizontal="center"/>
    </xf>
    <xf numFmtId="0" fontId="31"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10" borderId="17" xfId="1" applyNumberFormat="1" applyFont="1" applyFill="1" applyBorder="1"/>
    <xf numFmtId="164" fontId="0" fillId="21" borderId="19" xfId="1" applyNumberFormat="1" applyFont="1" applyFill="1" applyBorder="1"/>
    <xf numFmtId="164" fontId="0" fillId="21" borderId="25" xfId="0" applyNumberFormat="1" applyFill="1" applyBorder="1"/>
    <xf numFmtId="0" fontId="5" fillId="19" borderId="5" xfId="0" applyFont="1" applyFill="1" applyBorder="1"/>
    <xf numFmtId="0" fontId="5" fillId="19" borderId="29" xfId="0" applyFont="1" applyFill="1" applyBorder="1"/>
    <xf numFmtId="2" fontId="5" fillId="2" borderId="30" xfId="0" applyNumberFormat="1" applyFont="1" applyFill="1" applyBorder="1"/>
    <xf numFmtId="2" fontId="5" fillId="0" borderId="43" xfId="1" applyNumberFormat="1" applyFont="1" applyBorder="1"/>
    <xf numFmtId="2" fontId="24" fillId="2" borderId="30" xfId="0" applyNumberFormat="1" applyFont="1" applyFill="1" applyBorder="1"/>
    <xf numFmtId="2" fontId="24" fillId="0" borderId="43" xfId="1" applyNumberFormat="1" applyFont="1" applyBorder="1"/>
    <xf numFmtId="10" fontId="31" fillId="0" borderId="0" xfId="0" applyNumberFormat="1" applyFont="1"/>
    <xf numFmtId="174" fontId="5" fillId="0" borderId="0" xfId="4" applyNumberFormat="1" applyFont="1" applyFill="1" applyBorder="1" applyAlignment="1">
      <alignment horizontal="right"/>
    </xf>
    <xf numFmtId="0" fontId="5" fillId="0" borderId="52" xfId="0" applyFont="1" applyBorder="1" applyAlignment="1">
      <alignment wrapText="1"/>
    </xf>
    <xf numFmtId="0" fontId="5" fillId="0" borderId="0" xfId="0" applyFont="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5" fillId="17" borderId="25" xfId="4" applyNumberFormat="1" applyFont="1" applyFill="1" applyBorder="1" applyAlignment="1">
      <alignment horizontal="center"/>
    </xf>
    <xf numFmtId="9" fontId="25" fillId="17" borderId="25" xfId="4" applyNumberFormat="1" applyFont="1" applyFill="1" applyBorder="1" applyAlignment="1">
      <alignment horizontal="center"/>
    </xf>
    <xf numFmtId="9" fontId="24" fillId="17" borderId="25"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5" xfId="4" applyNumberFormat="1" applyFont="1" applyFill="1" applyBorder="1" applyAlignment="1">
      <alignment horizontal="center"/>
    </xf>
    <xf numFmtId="164" fontId="0" fillId="2" borderId="1" xfId="1" applyNumberFormat="1" applyFont="1" applyFill="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0" fontId="27" fillId="0" borderId="11" xfId="0" applyFont="1" applyBorder="1"/>
    <xf numFmtId="0" fontId="27" fillId="17" borderId="11" xfId="0" applyFont="1" applyFill="1" applyBorder="1" applyAlignment="1">
      <alignment horizontal="center"/>
    </xf>
    <xf numFmtId="0" fontId="5" fillId="0" borderId="14" xfId="0" applyFont="1" applyBorder="1" applyAlignment="1">
      <alignment horizontal="left"/>
    </xf>
    <xf numFmtId="0" fontId="6" fillId="17" borderId="11" xfId="0" applyFont="1" applyFill="1" applyBorder="1" applyAlignment="1">
      <alignment horizontal="center"/>
    </xf>
    <xf numFmtId="0" fontId="24" fillId="17" borderId="37" xfId="0" applyFont="1" applyFill="1" applyBorder="1"/>
    <xf numFmtId="0" fontId="25" fillId="0" borderId="32" xfId="0" applyFont="1" applyBorder="1"/>
    <xf numFmtId="168" fontId="25" fillId="0" borderId="31" xfId="4" applyNumberFormat="1" applyFont="1" applyFill="1" applyBorder="1" applyAlignment="1">
      <alignment horizontal="center"/>
    </xf>
    <xf numFmtId="9" fontId="25" fillId="0" borderId="31" xfId="4" applyNumberFormat="1" applyFont="1" applyFill="1" applyBorder="1" applyAlignment="1">
      <alignment horizontal="center"/>
    </xf>
    <xf numFmtId="9" fontId="24" fillId="0" borderId="31" xfId="4" applyNumberFormat="1" applyFont="1" applyFill="1" applyBorder="1" applyAlignment="1">
      <alignment horizontal="center"/>
    </xf>
    <xf numFmtId="168" fontId="25" fillId="17" borderId="31" xfId="4" applyNumberFormat="1" applyFont="1" applyFill="1" applyBorder="1" applyAlignment="1">
      <alignment horizontal="center"/>
    </xf>
    <xf numFmtId="9" fontId="25" fillId="17" borderId="31" xfId="4" applyNumberFormat="1" applyFont="1" applyFill="1" applyBorder="1" applyAlignment="1">
      <alignment horizontal="center"/>
    </xf>
    <xf numFmtId="9" fontId="24" fillId="17" borderId="31" xfId="4" applyNumberFormat="1" applyFont="1" applyFill="1" applyBorder="1" applyAlignment="1">
      <alignment horizontal="center"/>
    </xf>
    <xf numFmtId="0" fontId="5" fillId="0" borderId="11" xfId="0" applyFont="1" applyBorder="1"/>
    <xf numFmtId="0" fontId="0" fillId="2" borderId="52" xfId="0" applyFill="1" applyBorder="1" applyAlignment="1">
      <alignment horizontal="center" vertical="center" textRotation="90" wrapText="1" readingOrder="1"/>
    </xf>
    <xf numFmtId="0" fontId="2" fillId="2" borderId="52" xfId="0" applyFont="1" applyFill="1" applyBorder="1" applyAlignment="1">
      <alignment wrapText="1"/>
    </xf>
    <xf numFmtId="0" fontId="0" fillId="2" borderId="0" xfId="0" applyFill="1" applyAlignment="1">
      <alignment horizontal="center" vertical="center" textRotation="90" wrapText="1" readingOrder="1"/>
    </xf>
    <xf numFmtId="0" fontId="4" fillId="2" borderId="0" xfId="0" applyFont="1" applyFill="1"/>
    <xf numFmtId="0" fontId="0" fillId="0" borderId="64" xfId="0" applyBorder="1"/>
    <xf numFmtId="0" fontId="24" fillId="17" borderId="24" xfId="0" applyFont="1" applyFill="1" applyBorder="1"/>
    <xf numFmtId="0" fontId="25" fillId="0" borderId="24" xfId="0" applyFont="1" applyBorder="1"/>
    <xf numFmtId="0" fontId="27" fillId="0" borderId="11" xfId="0" applyFont="1" applyBorder="1" applyAlignment="1">
      <alignment horizontal="left"/>
    </xf>
    <xf numFmtId="0" fontId="14" fillId="2" borderId="14" xfId="0" applyFont="1" applyFill="1" applyBorder="1"/>
    <xf numFmtId="0" fontId="2" fillId="0" borderId="11" xfId="0" applyFont="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2" fillId="0" borderId="0" xfId="0" applyFont="1"/>
    <xf numFmtId="41" fontId="32" fillId="0" borderId="0" xfId="0" applyNumberFormat="1" applyFont="1"/>
    <xf numFmtId="0" fontId="33" fillId="0" borderId="0" xfId="0" applyFont="1"/>
    <xf numFmtId="41" fontId="33" fillId="0" borderId="0" xfId="0" applyNumberFormat="1" applyFont="1"/>
    <xf numFmtId="0" fontId="33" fillId="0" borderId="0" xfId="0" applyFont="1" applyAlignment="1">
      <alignment horizontal="center"/>
    </xf>
    <xf numFmtId="0" fontId="32" fillId="0" borderId="0" xfId="0" applyFont="1" applyAlignment="1">
      <alignment horizontal="center" vertical="center"/>
    </xf>
    <xf numFmtId="0" fontId="2" fillId="0" borderId="54" xfId="0" applyFont="1" applyBorder="1" applyAlignment="1">
      <alignment horizontal="left" vertical="top"/>
    </xf>
    <xf numFmtId="0" fontId="2" fillId="0" borderId="0" xfId="0" applyFont="1" applyAlignment="1">
      <alignment vertical="top"/>
    </xf>
    <xf numFmtId="0" fontId="0" fillId="0" borderId="0" xfId="0" applyAlignment="1">
      <alignment vertical="top"/>
    </xf>
    <xf numFmtId="9" fontId="3" fillId="2" borderId="47" xfId="3" applyFont="1" applyFill="1" applyBorder="1" applyAlignment="1">
      <alignment wrapText="1"/>
    </xf>
    <xf numFmtId="164" fontId="5" fillId="0" borderId="19" xfId="1" applyNumberFormat="1" applyFont="1" applyBorder="1"/>
    <xf numFmtId="43" fontId="0" fillId="0" borderId="0" xfId="1" applyFont="1" applyFill="1" applyBorder="1"/>
    <xf numFmtId="164" fontId="5" fillId="0" borderId="25" xfId="0" applyNumberFormat="1" applyFont="1" applyBorder="1"/>
    <xf numFmtId="164" fontId="34" fillId="0" borderId="0" xfId="0" applyNumberFormat="1" applyFont="1"/>
    <xf numFmtId="41" fontId="34" fillId="0" borderId="0" xfId="0" applyNumberFormat="1" applyFont="1"/>
    <xf numFmtId="164" fontId="35" fillId="0" borderId="0" xfId="0" applyNumberFormat="1" applyFont="1"/>
    <xf numFmtId="0" fontId="36" fillId="0" borderId="0" xfId="0" applyFont="1"/>
    <xf numFmtId="0" fontId="34" fillId="0" borderId="0" xfId="0" applyFont="1"/>
    <xf numFmtId="0" fontId="35" fillId="0" borderId="0" xfId="0" applyFont="1"/>
    <xf numFmtId="3" fontId="34" fillId="0" borderId="0" xfId="0" applyNumberFormat="1" applyFont="1"/>
    <xf numFmtId="0" fontId="35" fillId="0" borderId="0" xfId="0" applyFont="1" applyAlignment="1">
      <alignment horizontal="center"/>
    </xf>
    <xf numFmtId="0" fontId="0" fillId="17" borderId="0" xfId="0" applyFill="1" applyAlignment="1">
      <alignment horizontal="center" vertical="center"/>
    </xf>
    <xf numFmtId="165" fontId="2" fillId="0" borderId="40" xfId="0" applyNumberFormat="1" applyFont="1" applyBorder="1" applyAlignment="1">
      <alignment horizontal="center"/>
    </xf>
    <xf numFmtId="175" fontId="0" fillId="0" borderId="0" xfId="0" applyNumberFormat="1"/>
    <xf numFmtId="43" fontId="7" fillId="0" borderId="0" xfId="0" applyNumberFormat="1" applyFont="1"/>
    <xf numFmtId="43" fontId="7" fillId="0" borderId="29" xfId="0" applyNumberFormat="1" applyFont="1" applyBorder="1"/>
    <xf numFmtId="167" fontId="5" fillId="13" borderId="1" xfId="3" applyNumberFormat="1" applyFont="1" applyFill="1" applyBorder="1"/>
    <xf numFmtId="167" fontId="5" fillId="10" borderId="1" xfId="3" applyNumberFormat="1" applyFont="1" applyFill="1" applyBorder="1"/>
    <xf numFmtId="167" fontId="5" fillId="10"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3" borderId="16" xfId="3" applyNumberFormat="1" applyFont="1" applyFill="1" applyBorder="1"/>
    <xf numFmtId="176" fontId="0" fillId="0" borderId="0" xfId="0" applyNumberFormat="1"/>
    <xf numFmtId="164" fontId="30" fillId="2" borderId="0" xfId="0" applyNumberFormat="1" applyFont="1" applyFill="1"/>
    <xf numFmtId="164" fontId="30" fillId="0" borderId="0" xfId="1" applyNumberFormat="1" applyFont="1" applyBorder="1" applyAlignment="1">
      <alignment horizontal="right"/>
    </xf>
    <xf numFmtId="0" fontId="30" fillId="0" borderId="0" xfId="0" applyFont="1"/>
    <xf numFmtId="41" fontId="30" fillId="0" borderId="0" xfId="0" applyNumberFormat="1" applyFont="1"/>
    <xf numFmtId="44" fontId="30" fillId="0" borderId="0" xfId="0" applyNumberFormat="1" applyFont="1"/>
    <xf numFmtId="44" fontId="7" fillId="0" borderId="29" xfId="2" applyFont="1" applyBorder="1"/>
    <xf numFmtId="41" fontId="7" fillId="0" borderId="0" xfId="0" applyNumberFormat="1" applyFont="1"/>
    <xf numFmtId="164" fontId="30" fillId="0" borderId="0" xfId="0" applyNumberFormat="1" applyFont="1"/>
    <xf numFmtId="0" fontId="30" fillId="0" borderId="0" xfId="0" applyFont="1" applyAlignment="1">
      <alignment horizontal="center"/>
    </xf>
    <xf numFmtId="0" fontId="30" fillId="2" borderId="0" xfId="0" applyFont="1" applyFill="1"/>
    <xf numFmtId="41" fontId="30" fillId="0" borderId="0" xfId="1" applyNumberFormat="1" applyFont="1" applyBorder="1"/>
    <xf numFmtId="41" fontId="30" fillId="2" borderId="0" xfId="0" applyNumberFormat="1" applyFont="1" applyFill="1"/>
    <xf numFmtId="165" fontId="0" fillId="0" borderId="0" xfId="0" applyNumberFormat="1" applyAlignment="1">
      <alignment horizontal="center"/>
    </xf>
    <xf numFmtId="0" fontId="2" fillId="0" borderId="60" xfId="0" applyFont="1" applyBorder="1" applyAlignment="1">
      <alignment horizontal="left" vertical="top"/>
    </xf>
    <xf numFmtId="0" fontId="2" fillId="0" borderId="63" xfId="0" applyFont="1" applyBorder="1" applyAlignment="1">
      <alignment horizontal="left" vertical="top"/>
    </xf>
    <xf numFmtId="0" fontId="2" fillId="0" borderId="29" xfId="0" applyFont="1" applyBorder="1" applyAlignment="1">
      <alignment horizontal="left" vertical="top"/>
    </xf>
    <xf numFmtId="0" fontId="2" fillId="0" borderId="29" xfId="0" applyFont="1" applyBorder="1" applyAlignment="1">
      <alignment horizontal="right" vertical="top"/>
    </xf>
    <xf numFmtId="0" fontId="2" fillId="0" borderId="41" xfId="0" applyFont="1" applyBorder="1" applyAlignment="1">
      <alignment horizontal="left" vertical="top"/>
    </xf>
    <xf numFmtId="0" fontId="2" fillId="0" borderId="52" xfId="0" applyFont="1" applyBorder="1" applyAlignment="1">
      <alignment horizontal="left" vertical="top"/>
    </xf>
    <xf numFmtId="14" fontId="2" fillId="0" borderId="52" xfId="0" applyNumberFormat="1" applyFont="1" applyBorder="1" applyAlignment="1">
      <alignment horizontal="right" vertical="top"/>
    </xf>
    <xf numFmtId="0" fontId="2" fillId="0" borderId="52" xfId="0" applyFont="1" applyBorder="1" applyAlignment="1">
      <alignment horizontal="right" vertical="top"/>
    </xf>
    <xf numFmtId="0" fontId="2" fillId="0" borderId="45" xfId="0" applyFont="1" applyBorder="1" applyAlignment="1">
      <alignment horizontal="left" vertical="top"/>
    </xf>
    <xf numFmtId="0" fontId="2" fillId="0" borderId="39" xfId="0" applyFont="1" applyBorder="1"/>
    <xf numFmtId="0" fontId="2" fillId="0" borderId="47" xfId="0" applyFont="1" applyBorder="1"/>
    <xf numFmtId="0" fontId="24" fillId="0" borderId="0" xfId="0" applyFont="1" applyAlignment="1">
      <alignment horizontal="left" vertical="top"/>
    </xf>
    <xf numFmtId="0" fontId="24" fillId="0" borderId="0" xfId="0" applyFont="1" applyAlignment="1">
      <alignment horizontal="right" vertical="top"/>
    </xf>
    <xf numFmtId="0" fontId="24" fillId="0" borderId="20" xfId="0" applyFont="1" applyBorder="1" applyAlignment="1">
      <alignment horizontal="left" vertical="top"/>
    </xf>
    <xf numFmtId="0" fontId="38" fillId="0" borderId="0" xfId="0" applyFont="1"/>
    <xf numFmtId="43" fontId="0" fillId="0" borderId="0" xfId="0" applyNumberFormat="1"/>
    <xf numFmtId="164" fontId="5" fillId="0" borderId="1" xfId="1" applyNumberFormat="1" applyFont="1" applyBorder="1"/>
    <xf numFmtId="14" fontId="24" fillId="0" borderId="0" xfId="0" applyNumberFormat="1" applyFont="1" applyAlignment="1">
      <alignment horizontal="right" vertical="top"/>
    </xf>
    <xf numFmtId="168" fontId="24" fillId="18" borderId="25" xfId="3" applyNumberFormat="1" applyFont="1" applyFill="1" applyBorder="1" applyAlignment="1">
      <alignment horizontal="center"/>
    </xf>
    <xf numFmtId="168" fontId="1" fillId="0" borderId="25" xfId="3" applyNumberFormat="1" applyFont="1" applyFill="1" applyBorder="1" applyAlignment="1">
      <alignment horizontal="center"/>
    </xf>
    <xf numFmtId="164" fontId="5" fillId="0" borderId="0" xfId="0" applyNumberFormat="1" applyFont="1"/>
    <xf numFmtId="164" fontId="29" fillId="0" borderId="52" xfId="1" applyNumberFormat="1" applyFont="1" applyFill="1" applyBorder="1"/>
    <xf numFmtId="0" fontId="4" fillId="0" borderId="52" xfId="0" applyFont="1" applyBorder="1"/>
    <xf numFmtId="164" fontId="0" fillId="0" borderId="52" xfId="1" applyNumberFormat="1" applyFont="1" applyFill="1" applyBorder="1"/>
    <xf numFmtId="164" fontId="5" fillId="0" borderId="1" xfId="1" applyNumberFormat="1" applyFont="1" applyFill="1" applyBorder="1"/>
    <xf numFmtId="168" fontId="0" fillId="2" borderId="25" xfId="3" applyNumberFormat="1" applyFont="1" applyFill="1" applyBorder="1" applyAlignment="1">
      <alignment horizontal="center"/>
    </xf>
    <xf numFmtId="168" fontId="26" fillId="0" borderId="25" xfId="3" applyNumberFormat="1" applyFont="1" applyFill="1" applyBorder="1" applyAlignment="1">
      <alignment horizontal="center"/>
    </xf>
    <xf numFmtId="168" fontId="10" fillId="2" borderId="25" xfId="3" applyNumberFormat="1" applyFont="1" applyFill="1" applyBorder="1" applyAlignment="1">
      <alignment horizontal="center"/>
    </xf>
    <xf numFmtId="41" fontId="30" fillId="0" borderId="0" xfId="0" applyNumberFormat="1" applyFont="1" applyAlignment="1">
      <alignment horizontal="center"/>
    </xf>
    <xf numFmtId="0" fontId="12" fillId="17" borderId="0" xfId="0" applyFont="1" applyFill="1"/>
    <xf numFmtId="165" fontId="2" fillId="17" borderId="12" xfId="0" applyNumberFormat="1" applyFont="1" applyFill="1" applyBorder="1" applyAlignment="1">
      <alignment horizontal="center"/>
    </xf>
    <xf numFmtId="0" fontId="2" fillId="17" borderId="13" xfId="0" applyFont="1" applyFill="1" applyBorder="1" applyAlignment="1">
      <alignment horizontal="center"/>
    </xf>
    <xf numFmtId="0" fontId="0" fillId="17" borderId="0" xfId="0" applyFill="1"/>
    <xf numFmtId="0" fontId="0" fillId="17" borderId="14" xfId="0" applyFill="1" applyBorder="1"/>
    <xf numFmtId="164" fontId="2" fillId="17" borderId="15" xfId="1" applyNumberFormat="1" applyFont="1" applyFill="1" applyBorder="1"/>
    <xf numFmtId="0" fontId="2" fillId="17" borderId="18" xfId="0" applyFont="1" applyFill="1" applyBorder="1"/>
    <xf numFmtId="164" fontId="2" fillId="17" borderId="16" xfId="1" applyNumberFormat="1" applyFont="1" applyFill="1" applyBorder="1"/>
    <xf numFmtId="164" fontId="2" fillId="17" borderId="17" xfId="1" applyNumberFormat="1" applyFont="1" applyFill="1" applyBorder="1"/>
    <xf numFmtId="166" fontId="0" fillId="9" borderId="31" xfId="2" applyNumberFormat="1" applyFont="1" applyFill="1" applyBorder="1"/>
    <xf numFmtId="0" fontId="29" fillId="9" borderId="0" xfId="0" applyFont="1" applyFill="1"/>
    <xf numFmtId="166" fontId="0" fillId="9" borderId="16" xfId="2" applyNumberFormat="1" applyFont="1" applyFill="1" applyBorder="1"/>
    <xf numFmtId="166" fontId="0" fillId="9" borderId="1" xfId="2" applyNumberFormat="1" applyFont="1" applyFill="1" applyBorder="1"/>
    <xf numFmtId="169" fontId="5" fillId="9" borderId="1" xfId="4" applyNumberFormat="1" applyFont="1" applyFill="1" applyBorder="1" applyAlignment="1">
      <alignment horizontal="center"/>
    </xf>
    <xf numFmtId="170" fontId="5" fillId="9" borderId="1" xfId="4" applyNumberFormat="1" applyFont="1" applyFill="1" applyBorder="1" applyAlignment="1">
      <alignment horizontal="center"/>
    </xf>
    <xf numFmtId="170" fontId="5" fillId="9" borderId="16" xfId="4" applyNumberFormat="1" applyFont="1" applyFill="1" applyBorder="1" applyAlignment="1">
      <alignment horizontal="center"/>
    </xf>
    <xf numFmtId="175" fontId="7" fillId="0" borderId="0" xfId="0" applyNumberFormat="1" applyFont="1"/>
    <xf numFmtId="169" fontId="37" fillId="26" borderId="1" xfId="4" applyNumberFormat="1" applyFont="1" applyFill="1" applyBorder="1" applyAlignment="1">
      <alignment horizontal="center"/>
    </xf>
    <xf numFmtId="164" fontId="5" fillId="21" borderId="1" xfId="1" applyNumberFormat="1" applyFont="1" applyFill="1" applyBorder="1"/>
    <xf numFmtId="0" fontId="0" fillId="27" borderId="0" xfId="0" applyFill="1"/>
    <xf numFmtId="0" fontId="5" fillId="0" borderId="29" xfId="0" applyFont="1" applyBorder="1"/>
    <xf numFmtId="166" fontId="0" fillId="10" borderId="31" xfId="2" applyNumberFormat="1" applyFont="1" applyFill="1" applyBorder="1"/>
    <xf numFmtId="166" fontId="0" fillId="10" borderId="16" xfId="2" applyNumberFormat="1" applyFont="1" applyFill="1" applyBorder="1"/>
    <xf numFmtId="0" fontId="29" fillId="10" borderId="0" xfId="0" applyFont="1" applyFill="1"/>
    <xf numFmtId="166" fontId="0" fillId="10" borderId="1" xfId="2" applyNumberFormat="1" applyFont="1" applyFill="1" applyBorder="1"/>
    <xf numFmtId="169" fontId="5" fillId="10" borderId="1" xfId="4" applyNumberFormat="1" applyFont="1" applyFill="1" applyBorder="1" applyAlignment="1">
      <alignment horizontal="center"/>
    </xf>
    <xf numFmtId="170" fontId="5" fillId="10" borderId="1" xfId="4" applyNumberFormat="1" applyFont="1" applyFill="1" applyBorder="1" applyAlignment="1">
      <alignment horizontal="center"/>
    </xf>
    <xf numFmtId="170" fontId="5" fillId="10" borderId="16" xfId="4" applyNumberFormat="1" applyFont="1" applyFill="1" applyBorder="1" applyAlignment="1">
      <alignment horizontal="center"/>
    </xf>
    <xf numFmtId="169" fontId="37" fillId="28" borderId="1" xfId="4" applyNumberFormat="1" applyFont="1" applyFill="1" applyBorder="1" applyAlignment="1">
      <alignment horizontal="center"/>
    </xf>
    <xf numFmtId="3" fontId="0" fillId="0" borderId="0" xfId="0" applyNumberFormat="1"/>
    <xf numFmtId="0" fontId="40" fillId="2" borderId="0" xfId="0" applyFont="1" applyFill="1" applyAlignment="1">
      <alignment horizontal="right"/>
    </xf>
    <xf numFmtId="0" fontId="40" fillId="0" borderId="29" xfId="0" applyFont="1" applyBorder="1" applyAlignment="1">
      <alignment horizontal="right"/>
    </xf>
    <xf numFmtId="164" fontId="0" fillId="0" borderId="66" xfId="1" applyNumberFormat="1" applyFont="1" applyBorder="1"/>
    <xf numFmtId="164" fontId="0" fillId="0" borderId="53" xfId="1" applyNumberFormat="1" applyFont="1" applyBorder="1"/>
    <xf numFmtId="165" fontId="24" fillId="2" borderId="31" xfId="0" applyNumberFormat="1" applyFont="1" applyFill="1" applyBorder="1" applyAlignment="1">
      <alignment horizontal="center"/>
    </xf>
    <xf numFmtId="164" fontId="0" fillId="0" borderId="65" xfId="1" applyNumberFormat="1" applyFont="1" applyBorder="1"/>
    <xf numFmtId="0" fontId="40" fillId="0" borderId="52" xfId="0" applyFont="1" applyBorder="1" applyAlignment="1">
      <alignment horizontal="right"/>
    </xf>
    <xf numFmtId="164" fontId="0" fillId="0" borderId="44" xfId="0" applyNumberFormat="1" applyBorder="1"/>
    <xf numFmtId="164" fontId="40" fillId="0" borderId="68" xfId="1" applyNumberFormat="1" applyFont="1" applyBorder="1"/>
    <xf numFmtId="164" fontId="40" fillId="25" borderId="67" xfId="1" applyNumberFormat="1" applyFont="1" applyFill="1" applyBorder="1"/>
    <xf numFmtId="164" fontId="0" fillId="25" borderId="1" xfId="1" applyNumberFormat="1" applyFont="1" applyFill="1" applyBorder="1"/>
    <xf numFmtId="0" fontId="41" fillId="25" borderId="29" xfId="0" applyFont="1" applyFill="1" applyBorder="1"/>
    <xf numFmtId="164" fontId="0" fillId="0" borderId="69" xfId="1" applyNumberFormat="1" applyFont="1" applyBorder="1"/>
    <xf numFmtId="0" fontId="15" fillId="0" borderId="46" xfId="0" applyFont="1" applyBorder="1"/>
    <xf numFmtId="164" fontId="2" fillId="0" borderId="16" xfId="1" applyNumberFormat="1" applyFont="1" applyFill="1" applyBorder="1" applyProtection="1"/>
    <xf numFmtId="0" fontId="15" fillId="0" borderId="46" xfId="0" applyFont="1" applyBorder="1" applyAlignment="1">
      <alignment vertical="center"/>
    </xf>
    <xf numFmtId="164" fontId="2" fillId="0" borderId="16" xfId="1" applyNumberFormat="1" applyFont="1" applyFill="1" applyBorder="1"/>
    <xf numFmtId="44" fontId="7" fillId="0" borderId="0" xfId="0" applyNumberFormat="1" applyFont="1"/>
    <xf numFmtId="164" fontId="2" fillId="0" borderId="15" xfId="1" applyNumberFormat="1" applyFont="1" applyFill="1" applyBorder="1"/>
    <xf numFmtId="164" fontId="40" fillId="0" borderId="52" xfId="1" applyNumberFormat="1" applyFont="1" applyBorder="1"/>
    <xf numFmtId="164" fontId="0" fillId="0" borderId="12" xfId="1" applyNumberFormat="1" applyFont="1" applyBorder="1" applyProtection="1"/>
    <xf numFmtId="164" fontId="0" fillId="0" borderId="16" xfId="1" applyNumberFormat="1" applyFont="1" applyBorder="1"/>
    <xf numFmtId="164" fontId="0" fillId="0" borderId="16" xfId="1" applyNumberFormat="1" applyFont="1" applyBorder="1" applyProtection="1"/>
    <xf numFmtId="43" fontId="2" fillId="0" borderId="0" xfId="0" applyNumberFormat="1" applyFont="1"/>
    <xf numFmtId="164" fontId="7" fillId="0" borderId="0" xfId="0" applyNumberFormat="1" applyFont="1"/>
    <xf numFmtId="44" fontId="2" fillId="3" borderId="24" xfId="2" applyFont="1" applyFill="1" applyBorder="1"/>
    <xf numFmtId="44" fontId="2" fillId="3" borderId="25" xfId="2" applyFont="1" applyFill="1" applyBorder="1"/>
    <xf numFmtId="44" fontId="0" fillId="9" borderId="3" xfId="0" applyNumberFormat="1" applyFill="1" applyBorder="1"/>
    <xf numFmtId="44" fontId="0" fillId="9" borderId="34" xfId="0" applyNumberFormat="1" applyFill="1" applyBorder="1"/>
    <xf numFmtId="44" fontId="0" fillId="9" borderId="33" xfId="0" applyNumberFormat="1" applyFill="1" applyBorder="1"/>
    <xf numFmtId="44" fontId="0" fillId="9" borderId="9" xfId="0" applyNumberFormat="1" applyFill="1" applyBorder="1"/>
    <xf numFmtId="44" fontId="0" fillId="9" borderId="34" xfId="2" applyFont="1" applyFill="1" applyBorder="1"/>
    <xf numFmtId="44" fontId="2" fillId="3" borderId="0" xfId="2" applyFont="1" applyFill="1" applyBorder="1"/>
    <xf numFmtId="0" fontId="2" fillId="3" borderId="70" xfId="0" applyFont="1" applyFill="1" applyBorder="1" applyAlignment="1">
      <alignment horizontal="right"/>
    </xf>
    <xf numFmtId="0" fontId="2" fillId="3" borderId="0" xfId="0" applyFont="1" applyFill="1"/>
    <xf numFmtId="0" fontId="0" fillId="3" borderId="0" xfId="0" applyFill="1"/>
    <xf numFmtId="0" fontId="2" fillId="0" borderId="70" xfId="0" applyFont="1" applyBorder="1" applyAlignment="1">
      <alignment horizontal="right"/>
    </xf>
    <xf numFmtId="0" fontId="0" fillId="0" borderId="70" xfId="0" applyBorder="1"/>
    <xf numFmtId="165" fontId="24" fillId="2" borderId="40" xfId="0" applyNumberFormat="1" applyFont="1" applyFill="1" applyBorder="1" applyAlignment="1">
      <alignment horizontal="center"/>
    </xf>
    <xf numFmtId="0" fontId="0" fillId="13" borderId="70" xfId="0" applyFill="1" applyBorder="1" applyAlignment="1" applyProtection="1">
      <alignment horizontal="center"/>
      <protection locked="0"/>
    </xf>
    <xf numFmtId="165" fontId="24" fillId="2" borderId="71" xfId="0" applyNumberFormat="1" applyFont="1" applyFill="1" applyBorder="1" applyAlignment="1">
      <alignment horizontal="center"/>
    </xf>
    <xf numFmtId="44" fontId="0" fillId="0" borderId="72" xfId="0" applyNumberFormat="1" applyBorder="1"/>
    <xf numFmtId="44" fontId="0" fillId="0" borderId="73" xfId="0" applyNumberFormat="1" applyBorder="1"/>
    <xf numFmtId="44" fontId="2" fillId="3" borderId="71" xfId="2" applyFont="1" applyFill="1" applyBorder="1"/>
    <xf numFmtId="165" fontId="2" fillId="0" borderId="71" xfId="0" applyNumberFormat="1" applyFont="1" applyBorder="1" applyAlignment="1">
      <alignment horizontal="center"/>
    </xf>
    <xf numFmtId="44" fontId="0" fillId="9" borderId="75" xfId="0" applyNumberFormat="1" applyFill="1" applyBorder="1"/>
    <xf numFmtId="44" fontId="0" fillId="9" borderId="72" xfId="0" applyNumberFormat="1" applyFill="1" applyBorder="1"/>
    <xf numFmtId="44" fontId="0" fillId="9" borderId="76" xfId="0" applyNumberFormat="1" applyFill="1" applyBorder="1"/>
    <xf numFmtId="44" fontId="2" fillId="0" borderId="77" xfId="0" applyNumberFormat="1" applyFont="1" applyBorder="1"/>
    <xf numFmtId="44" fontId="0" fillId="9" borderId="78" xfId="0" applyNumberFormat="1" applyFill="1" applyBorder="1"/>
    <xf numFmtId="44" fontId="0" fillId="9" borderId="76" xfId="2" applyFont="1" applyFill="1" applyBorder="1"/>
    <xf numFmtId="44" fontId="2" fillId="0" borderId="77" xfId="2" applyFont="1" applyBorder="1"/>
    <xf numFmtId="44" fontId="2" fillId="0" borderId="70" xfId="2" applyFont="1" applyBorder="1"/>
    <xf numFmtId="44" fontId="2" fillId="3" borderId="40" xfId="2" applyFont="1" applyFill="1" applyBorder="1"/>
    <xf numFmtId="44" fontId="0" fillId="10" borderId="33" xfId="0" applyNumberFormat="1" applyFill="1" applyBorder="1"/>
    <xf numFmtId="44" fontId="0" fillId="10" borderId="3" xfId="0" applyNumberFormat="1" applyFill="1" applyBorder="1"/>
    <xf numFmtId="44" fontId="0" fillId="10" borderId="34" xfId="0" applyNumberFormat="1" applyFill="1" applyBorder="1"/>
    <xf numFmtId="44" fontId="0" fillId="10" borderId="9" xfId="0" applyNumberFormat="1" applyFill="1" applyBorder="1"/>
    <xf numFmtId="44" fontId="0" fillId="10" borderId="34" xfId="2" applyFont="1" applyFill="1" applyBorder="1"/>
    <xf numFmtId="0" fontId="7" fillId="0" borderId="0" xfId="0" applyFont="1" applyAlignment="1">
      <alignment horizontal="right"/>
    </xf>
    <xf numFmtId="44" fontId="30" fillId="0" borderId="0" xfId="2" applyFont="1" applyBorder="1" applyAlignment="1">
      <alignment horizontal="center"/>
    </xf>
    <xf numFmtId="44" fontId="7" fillId="0" borderId="0" xfId="2" applyFont="1" applyBorder="1" applyAlignment="1">
      <alignment horizontal="right"/>
    </xf>
    <xf numFmtId="165" fontId="0" fillId="21" borderId="40" xfId="0" applyNumberFormat="1" applyFill="1" applyBorder="1" applyAlignment="1">
      <alignment horizontal="center"/>
    </xf>
    <xf numFmtId="44" fontId="0" fillId="21" borderId="3" xfId="0" applyNumberFormat="1" applyFill="1" applyBorder="1"/>
    <xf numFmtId="44" fontId="0" fillId="21" borderId="62" xfId="0" applyNumberFormat="1" applyFill="1" applyBorder="1"/>
    <xf numFmtId="44" fontId="2" fillId="21" borderId="24" xfId="2" applyFont="1" applyFill="1" applyBorder="1"/>
    <xf numFmtId="44" fontId="2" fillId="21" borderId="25" xfId="2" applyFont="1" applyFill="1" applyBorder="1"/>
    <xf numFmtId="0" fontId="0" fillId="21" borderId="0" xfId="0" applyFill="1"/>
    <xf numFmtId="44" fontId="0" fillId="21" borderId="33" xfId="0" applyNumberFormat="1" applyFill="1" applyBorder="1"/>
    <xf numFmtId="44" fontId="0" fillId="21" borderId="34" xfId="0" applyNumberFormat="1" applyFill="1" applyBorder="1"/>
    <xf numFmtId="44" fontId="2" fillId="21" borderId="41" xfId="0" applyNumberFormat="1" applyFont="1" applyFill="1" applyBorder="1"/>
    <xf numFmtId="44" fontId="2" fillId="21" borderId="31" xfId="0" applyNumberFormat="1" applyFont="1" applyFill="1" applyBorder="1"/>
    <xf numFmtId="165" fontId="0" fillId="21" borderId="45" xfId="0" applyNumberFormat="1" applyFill="1" applyBorder="1" applyAlignment="1">
      <alignment horizontal="center"/>
    </xf>
    <xf numFmtId="44" fontId="0" fillId="21" borderId="9" xfId="0" applyNumberFormat="1" applyFill="1" applyBorder="1"/>
    <xf numFmtId="0" fontId="30" fillId="0" borderId="0" xfId="0" applyFont="1" applyAlignment="1">
      <alignment horizontal="right"/>
    </xf>
    <xf numFmtId="44" fontId="2" fillId="0" borderId="24" xfId="2" applyFont="1" applyFill="1" applyBorder="1"/>
    <xf numFmtId="44" fontId="2" fillId="0" borderId="25" xfId="2" applyFont="1" applyFill="1" applyBorder="1"/>
    <xf numFmtId="0" fontId="2" fillId="3" borderId="0" xfId="0" applyFont="1" applyFill="1" applyAlignment="1">
      <alignment horizontal="right"/>
    </xf>
    <xf numFmtId="44" fontId="43" fillId="21" borderId="0" xfId="0" applyNumberFormat="1" applyFont="1" applyFill="1"/>
    <xf numFmtId="44" fontId="30" fillId="0" borderId="0" xfId="2" applyFont="1" applyBorder="1" applyAlignment="1">
      <alignment horizontal="right"/>
    </xf>
    <xf numFmtId="44" fontId="7" fillId="0" borderId="0" xfId="2" applyFont="1" applyFill="1" applyBorder="1"/>
    <xf numFmtId="44" fontId="7" fillId="9" borderId="0" xfId="0" applyNumberFormat="1" applyFont="1" applyFill="1"/>
    <xf numFmtId="44" fontId="0" fillId="10" borderId="62" xfId="0" applyNumberFormat="1" applyFill="1" applyBorder="1"/>
    <xf numFmtId="44" fontId="0" fillId="9" borderId="62" xfId="0" applyNumberFormat="1" applyFill="1" applyBorder="1"/>
    <xf numFmtId="44" fontId="43" fillId="0" borderId="0" xfId="0" applyNumberFormat="1" applyFont="1"/>
    <xf numFmtId="9" fontId="0" fillId="0" borderId="12" xfId="3" applyFont="1" applyFill="1" applyBorder="1"/>
    <xf numFmtId="9" fontId="0" fillId="0" borderId="1" xfId="3" applyFont="1" applyFill="1" applyBorder="1"/>
    <xf numFmtId="9" fontId="0" fillId="0" borderId="53" xfId="3" applyFont="1" applyFill="1" applyBorder="1"/>
    <xf numFmtId="9" fontId="0" fillId="0" borderId="16" xfId="3" applyFont="1" applyFill="1" applyBorder="1"/>
    <xf numFmtId="44" fontId="7" fillId="0" borderId="0" xfId="2" applyFont="1" applyFill="1"/>
    <xf numFmtId="44" fontId="7" fillId="0" borderId="74" xfId="2" applyFont="1" applyFill="1" applyBorder="1"/>
    <xf numFmtId="43" fontId="0" fillId="21" borderId="0" xfId="1" applyFont="1" applyFill="1"/>
    <xf numFmtId="0" fontId="0" fillId="0" borderId="0" xfId="0" applyAlignment="1">
      <alignment horizontal="left" vertical="top" wrapText="1"/>
    </xf>
    <xf numFmtId="0" fontId="0" fillId="0" borderId="20" xfId="0" applyBorder="1" applyAlignment="1">
      <alignment horizontal="left" vertical="top" wrapText="1"/>
    </xf>
    <xf numFmtId="0" fontId="0" fillId="0" borderId="0" xfId="0" applyAlignment="1">
      <alignment vertical="top" wrapText="1"/>
    </xf>
    <xf numFmtId="0" fontId="2" fillId="0" borderId="20" xfId="0" applyFont="1" applyBorder="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0" fillId="0" borderId="52" xfId="0" applyBorder="1" applyAlignment="1">
      <alignment vertical="top"/>
    </xf>
    <xf numFmtId="0" fontId="0" fillId="0" borderId="45" xfId="0" applyBorder="1" applyAlignment="1">
      <alignment vertical="top"/>
    </xf>
    <xf numFmtId="0" fontId="0" fillId="0" borderId="20" xfId="0" applyBorder="1" applyAlignment="1">
      <alignment vertical="top" wrapText="1"/>
    </xf>
    <xf numFmtId="0" fontId="0" fillId="0" borderId="0" xfId="0" quotePrefix="1" applyAlignment="1">
      <alignment vertical="top"/>
    </xf>
    <xf numFmtId="0" fontId="0" fillId="0" borderId="20" xfId="0" applyBorder="1" applyAlignment="1">
      <alignment vertical="top"/>
    </xf>
    <xf numFmtId="0" fontId="2" fillId="13" borderId="60" xfId="0" applyFont="1" applyFill="1" applyBorder="1" applyAlignment="1">
      <alignment horizontal="center"/>
    </xf>
    <xf numFmtId="0" fontId="2" fillId="5" borderId="61" xfId="0" applyFont="1" applyFill="1" applyBorder="1" applyAlignment="1">
      <alignment horizontal="center"/>
    </xf>
    <xf numFmtId="0" fontId="2" fillId="5" borderId="54" xfId="0" applyFont="1" applyFill="1" applyBorder="1" applyAlignment="1">
      <alignment horizontal="center"/>
    </xf>
    <xf numFmtId="0" fontId="2" fillId="13" borderId="36" xfId="0" applyFont="1" applyFill="1" applyBorder="1" applyAlignment="1">
      <alignment horizontal="center"/>
    </xf>
    <xf numFmtId="0" fontId="23" fillId="16" borderId="61" xfId="0" applyFont="1" applyFill="1" applyBorder="1" applyAlignment="1">
      <alignment horizontal="center"/>
    </xf>
    <xf numFmtId="0" fontId="2" fillId="13" borderId="39" xfId="0" applyFont="1" applyFill="1" applyBorder="1" applyAlignment="1">
      <alignment horizontal="center"/>
    </xf>
    <xf numFmtId="0" fontId="0" fillId="29" borderId="0" xfId="0" applyFill="1"/>
    <xf numFmtId="0" fontId="0" fillId="30" borderId="0" xfId="0" applyFill="1"/>
    <xf numFmtId="0" fontId="0" fillId="29" borderId="29" xfId="0" applyFill="1" applyBorder="1"/>
    <xf numFmtId="165" fontId="24" fillId="29" borderId="25" xfId="0" applyNumberFormat="1" applyFont="1" applyFill="1" applyBorder="1" applyAlignment="1">
      <alignment horizontal="center"/>
    </xf>
    <xf numFmtId="164" fontId="0" fillId="29" borderId="1" xfId="1" applyNumberFormat="1" applyFont="1" applyFill="1" applyBorder="1"/>
    <xf numFmtId="164" fontId="5" fillId="29" borderId="1" xfId="1" applyNumberFormat="1" applyFont="1" applyFill="1" applyBorder="1"/>
    <xf numFmtId="165" fontId="24" fillId="17" borderId="25" xfId="0" applyNumberFormat="1" applyFont="1" applyFill="1" applyBorder="1" applyAlignment="1">
      <alignment horizontal="center"/>
    </xf>
    <xf numFmtId="44" fontId="0" fillId="17" borderId="3" xfId="0" applyNumberFormat="1" applyFill="1" applyBorder="1"/>
    <xf numFmtId="44" fontId="0" fillId="17" borderId="62" xfId="0" applyNumberFormat="1" applyFill="1" applyBorder="1"/>
    <xf numFmtId="44" fontId="2" fillId="17" borderId="25" xfId="2" applyFont="1" applyFill="1" applyBorder="1"/>
    <xf numFmtId="44" fontId="7" fillId="17" borderId="29" xfId="2" applyFont="1" applyFill="1" applyBorder="1"/>
    <xf numFmtId="165" fontId="2" fillId="17" borderId="25" xfId="0" applyNumberFormat="1" applyFont="1" applyFill="1" applyBorder="1" applyAlignment="1">
      <alignment horizontal="center"/>
    </xf>
    <xf numFmtId="44" fontId="0" fillId="17" borderId="33" xfId="0" applyNumberFormat="1" applyFill="1" applyBorder="1"/>
    <xf numFmtId="44" fontId="0" fillId="17" borderId="34" xfId="0" applyNumberFormat="1" applyFill="1" applyBorder="1"/>
    <xf numFmtId="44" fontId="2" fillId="17" borderId="31" xfId="0" applyNumberFormat="1" applyFont="1" applyFill="1" applyBorder="1"/>
    <xf numFmtId="44" fontId="0" fillId="17" borderId="9" xfId="0" applyNumberFormat="1" applyFill="1" applyBorder="1"/>
    <xf numFmtId="44" fontId="0" fillId="17" borderId="34" xfId="2" applyFont="1" applyFill="1" applyBorder="1"/>
    <xf numFmtId="44" fontId="2" fillId="17" borderId="31" xfId="2" applyFont="1" applyFill="1" applyBorder="1"/>
    <xf numFmtId="0" fontId="0" fillId="29" borderId="0" xfId="0" applyFill="1" applyAlignment="1" applyProtection="1">
      <alignment horizontal="center"/>
      <protection locked="0"/>
    </xf>
    <xf numFmtId="0" fontId="2" fillId="12" borderId="0" xfId="0" applyFont="1" applyFill="1" applyAlignment="1">
      <alignment horizontal="center"/>
    </xf>
    <xf numFmtId="0" fontId="0" fillId="0" borderId="54"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5" fillId="0" borderId="63" xfId="0" applyFont="1" applyBorder="1" applyAlignment="1">
      <alignment horizontal="left" vertical="top" wrapText="1"/>
    </xf>
    <xf numFmtId="0" fontId="5" fillId="0" borderId="29" xfId="0" applyFont="1" applyBorder="1" applyAlignment="1">
      <alignment horizontal="left" vertical="top" wrapText="1"/>
    </xf>
    <xf numFmtId="0" fontId="5" fillId="0" borderId="41" xfId="0" applyFont="1" applyBorder="1" applyAlignment="1">
      <alignment horizontal="left" vertical="top" wrapText="1"/>
    </xf>
    <xf numFmtId="0" fontId="0" fillId="0" borderId="60" xfId="0"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5" fillId="0" borderId="60" xfId="0" applyFont="1" applyBorder="1" applyAlignment="1">
      <alignment horizontal="left" vertical="top" wrapText="1"/>
    </xf>
    <xf numFmtId="0" fontId="5" fillId="0" borderId="52" xfId="0" applyFont="1" applyBorder="1" applyAlignment="1">
      <alignment horizontal="left" vertical="top" wrapText="1"/>
    </xf>
    <xf numFmtId="0" fontId="5" fillId="0" borderId="45" xfId="0" applyFont="1" applyBorder="1" applyAlignment="1">
      <alignment horizontal="left" vertical="top" wrapText="1"/>
    </xf>
    <xf numFmtId="0" fontId="2" fillId="0" borderId="39" xfId="0" applyFont="1" applyBorder="1" applyAlignment="1">
      <alignment horizontal="center"/>
    </xf>
    <xf numFmtId="0" fontId="2" fillId="0" borderId="47" xfId="0" applyFont="1" applyBorder="1" applyAlignment="1">
      <alignment horizontal="center"/>
    </xf>
    <xf numFmtId="0" fontId="2" fillId="0" borderId="40" xfId="0" applyFont="1" applyBorder="1" applyAlignment="1">
      <alignment horizontal="center"/>
    </xf>
    <xf numFmtId="0" fontId="5" fillId="0" borderId="54"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44" fillId="29" borderId="0" xfId="0" applyFont="1" applyFill="1" applyAlignment="1">
      <alignment horizontal="center" vertical="center"/>
    </xf>
    <xf numFmtId="0" fontId="42" fillId="4" borderId="0" xfId="0" applyFont="1" applyFill="1" applyAlignment="1">
      <alignment horizontal="center" vertical="center"/>
    </xf>
    <xf numFmtId="0" fontId="42" fillId="29" borderId="0" xfId="0" applyFont="1" applyFill="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2" xfId="0" applyFont="1" applyBorder="1" applyAlignment="1">
      <alignment horizontal="center" vertical="center"/>
    </xf>
    <xf numFmtId="0" fontId="12" fillId="19" borderId="37" xfId="0" applyFont="1" applyFill="1" applyBorder="1" applyAlignment="1">
      <alignment horizontal="center" vertical="center"/>
    </xf>
    <xf numFmtId="0" fontId="12" fillId="19" borderId="38" xfId="0" applyFont="1" applyFill="1" applyBorder="1" applyAlignment="1">
      <alignment horizontal="center" vertical="center"/>
    </xf>
    <xf numFmtId="0" fontId="12" fillId="19" borderId="32" xfId="0" applyFont="1" applyFill="1" applyBorder="1" applyAlignment="1">
      <alignment horizontal="center" vertical="center"/>
    </xf>
    <xf numFmtId="0" fontId="12" fillId="22" borderId="6" xfId="0" applyFont="1" applyFill="1" applyBorder="1" applyAlignment="1">
      <alignment horizontal="center" vertical="center" textRotation="90" wrapText="1"/>
    </xf>
    <xf numFmtId="0" fontId="12" fillId="22" borderId="7" xfId="0" applyFont="1" applyFill="1" applyBorder="1" applyAlignment="1">
      <alignment horizontal="center" vertical="center" textRotation="90" wrapText="1"/>
    </xf>
    <xf numFmtId="0" fontId="12" fillId="22" borderId="8" xfId="0" applyFont="1" applyFill="1" applyBorder="1" applyAlignment="1">
      <alignment horizontal="center" vertical="center" textRotation="90" wrapText="1"/>
    </xf>
    <xf numFmtId="0" fontId="12" fillId="18" borderId="6" xfId="0" applyFont="1" applyFill="1" applyBorder="1" applyAlignment="1">
      <alignment horizontal="center" vertical="center" textRotation="90" wrapText="1"/>
    </xf>
    <xf numFmtId="0" fontId="12" fillId="18" borderId="7" xfId="0" applyFont="1" applyFill="1" applyBorder="1" applyAlignment="1">
      <alignment horizontal="center" vertical="center" textRotation="90" wrapText="1"/>
    </xf>
    <xf numFmtId="0" fontId="12" fillId="18" borderId="8" xfId="0" applyFont="1" applyFill="1" applyBorder="1" applyAlignment="1">
      <alignment horizontal="center" vertical="center" textRotation="90" wrapText="1"/>
    </xf>
    <xf numFmtId="0" fontId="2" fillId="23" borderId="24" xfId="0" applyFont="1" applyFill="1" applyBorder="1" applyAlignment="1">
      <alignment horizontal="center"/>
    </xf>
    <xf numFmtId="0" fontId="2" fillId="23" borderId="25" xfId="0" applyFont="1" applyFill="1" applyBorder="1" applyAlignment="1">
      <alignment horizontal="center"/>
    </xf>
    <xf numFmtId="0" fontId="12" fillId="5" borderId="6" xfId="0" applyFont="1" applyFill="1" applyBorder="1" applyAlignment="1">
      <alignment horizontal="center" vertical="center" textRotation="90" wrapText="1"/>
    </xf>
    <xf numFmtId="0" fontId="12" fillId="5" borderId="7" xfId="0" applyFont="1" applyFill="1" applyBorder="1" applyAlignment="1">
      <alignment horizontal="center" vertical="center" textRotation="90" wrapText="1"/>
    </xf>
    <xf numFmtId="0" fontId="12" fillId="5" borderId="8" xfId="0" applyFont="1" applyFill="1" applyBorder="1" applyAlignment="1">
      <alignment horizontal="center" vertical="center" textRotation="90" wrapText="1"/>
    </xf>
    <xf numFmtId="0" fontId="16" fillId="17" borderId="6" xfId="0" applyFont="1" applyFill="1" applyBorder="1" applyAlignment="1">
      <alignment horizontal="center" vertical="center"/>
    </xf>
    <xf numFmtId="0" fontId="16" fillId="17" borderId="52" xfId="0" applyFont="1" applyFill="1" applyBorder="1" applyAlignment="1">
      <alignment horizontal="center" vertical="center"/>
    </xf>
    <xf numFmtId="0" fontId="16" fillId="17" borderId="51" xfId="0" applyFont="1" applyFill="1" applyBorder="1" applyAlignment="1">
      <alignment horizontal="center" vertical="center"/>
    </xf>
    <xf numFmtId="0" fontId="2" fillId="0" borderId="24" xfId="0" applyFont="1" applyBorder="1" applyAlignment="1">
      <alignment horizontal="center"/>
    </xf>
    <xf numFmtId="0" fontId="2" fillId="0" borderId="25" xfId="0" applyFont="1" applyBorder="1" applyAlignment="1">
      <alignment horizontal="center"/>
    </xf>
    <xf numFmtId="0" fontId="12" fillId="24" borderId="2" xfId="0" applyFont="1" applyFill="1" applyBorder="1" applyAlignment="1">
      <alignment horizontal="center" vertical="center" textRotation="90" wrapText="1"/>
    </xf>
    <xf numFmtId="0" fontId="12" fillId="24" borderId="4" xfId="0" applyFont="1" applyFill="1" applyBorder="1" applyAlignment="1">
      <alignment horizontal="center" vertical="center" textRotation="90" wrapText="1"/>
    </xf>
    <xf numFmtId="0" fontId="12" fillId="24" borderId="5" xfId="0" applyFont="1" applyFill="1" applyBorder="1" applyAlignment="1">
      <alignment horizontal="center" vertical="center" textRotation="90" wrapText="1"/>
    </xf>
    <xf numFmtId="0" fontId="12" fillId="18" borderId="2" xfId="0" applyFont="1" applyFill="1" applyBorder="1" applyAlignment="1">
      <alignment horizontal="center" vertical="center" textRotation="90" wrapText="1"/>
    </xf>
    <xf numFmtId="0" fontId="12" fillId="18" borderId="4" xfId="0" applyFont="1" applyFill="1" applyBorder="1" applyAlignment="1">
      <alignment horizontal="center" vertical="center" textRotation="90" wrapText="1"/>
    </xf>
    <xf numFmtId="0" fontId="12" fillId="18" borderId="5" xfId="0" applyFont="1" applyFill="1" applyBorder="1" applyAlignment="1">
      <alignment horizontal="center" vertical="center" textRotation="90" wrapText="1"/>
    </xf>
    <xf numFmtId="0" fontId="21" fillId="24" borderId="2" xfId="0" applyFont="1" applyFill="1" applyBorder="1" applyAlignment="1">
      <alignment horizontal="center" vertical="center" textRotation="90" wrapText="1"/>
    </xf>
    <xf numFmtId="0" fontId="21" fillId="24" borderId="4" xfId="0" applyFont="1" applyFill="1" applyBorder="1" applyAlignment="1">
      <alignment horizontal="center" vertical="center" textRotation="90" wrapText="1"/>
    </xf>
    <xf numFmtId="0" fontId="21" fillId="24" borderId="5" xfId="0" applyFont="1" applyFill="1" applyBorder="1" applyAlignment="1">
      <alignment horizontal="center" vertical="center" textRotation="90" wrapText="1"/>
    </xf>
    <xf numFmtId="0" fontId="12" fillId="19" borderId="2" xfId="0" applyFont="1" applyFill="1" applyBorder="1" applyAlignment="1">
      <alignment horizontal="center" vertical="center" textRotation="90" wrapText="1"/>
    </xf>
    <xf numFmtId="0" fontId="12" fillId="19" borderId="4" xfId="0" applyFont="1" applyFill="1" applyBorder="1" applyAlignment="1">
      <alignment horizontal="center" vertical="center" textRotation="90" wrapText="1"/>
    </xf>
    <xf numFmtId="0" fontId="12" fillId="19" borderId="5" xfId="0" applyFont="1" applyFill="1" applyBorder="1" applyAlignment="1">
      <alignment horizontal="center" vertical="center" textRotation="90" wrapText="1"/>
    </xf>
    <xf numFmtId="0" fontId="12" fillId="24" borderId="2" xfId="0" applyFont="1" applyFill="1" applyBorder="1" applyAlignment="1">
      <alignment horizontal="center" textRotation="90" wrapText="1"/>
    </xf>
    <xf numFmtId="0" fontId="12" fillId="24" borderId="4" xfId="0" applyFont="1" applyFill="1" applyBorder="1" applyAlignment="1">
      <alignment horizontal="center" textRotation="90" wrapText="1"/>
    </xf>
    <xf numFmtId="0" fontId="12" fillId="24" borderId="5" xfId="0" applyFont="1" applyFill="1" applyBorder="1" applyAlignment="1">
      <alignment horizontal="center" textRotation="90" wrapText="1"/>
    </xf>
    <xf numFmtId="0" fontId="15" fillId="17" borderId="6" xfId="0" applyFont="1" applyFill="1" applyBorder="1" applyAlignment="1">
      <alignment horizontal="center" vertical="center"/>
    </xf>
    <xf numFmtId="0" fontId="15" fillId="17" borderId="52" xfId="0" applyFont="1" applyFill="1" applyBorder="1" applyAlignment="1">
      <alignment horizontal="center" vertical="center"/>
    </xf>
    <xf numFmtId="0" fontId="15" fillId="17" borderId="51" xfId="0" applyFont="1" applyFill="1" applyBorder="1" applyAlignment="1">
      <alignment horizontal="center" vertical="center"/>
    </xf>
    <xf numFmtId="0" fontId="12" fillId="17" borderId="2" xfId="0" applyFont="1" applyFill="1" applyBorder="1" applyAlignment="1">
      <alignment horizontal="center" vertical="center" textRotation="90" wrapText="1"/>
    </xf>
    <xf numFmtId="0" fontId="12" fillId="17" borderId="4" xfId="0" applyFont="1" applyFill="1" applyBorder="1" applyAlignment="1">
      <alignment horizontal="center" vertical="center" textRotation="90" wrapText="1"/>
    </xf>
    <xf numFmtId="0" fontId="12" fillId="17" borderId="5" xfId="0" applyFont="1" applyFill="1" applyBorder="1" applyAlignment="1">
      <alignment horizontal="center" vertical="center" textRotation="90"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45" fillId="4" borderId="2" xfId="0" applyFont="1" applyFill="1" applyBorder="1" applyAlignment="1">
      <alignment horizontal="center" vertical="center" textRotation="90" wrapText="1" readingOrder="1"/>
    </xf>
    <xf numFmtId="0" fontId="45" fillId="4" borderId="4" xfId="0" applyFont="1" applyFill="1" applyBorder="1" applyAlignment="1">
      <alignment horizontal="center" vertical="center" textRotation="90" wrapText="1" readingOrder="1"/>
    </xf>
    <xf numFmtId="0" fontId="45"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7"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0" fontId="12" fillId="0" borderId="11" xfId="0" applyFont="1" applyBorder="1" applyAlignment="1">
      <alignment horizontal="center" vertical="center"/>
    </xf>
    <xf numFmtId="0" fontId="12" fillId="0" borderId="18" xfId="0" applyFont="1" applyBorder="1" applyAlignment="1">
      <alignment horizontal="center" vertical="center"/>
    </xf>
    <xf numFmtId="0" fontId="45" fillId="4" borderId="6" xfId="0" applyFont="1" applyFill="1" applyBorder="1" applyAlignment="1">
      <alignment horizontal="center" vertical="center" textRotation="90" wrapText="1" readingOrder="1"/>
    </xf>
    <xf numFmtId="0" fontId="45" fillId="4" borderId="7" xfId="0" applyFont="1" applyFill="1" applyBorder="1" applyAlignment="1">
      <alignment horizontal="center" vertical="center" textRotation="90" wrapText="1" readingOrder="1"/>
    </xf>
    <xf numFmtId="0" fontId="45"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15" borderId="6" xfId="0" applyFont="1" applyFill="1" applyBorder="1" applyAlignment="1">
      <alignment horizontal="center" vertical="center" textRotation="90" wrapText="1"/>
    </xf>
    <xf numFmtId="0" fontId="9" fillId="15" borderId="7" xfId="0" applyFont="1" applyFill="1" applyBorder="1" applyAlignment="1">
      <alignment horizontal="center" vertical="center" textRotation="90" wrapText="1"/>
    </xf>
    <xf numFmtId="0" fontId="9" fillId="15" borderId="8" xfId="0" applyFont="1" applyFill="1" applyBorder="1" applyAlignment="1">
      <alignment horizontal="center" vertical="center" textRotation="90" wrapText="1"/>
    </xf>
    <xf numFmtId="0" fontId="2" fillId="13" borderId="6" xfId="0" applyFont="1" applyFill="1" applyBorder="1" applyAlignment="1">
      <alignment horizontal="center"/>
    </xf>
    <xf numFmtId="0" fontId="2" fillId="13" borderId="52" xfId="0" applyFont="1" applyFill="1" applyBorder="1" applyAlignment="1">
      <alignment horizontal="center"/>
    </xf>
    <xf numFmtId="0" fontId="2" fillId="13" borderId="45" xfId="0" applyFont="1" applyFill="1" applyBorder="1" applyAlignment="1">
      <alignment horizontal="center"/>
    </xf>
    <xf numFmtId="0" fontId="2" fillId="13" borderId="60" xfId="0" applyFont="1" applyFill="1" applyBorder="1" applyAlignment="1">
      <alignment horizontal="center"/>
    </xf>
    <xf numFmtId="0" fontId="9" fillId="15" borderId="37" xfId="0" applyFont="1" applyFill="1" applyBorder="1" applyAlignment="1">
      <alignment horizontal="center" vertical="center" textRotation="90" wrapText="1"/>
    </xf>
    <xf numFmtId="0" fontId="9" fillId="15" borderId="38" xfId="0" applyFont="1" applyFill="1" applyBorder="1" applyAlignment="1">
      <alignment horizontal="center" vertical="center" textRotation="90" wrapText="1"/>
    </xf>
    <xf numFmtId="0" fontId="23" fillId="16" borderId="55" xfId="0" applyFont="1" applyFill="1" applyBorder="1" applyAlignment="1">
      <alignment horizontal="center"/>
    </xf>
    <xf numFmtId="0" fontId="23" fillId="16" borderId="56" xfId="0" applyFont="1" applyFill="1" applyBorder="1" applyAlignment="1">
      <alignment horizontal="center"/>
    </xf>
    <xf numFmtId="0" fontId="2" fillId="5" borderId="61" xfId="0" applyFont="1" applyFill="1" applyBorder="1" applyAlignment="1">
      <alignment horizontal="center"/>
    </xf>
    <xf numFmtId="0" fontId="2" fillId="5" borderId="59" xfId="0" applyFont="1" applyFill="1" applyBorder="1" applyAlignment="1">
      <alignment horizontal="center"/>
    </xf>
    <xf numFmtId="0" fontId="2" fillId="5" borderId="54" xfId="0" applyFont="1" applyFill="1" applyBorder="1" applyAlignment="1">
      <alignment horizontal="center"/>
    </xf>
    <xf numFmtId="0" fontId="2" fillId="5" borderId="0" xfId="0" applyFont="1" applyFill="1" applyAlignment="1">
      <alignment horizontal="center"/>
    </xf>
    <xf numFmtId="0" fontId="2" fillId="5" borderId="20" xfId="0" applyFont="1" applyFill="1" applyBorder="1" applyAlignment="1">
      <alignment horizontal="center"/>
    </xf>
    <xf numFmtId="0" fontId="23" fillId="16" borderId="57" xfId="0" applyFont="1" applyFill="1" applyBorder="1" applyAlignment="1">
      <alignment horizontal="center"/>
    </xf>
    <xf numFmtId="0" fontId="23" fillId="16" borderId="52" xfId="0" applyFont="1" applyFill="1" applyBorder="1" applyAlignment="1">
      <alignment horizontal="center"/>
    </xf>
    <xf numFmtId="0" fontId="23" fillId="16" borderId="58" xfId="0" applyFont="1" applyFill="1" applyBorder="1" applyAlignment="1">
      <alignment horizontal="center"/>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23" fillId="16" borderId="9" xfId="0" applyFont="1" applyFill="1" applyBorder="1" applyAlignment="1">
      <alignment horizontal="center"/>
    </xf>
    <xf numFmtId="0" fontId="2" fillId="5" borderId="62" xfId="0" applyFont="1" applyFill="1" applyBorder="1" applyAlignment="1">
      <alignment horizontal="center"/>
    </xf>
    <xf numFmtId="0" fontId="2" fillId="13" borderId="36" xfId="0" applyFont="1" applyFill="1" applyBorder="1" applyAlignment="1">
      <alignment horizontal="center"/>
    </xf>
    <xf numFmtId="0" fontId="23" fillId="16" borderId="61" xfId="0" applyFont="1" applyFill="1" applyBorder="1" applyAlignment="1">
      <alignment horizontal="center"/>
    </xf>
    <xf numFmtId="0" fontId="23" fillId="16" borderId="59" xfId="0" applyFont="1" applyFill="1" applyBorder="1" applyAlignment="1">
      <alignment horizontal="center"/>
    </xf>
    <xf numFmtId="0" fontId="23" fillId="16" borderId="62"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9" fontId="3" fillId="2" borderId="29" xfId="3" applyFont="1" applyFill="1" applyBorder="1" applyAlignment="1">
      <alignment wrapText="1"/>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13" borderId="50" xfId="0" applyFont="1" applyFill="1" applyBorder="1" applyAlignment="1">
      <alignment horizontal="center"/>
    </xf>
    <xf numFmtId="0" fontId="2" fillId="13" borderId="47" xfId="0" applyFont="1" applyFill="1" applyBorder="1" applyAlignment="1">
      <alignment horizontal="center"/>
    </xf>
    <xf numFmtId="0" fontId="2" fillId="13" borderId="40" xfId="0" applyFont="1" applyFill="1" applyBorder="1" applyAlignment="1">
      <alignment horizontal="center"/>
    </xf>
    <xf numFmtId="0" fontId="2" fillId="13" borderId="39" xfId="0" applyFont="1" applyFill="1" applyBorder="1" applyAlignment="1">
      <alignment horizontal="center"/>
    </xf>
    <xf numFmtId="0" fontId="12" fillId="0" borderId="2"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6">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B3EBFF"/>
      <color rgb="FFB0E098"/>
      <color rgb="FFFFFF99"/>
      <color rgb="FFFFFF66"/>
      <color rgb="FF0000FF"/>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zoomScale="110" zoomScaleNormal="110" workbookViewId="0">
      <selection activeCell="B17" sqref="B17:M17"/>
    </sheetView>
  </sheetViews>
  <sheetFormatPr defaultColWidth="16.28515625" defaultRowHeight="15" x14ac:dyDescent="0.25"/>
  <cols>
    <col min="1" max="1" width="16.28515625" bestFit="1" customWidth="1"/>
    <col min="2" max="2" width="20.28515625" customWidth="1"/>
    <col min="3" max="3" width="12.28515625" bestFit="1" customWidth="1"/>
    <col min="4" max="4" width="20.42578125" bestFit="1" customWidth="1"/>
    <col min="5" max="5" width="17.7109375" bestFit="1" customWidth="1"/>
  </cols>
  <sheetData>
    <row r="1" spans="1:16" ht="15.75" thickBot="1" x14ac:dyDescent="0.3"/>
    <row r="2" spans="1:16" ht="15.75" thickBot="1" x14ac:dyDescent="0.3">
      <c r="A2" s="317" t="s">
        <v>105</v>
      </c>
      <c r="B2" s="318" t="s">
        <v>108</v>
      </c>
      <c r="C2" s="318" t="s">
        <v>104</v>
      </c>
      <c r="D2" s="318" t="s">
        <v>106</v>
      </c>
      <c r="E2" s="155" t="s">
        <v>107</v>
      </c>
      <c r="F2" s="509" t="s">
        <v>113</v>
      </c>
      <c r="G2" s="510"/>
      <c r="H2" s="510"/>
      <c r="I2" s="510"/>
      <c r="J2" s="510"/>
      <c r="K2" s="510"/>
      <c r="L2" s="510"/>
      <c r="M2" s="511"/>
      <c r="N2" s="1"/>
      <c r="O2" s="1"/>
      <c r="P2" s="1"/>
    </row>
    <row r="3" spans="1:16" s="270" customFormat="1" x14ac:dyDescent="0.25">
      <c r="A3" s="308" t="s">
        <v>109</v>
      </c>
      <c r="B3" s="313" t="s">
        <v>268</v>
      </c>
      <c r="C3" s="314">
        <v>45481</v>
      </c>
      <c r="D3" s="315" t="s">
        <v>269</v>
      </c>
      <c r="E3" s="316" t="s">
        <v>270</v>
      </c>
      <c r="F3" s="466" t="s">
        <v>263</v>
      </c>
      <c r="G3" s="466"/>
      <c r="H3" s="466"/>
      <c r="I3" s="466"/>
      <c r="J3" s="466"/>
      <c r="K3" s="466"/>
      <c r="L3" s="466"/>
      <c r="M3" s="467"/>
      <c r="N3" s="269"/>
      <c r="O3" s="269"/>
      <c r="P3" s="269"/>
    </row>
    <row r="4" spans="1:16" s="270" customFormat="1" x14ac:dyDescent="0.25">
      <c r="A4" s="268"/>
      <c r="B4" s="463"/>
      <c r="C4" s="464"/>
      <c r="D4" s="465"/>
      <c r="E4" s="462"/>
      <c r="F4" s="270" t="s">
        <v>257</v>
      </c>
      <c r="H4" s="461"/>
      <c r="I4" s="461"/>
      <c r="J4" s="461"/>
      <c r="K4" s="461"/>
      <c r="L4" s="461"/>
      <c r="M4" s="468"/>
      <c r="N4" s="269"/>
      <c r="O4" s="269"/>
      <c r="P4" s="269"/>
    </row>
    <row r="5" spans="1:16" s="270" customFormat="1" x14ac:dyDescent="0.25">
      <c r="A5" s="268"/>
      <c r="B5" s="463"/>
      <c r="C5" s="464"/>
      <c r="D5" s="465"/>
      <c r="E5" s="462"/>
      <c r="F5" s="270" t="s">
        <v>258</v>
      </c>
      <c r="H5" s="459"/>
      <c r="I5" s="459"/>
      <c r="J5" s="459"/>
      <c r="K5" s="459"/>
      <c r="L5" s="459"/>
      <c r="M5" s="460"/>
      <c r="N5" s="269"/>
      <c r="O5" s="269"/>
      <c r="P5" s="269"/>
    </row>
    <row r="6" spans="1:16" s="270" customFormat="1" x14ac:dyDescent="0.25">
      <c r="A6" s="268"/>
      <c r="B6" s="463"/>
      <c r="C6" s="464"/>
      <c r="D6" s="465"/>
      <c r="E6" s="462"/>
      <c r="G6" s="270" t="s">
        <v>256</v>
      </c>
      <c r="H6" s="459"/>
      <c r="I6" s="459"/>
      <c r="J6" s="459"/>
      <c r="K6" s="459"/>
      <c r="L6" s="459"/>
      <c r="M6" s="460"/>
      <c r="N6" s="269"/>
      <c r="O6" s="269"/>
      <c r="P6" s="269"/>
    </row>
    <row r="7" spans="1:16" s="270" customFormat="1" x14ac:dyDescent="0.25">
      <c r="A7" s="268"/>
      <c r="B7" s="463"/>
      <c r="C7" s="464"/>
      <c r="D7" s="465"/>
      <c r="E7" s="462"/>
      <c r="F7" s="270" t="s">
        <v>259</v>
      </c>
      <c r="H7" s="459"/>
      <c r="I7" s="459"/>
      <c r="J7" s="459"/>
      <c r="K7" s="459"/>
      <c r="L7" s="459"/>
      <c r="M7" s="460"/>
      <c r="N7" s="269"/>
      <c r="O7" s="269"/>
      <c r="P7" s="269"/>
    </row>
    <row r="8" spans="1:16" s="270" customFormat="1" ht="28.9" customHeight="1" x14ac:dyDescent="0.25">
      <c r="A8" s="268"/>
      <c r="B8" s="463"/>
      <c r="C8" s="464"/>
      <c r="D8" s="465"/>
      <c r="E8" s="462"/>
      <c r="F8" s="469"/>
      <c r="G8" s="498" t="s">
        <v>260</v>
      </c>
      <c r="H8" s="498"/>
      <c r="I8" s="498"/>
      <c r="J8" s="498"/>
      <c r="K8" s="498"/>
      <c r="L8" s="498"/>
      <c r="M8" s="499"/>
      <c r="N8" s="269"/>
      <c r="O8" s="269"/>
      <c r="P8" s="269"/>
    </row>
    <row r="9" spans="1:16" s="270" customFormat="1" ht="28.9" customHeight="1" x14ac:dyDescent="0.25">
      <c r="A9" s="268"/>
      <c r="B9" s="463"/>
      <c r="C9" s="464"/>
      <c r="D9" s="465"/>
      <c r="E9" s="462"/>
      <c r="G9" s="498" t="s">
        <v>264</v>
      </c>
      <c r="H9" s="498"/>
      <c r="I9" s="498"/>
      <c r="J9" s="498"/>
      <c r="K9" s="498"/>
      <c r="L9" s="498"/>
      <c r="M9" s="499"/>
      <c r="N9" s="269"/>
      <c r="O9" s="269"/>
      <c r="P9" s="269"/>
    </row>
    <row r="10" spans="1:16" s="270" customFormat="1" x14ac:dyDescent="0.25">
      <c r="A10" s="268"/>
      <c r="B10" s="463"/>
      <c r="C10" s="464"/>
      <c r="D10" s="465"/>
      <c r="E10" s="462"/>
      <c r="G10" s="270" t="s">
        <v>261</v>
      </c>
      <c r="M10" s="470"/>
      <c r="N10" s="269"/>
      <c r="O10" s="269"/>
      <c r="P10" s="269"/>
    </row>
    <row r="11" spans="1:16" s="270" customFormat="1" x14ac:dyDescent="0.25">
      <c r="A11" s="268"/>
      <c r="B11" s="463"/>
      <c r="C11" s="464"/>
      <c r="D11" s="465"/>
      <c r="E11" s="462"/>
      <c r="G11" s="270" t="s">
        <v>262</v>
      </c>
      <c r="M11" s="470"/>
      <c r="N11" s="269"/>
      <c r="O11" s="269"/>
      <c r="P11" s="269"/>
    </row>
    <row r="12" spans="1:16" s="270" customFormat="1" ht="29.65" customHeight="1" x14ac:dyDescent="0.25">
      <c r="A12" s="268"/>
      <c r="B12" s="319"/>
      <c r="C12" s="325"/>
      <c r="D12" s="320"/>
      <c r="E12" s="321"/>
      <c r="F12" s="497" t="s">
        <v>266</v>
      </c>
      <c r="G12" s="498"/>
      <c r="H12" s="498"/>
      <c r="I12" s="498"/>
      <c r="J12" s="498"/>
      <c r="K12" s="498"/>
      <c r="L12" s="498"/>
      <c r="M12" s="499"/>
    </row>
    <row r="13" spans="1:16" s="270" customFormat="1" ht="15.75" thickBot="1" x14ac:dyDescent="0.3">
      <c r="A13" s="309"/>
      <c r="B13" s="310"/>
      <c r="C13" s="311"/>
      <c r="D13" s="311"/>
      <c r="E13" s="312"/>
      <c r="G13" s="270" t="s">
        <v>265</v>
      </c>
      <c r="M13" s="470"/>
      <c r="N13" s="269"/>
      <c r="O13" s="269"/>
      <c r="P13" s="269"/>
    </row>
    <row r="14" spans="1:16" s="270" customFormat="1" ht="43.9" customHeight="1" x14ac:dyDescent="0.25">
      <c r="A14" s="308" t="s">
        <v>110</v>
      </c>
      <c r="B14" s="313" t="s">
        <v>268</v>
      </c>
      <c r="C14" s="314">
        <v>45511</v>
      </c>
      <c r="D14" s="315" t="s">
        <v>269</v>
      </c>
      <c r="E14" s="316" t="s">
        <v>270</v>
      </c>
      <c r="F14" s="503" t="s">
        <v>271</v>
      </c>
      <c r="G14" s="504"/>
      <c r="H14" s="504"/>
      <c r="I14" s="504"/>
      <c r="J14" s="504"/>
      <c r="K14" s="504"/>
      <c r="L14" s="504"/>
      <c r="M14" s="505"/>
      <c r="N14" s="269"/>
      <c r="O14" s="269"/>
      <c r="P14" s="269"/>
    </row>
    <row r="15" spans="1:16" s="270" customFormat="1" ht="29.65" customHeight="1" thickBot="1" x14ac:dyDescent="0.3">
      <c r="A15" s="268"/>
      <c r="B15" s="319"/>
      <c r="C15" s="325"/>
      <c r="D15" s="320"/>
      <c r="E15" s="321"/>
      <c r="F15" s="512" t="s">
        <v>267</v>
      </c>
      <c r="G15" s="513"/>
      <c r="H15" s="513"/>
      <c r="I15" s="513"/>
      <c r="J15" s="513"/>
      <c r="K15" s="513"/>
      <c r="L15" s="513"/>
      <c r="M15" s="514"/>
    </row>
    <row r="16" spans="1:16" s="270" customFormat="1" ht="29.65" customHeight="1" thickBot="1" x14ac:dyDescent="0.3">
      <c r="A16" s="308" t="s">
        <v>111</v>
      </c>
      <c r="B16" s="313" t="s">
        <v>268</v>
      </c>
      <c r="C16" s="314">
        <v>45544</v>
      </c>
      <c r="D16" s="315" t="s">
        <v>269</v>
      </c>
      <c r="E16" s="316" t="s">
        <v>270</v>
      </c>
      <c r="F16" s="506" t="s">
        <v>272</v>
      </c>
      <c r="G16" s="507"/>
      <c r="H16" s="507"/>
      <c r="I16" s="507"/>
      <c r="J16" s="507"/>
      <c r="K16" s="507"/>
      <c r="L16" s="507"/>
      <c r="M16" s="508"/>
      <c r="N16" s="269"/>
      <c r="O16" s="269"/>
      <c r="P16" s="269"/>
    </row>
    <row r="17" spans="1:16" s="270" customFormat="1" ht="29.65" customHeight="1" x14ac:dyDescent="0.25">
      <c r="A17" s="308" t="s">
        <v>273</v>
      </c>
      <c r="B17" s="313" t="s">
        <v>268</v>
      </c>
      <c r="C17" s="314">
        <v>45572</v>
      </c>
      <c r="D17" s="315" t="s">
        <v>269</v>
      </c>
      <c r="E17" s="316" t="s">
        <v>270</v>
      </c>
      <c r="F17" s="506" t="s">
        <v>274</v>
      </c>
      <c r="G17" s="507"/>
      <c r="H17" s="507"/>
      <c r="I17" s="507"/>
      <c r="J17" s="507"/>
      <c r="K17" s="507"/>
      <c r="L17" s="507"/>
      <c r="M17" s="508"/>
      <c r="N17" s="269"/>
      <c r="O17" s="269"/>
      <c r="P17" s="269"/>
    </row>
    <row r="18" spans="1:16" s="270" customFormat="1" x14ac:dyDescent="0.25">
      <c r="A18" s="268"/>
      <c r="B18" s="319"/>
      <c r="C18" s="325"/>
      <c r="D18" s="320"/>
      <c r="E18" s="321"/>
      <c r="F18" s="512"/>
      <c r="G18" s="513"/>
      <c r="H18" s="513"/>
      <c r="I18" s="513"/>
      <c r="J18" s="513"/>
      <c r="K18" s="513"/>
      <c r="L18" s="513"/>
      <c r="M18" s="514"/>
    </row>
    <row r="19" spans="1:16" s="270" customFormat="1" ht="15.75" thickBot="1" x14ac:dyDescent="0.3">
      <c r="A19" s="309"/>
      <c r="B19" s="310"/>
      <c r="C19" s="311"/>
      <c r="D19" s="311"/>
      <c r="E19" s="312"/>
      <c r="F19" s="500"/>
      <c r="G19" s="501"/>
      <c r="H19" s="501"/>
      <c r="I19" s="501"/>
      <c r="J19" s="501"/>
      <c r="K19" s="501"/>
      <c r="L19" s="501"/>
      <c r="M19" s="502"/>
      <c r="N19" s="269"/>
      <c r="O19" s="269"/>
      <c r="P19" s="269"/>
    </row>
    <row r="20" spans="1:16" x14ac:dyDescent="0.25">
      <c r="A20" s="1"/>
    </row>
    <row r="21" spans="1:16" x14ac:dyDescent="0.25">
      <c r="A21" s="1"/>
    </row>
    <row r="22" spans="1:16" x14ac:dyDescent="0.25">
      <c r="A22" s="496" t="s">
        <v>182</v>
      </c>
      <c r="B22" s="496"/>
    </row>
  </sheetData>
  <mergeCells count="11">
    <mergeCell ref="F2:M2"/>
    <mergeCell ref="G8:M8"/>
    <mergeCell ref="G9:M9"/>
    <mergeCell ref="F18:M18"/>
    <mergeCell ref="F15:M15"/>
    <mergeCell ref="F17:M17"/>
    <mergeCell ref="A22:B22"/>
    <mergeCell ref="F12:M12"/>
    <mergeCell ref="F19:M19"/>
    <mergeCell ref="F14:M14"/>
    <mergeCell ref="F16:M1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AO202"/>
  <sheetViews>
    <sheetView zoomScale="80" zoomScaleNormal="80" workbookViewId="0">
      <pane xSplit="2" topLeftCell="C1" activePane="topRight" state="frozen"/>
      <selection activeCell="J80" sqref="J80"/>
      <selection pane="topRight" activeCell="G25" sqref="G25"/>
    </sheetView>
  </sheetViews>
  <sheetFormatPr defaultRowHeight="15" x14ac:dyDescent="0.25"/>
  <cols>
    <col min="1" max="1" width="9.42578125" customWidth="1"/>
    <col min="2" max="2" width="24.7109375" customWidth="1"/>
    <col min="3" max="15" width="14" customWidth="1"/>
    <col min="16" max="16" width="12.5703125" bestFit="1" customWidth="1"/>
    <col min="17" max="17" width="12.5703125" customWidth="1"/>
    <col min="18" max="18" width="12.28515625" customWidth="1"/>
    <col min="19" max="19" width="13.42578125" customWidth="1"/>
    <col min="20" max="24" width="14.28515625" customWidth="1"/>
    <col min="25" max="26" width="13.42578125" customWidth="1"/>
    <col min="27" max="39" width="1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ENTRY'!S164</f>
        <v>0</v>
      </c>
      <c r="D5" s="3">
        <f>'BIZ kWh ENTRY'!T164</f>
        <v>69559</v>
      </c>
      <c r="E5" s="3">
        <f>'BIZ kWh ENTRY'!U164</f>
        <v>354824.20424674207</v>
      </c>
      <c r="F5" s="3">
        <f>'BIZ kWh ENTRY'!V164</f>
        <v>0</v>
      </c>
      <c r="G5" s="3">
        <f>'BIZ kWh ENTRY'!W164</f>
        <v>404208</v>
      </c>
      <c r="H5" s="3">
        <f>'BIZ kWh ENTRY'!X164</f>
        <v>164256</v>
      </c>
      <c r="I5" s="3">
        <f>'BIZ kWh ENTRY'!Y164</f>
        <v>0</v>
      </c>
      <c r="J5" s="3">
        <f>'BIZ kWh ENTRY'!Z164</f>
        <v>206490.33154115605</v>
      </c>
      <c r="K5" s="3">
        <f>'BIZ kWh ENTRY'!AA164</f>
        <v>138351</v>
      </c>
      <c r="L5" s="93">
        <f>'BIZ kWh ENTRY'!AB164</f>
        <v>0</v>
      </c>
      <c r="M5" s="93">
        <f>'BIZ kWh ENTRY'!AC164</f>
        <v>59220</v>
      </c>
      <c r="N5" s="3">
        <f>'BIZ kWh ENTRY'!AD164</f>
        <v>457131.99793719267</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ENTRY'!S165</f>
        <v>0</v>
      </c>
      <c r="D6" s="3">
        <f>'BIZ kWh ENTRY'!T165</f>
        <v>0</v>
      </c>
      <c r="E6" s="3">
        <f>'BIZ kWh ENTRY'!U165</f>
        <v>0</v>
      </c>
      <c r="F6" s="3">
        <f>'BIZ kWh ENTRY'!V165</f>
        <v>0</v>
      </c>
      <c r="G6" s="3">
        <f>'BIZ kWh ENTRY'!W165</f>
        <v>32324.144</v>
      </c>
      <c r="H6" s="3">
        <f>'BIZ kWh ENTRY'!X165</f>
        <v>0</v>
      </c>
      <c r="I6" s="3">
        <f>'BIZ kWh ENTRY'!Y165</f>
        <v>0</v>
      </c>
      <c r="J6" s="3">
        <f>'BIZ kWh ENTRY'!Z165</f>
        <v>0</v>
      </c>
      <c r="K6" s="3">
        <f>'BIZ kWh ENTRY'!AA165</f>
        <v>0</v>
      </c>
      <c r="L6" s="93">
        <f>'BIZ kWh ENTRY'!AB165</f>
        <v>73906.349999999991</v>
      </c>
      <c r="M6" s="93">
        <f>'BIZ kWh ENTRY'!AC165</f>
        <v>0</v>
      </c>
      <c r="N6" s="3">
        <f>'BIZ kWh ENTRY'!AD165</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ENTRY'!S166</f>
        <v>0</v>
      </c>
      <c r="D7" s="3">
        <f>'BIZ kWh ENTRY'!T166</f>
        <v>0</v>
      </c>
      <c r="E7" s="3">
        <f>'BIZ kWh ENTRY'!U166</f>
        <v>0</v>
      </c>
      <c r="F7" s="3">
        <f>'BIZ kWh ENTRY'!V166</f>
        <v>0</v>
      </c>
      <c r="G7" s="3">
        <f>'BIZ kWh ENTRY'!W166</f>
        <v>0</v>
      </c>
      <c r="H7" s="3">
        <f>'BIZ kWh ENTRY'!X166</f>
        <v>0</v>
      </c>
      <c r="I7" s="3">
        <f>'BIZ kWh ENTRY'!Y166</f>
        <v>0</v>
      </c>
      <c r="J7" s="3">
        <f>'BIZ kWh ENTRY'!Z166</f>
        <v>0</v>
      </c>
      <c r="K7" s="3">
        <f>'BIZ kWh ENTRY'!AA166</f>
        <v>0</v>
      </c>
      <c r="L7" s="93">
        <f>'BIZ kWh ENTRY'!AB166</f>
        <v>62085</v>
      </c>
      <c r="M7" s="93">
        <f>'BIZ kWh ENTRY'!AC166</f>
        <v>23638</v>
      </c>
      <c r="N7" s="3">
        <f>'BIZ kWh ENTRY'!AD166</f>
        <v>40799.602004386594</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ENTRY'!S167</f>
        <v>0</v>
      </c>
      <c r="D8" s="3">
        <f>'BIZ kWh ENTRY'!T167</f>
        <v>0</v>
      </c>
      <c r="E8" s="3">
        <f>'BIZ kWh ENTRY'!U167</f>
        <v>200097.91699113997</v>
      </c>
      <c r="F8" s="3">
        <f>'BIZ kWh ENTRY'!V167</f>
        <v>548117.76259707438</v>
      </c>
      <c r="G8" s="3">
        <f>'BIZ kWh ENTRY'!W167</f>
        <v>429714.80288764078</v>
      </c>
      <c r="H8" s="3">
        <f>'BIZ kWh ENTRY'!X167</f>
        <v>274407.84576065361</v>
      </c>
      <c r="I8" s="3">
        <f>'BIZ kWh ENTRY'!Y167</f>
        <v>313542.13153390738</v>
      </c>
      <c r="J8" s="3">
        <f>'BIZ kWh ENTRY'!Z167</f>
        <v>460725.55796273198</v>
      </c>
      <c r="K8" s="3">
        <f>'BIZ kWh ENTRY'!AA167</f>
        <v>307365.56228041579</v>
      </c>
      <c r="L8" s="93">
        <f>'BIZ kWh ENTRY'!AB167</f>
        <v>809904.24898462207</v>
      </c>
      <c r="M8" s="93">
        <f>'BIZ kWh ENTRY'!AC167</f>
        <v>590600.73508169479</v>
      </c>
      <c r="N8" s="3">
        <f>'BIZ kWh ENTRY'!AD167</f>
        <v>2058955.102181925</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ENTRY'!S168</f>
        <v>0</v>
      </c>
      <c r="D9" s="3">
        <f>'BIZ kWh ENTRY'!T168</f>
        <v>0</v>
      </c>
      <c r="E9" s="3">
        <f>'BIZ kWh ENTRY'!U168</f>
        <v>0</v>
      </c>
      <c r="F9" s="3">
        <f>'BIZ kWh ENTRY'!V168</f>
        <v>0</v>
      </c>
      <c r="G9" s="3">
        <f>'BIZ kWh ENTRY'!W168</f>
        <v>0</v>
      </c>
      <c r="H9" s="3">
        <f>'BIZ kWh ENTRY'!X168</f>
        <v>5448.3551025390625</v>
      </c>
      <c r="I9" s="3">
        <f>'BIZ kWh ENTRY'!Y168</f>
        <v>0</v>
      </c>
      <c r="J9" s="3">
        <f>'BIZ kWh ENTRY'!Z168</f>
        <v>0</v>
      </c>
      <c r="K9" s="3">
        <f>'BIZ kWh ENTRY'!AA168</f>
        <v>0</v>
      </c>
      <c r="L9" s="93">
        <f>'BIZ kWh ENTRY'!AB168</f>
        <v>0</v>
      </c>
      <c r="M9" s="93">
        <f>'BIZ kWh ENTRY'!AC168</f>
        <v>0</v>
      </c>
      <c r="N9" s="3">
        <f>'BIZ kWh ENTRY'!AD168</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93">
        <f>'BIZ kWh ENTRY'!AB169</f>
        <v>0</v>
      </c>
      <c r="M10" s="93">
        <f>'BIZ kWh ENTRY'!AC169</f>
        <v>0</v>
      </c>
      <c r="N10" s="3">
        <f>'BIZ kWh ENTRY'!AD169</f>
        <v>47944.426086425781</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ENTRY'!S170</f>
        <v>0</v>
      </c>
      <c r="D11" s="3">
        <f>'BIZ kWh ENTRY'!T170</f>
        <v>0</v>
      </c>
      <c r="E11" s="3">
        <f>'BIZ kWh ENTRY'!U170</f>
        <v>150210.304</v>
      </c>
      <c r="F11" s="3">
        <f>'BIZ kWh ENTRY'!V170</f>
        <v>445668.48271537328</v>
      </c>
      <c r="G11" s="3">
        <f>'BIZ kWh ENTRY'!W170</f>
        <v>677564.10673892114</v>
      </c>
      <c r="H11" s="3">
        <f>'BIZ kWh ENTRY'!X170</f>
        <v>407910.31720260193</v>
      </c>
      <c r="I11" s="3">
        <f>'BIZ kWh ENTRY'!Y170</f>
        <v>314259.9123071006</v>
      </c>
      <c r="J11" s="3">
        <f>'BIZ kWh ENTRY'!Z170</f>
        <v>298137.85757379595</v>
      </c>
      <c r="K11" s="3">
        <f>'BIZ kWh ENTRY'!AA170</f>
        <v>67690.669584534553</v>
      </c>
      <c r="L11" s="93">
        <f>'BIZ kWh ENTRY'!AB170</f>
        <v>2221432.4131082338</v>
      </c>
      <c r="M11" s="93">
        <f>'BIZ kWh ENTRY'!AC170</f>
        <v>1143881.8887439964</v>
      </c>
      <c r="N11" s="3">
        <f>'BIZ kWh ENTRY'!AD170</f>
        <v>3603983.232453377</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ENTRY'!S171</f>
        <v>0</v>
      </c>
      <c r="D12" s="3">
        <f>'BIZ kWh ENTRY'!T171</f>
        <v>194653.65526896008</v>
      </c>
      <c r="E12" s="3">
        <f>'BIZ kWh ENTRY'!U171</f>
        <v>2273551.5381429261</v>
      </c>
      <c r="F12" s="3">
        <f>'BIZ kWh ENTRY'!V171</f>
        <v>2420691.1892808494</v>
      </c>
      <c r="G12" s="3">
        <f>'BIZ kWh ENTRY'!W171</f>
        <v>4546881.5931009296</v>
      </c>
      <c r="H12" s="3">
        <f>'BIZ kWh ENTRY'!X171</f>
        <v>1625843.6296764684</v>
      </c>
      <c r="I12" s="3">
        <f>'BIZ kWh ENTRY'!Y171</f>
        <v>2035632.9476286436</v>
      </c>
      <c r="J12" s="3">
        <f>'BIZ kWh ENTRY'!Z171</f>
        <v>1506002.8791478095</v>
      </c>
      <c r="K12" s="3">
        <f>'BIZ kWh ENTRY'!AA171</f>
        <v>2053972.0473323553</v>
      </c>
      <c r="L12" s="93">
        <f>'BIZ kWh ENTRY'!AB171</f>
        <v>3541847.9236080032</v>
      </c>
      <c r="M12" s="93">
        <f>'BIZ kWh ENTRY'!AC171</f>
        <v>2505020.5073779779</v>
      </c>
      <c r="N12" s="3">
        <f>'BIZ kWh ENTRY'!AD171</f>
        <v>8786141.0371309593</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ENTRY'!S172</f>
        <v>0</v>
      </c>
      <c r="D13" s="3">
        <f>'BIZ kWh ENTRY'!T172</f>
        <v>0</v>
      </c>
      <c r="E13" s="3">
        <f>'BIZ kWh ENTRY'!U172</f>
        <v>107437.02628558796</v>
      </c>
      <c r="F13" s="3">
        <f>'BIZ kWh ENTRY'!V172</f>
        <v>0</v>
      </c>
      <c r="G13" s="3">
        <f>'BIZ kWh ENTRY'!W172</f>
        <v>0</v>
      </c>
      <c r="H13" s="3">
        <f>'BIZ kWh ENTRY'!X172</f>
        <v>0</v>
      </c>
      <c r="I13" s="3">
        <f>'BIZ kWh ENTRY'!Y172</f>
        <v>36338.994184831223</v>
      </c>
      <c r="J13" s="3">
        <f>'BIZ kWh ENTRY'!Z172</f>
        <v>0</v>
      </c>
      <c r="K13" s="3">
        <f>'BIZ kWh ENTRY'!AA172</f>
        <v>0</v>
      </c>
      <c r="L13" s="93">
        <f>'BIZ kWh ENTRY'!AB172</f>
        <v>6319.8250756228208</v>
      </c>
      <c r="M13" s="93">
        <f>'BIZ kWh ENTRY'!AC172</f>
        <v>0</v>
      </c>
      <c r="N13" s="3">
        <f>'BIZ kWh ENTRY'!AD172</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ENTRY'!S173</f>
        <v>0</v>
      </c>
      <c r="D14" s="3">
        <f>'BIZ kWh ENTRY'!T173</f>
        <v>0</v>
      </c>
      <c r="E14" s="3">
        <f>'BIZ kWh ENTRY'!U173</f>
        <v>0</v>
      </c>
      <c r="F14" s="3">
        <f>'BIZ kWh ENTRY'!V173</f>
        <v>0</v>
      </c>
      <c r="G14" s="3">
        <f>'BIZ kWh ENTRY'!W173</f>
        <v>3372034.128</v>
      </c>
      <c r="H14" s="3">
        <f>'BIZ kWh ENTRY'!X173</f>
        <v>0</v>
      </c>
      <c r="I14" s="3">
        <f>'BIZ kWh ENTRY'!Y173</f>
        <v>25162.256000000001</v>
      </c>
      <c r="J14" s="3">
        <f>'BIZ kWh ENTRY'!Z173</f>
        <v>0</v>
      </c>
      <c r="K14" s="3">
        <f>'BIZ kWh ENTRY'!AA173</f>
        <v>0</v>
      </c>
      <c r="L14" s="93">
        <f>'BIZ kWh ENTRY'!AB173</f>
        <v>67887.631999999998</v>
      </c>
      <c r="M14" s="93">
        <f>'BIZ kWh ENTRY'!AC173</f>
        <v>0</v>
      </c>
      <c r="N14" s="3">
        <f>'BIZ kWh ENTRY'!AD173</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284710.636</v>
      </c>
      <c r="K15" s="3">
        <f>'BIZ kWh ENTRY'!AA174</f>
        <v>815953.8600000001</v>
      </c>
      <c r="L15" s="93">
        <f>'BIZ kWh ENTRY'!AB174</f>
        <v>0</v>
      </c>
      <c r="M15" s="93">
        <f>'BIZ kWh ENTRY'!AC174</f>
        <v>0</v>
      </c>
      <c r="N15" s="3">
        <f>'BIZ kWh ENTRY'!AD174</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ENTRY'!S175</f>
        <v>0</v>
      </c>
      <c r="D16" s="3">
        <f>'BIZ kWh ENTRY'!T175</f>
        <v>0</v>
      </c>
      <c r="E16" s="3">
        <f>'BIZ kWh ENTRY'!U175</f>
        <v>52334.75</v>
      </c>
      <c r="F16" s="3">
        <f>'BIZ kWh ENTRY'!V175</f>
        <v>0</v>
      </c>
      <c r="G16" s="3">
        <f>'BIZ kWh ENTRY'!W175</f>
        <v>0</v>
      </c>
      <c r="H16" s="3">
        <f>'BIZ kWh ENTRY'!X175</f>
        <v>5150</v>
      </c>
      <c r="I16" s="3">
        <f>'BIZ kWh ENTRY'!Y175</f>
        <v>52778.095999999998</v>
      </c>
      <c r="J16" s="3">
        <f>'BIZ kWh ENTRY'!Z175</f>
        <v>0</v>
      </c>
      <c r="K16" s="3">
        <f>'BIZ kWh ENTRY'!AA175</f>
        <v>50103.723999999995</v>
      </c>
      <c r="L16" s="93">
        <f>'BIZ kWh ENTRY'!AB175</f>
        <v>41242</v>
      </c>
      <c r="M16" s="93">
        <f>'BIZ kWh ENTRY'!AC175</f>
        <v>58480.968000000001</v>
      </c>
      <c r="N16" s="3">
        <f>'BIZ kWh ENTRY'!AD175</f>
        <v>315971.42</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93">
        <f>'BIZ kWh ENTRY'!AB176</f>
        <v>0</v>
      </c>
      <c r="M17" s="93">
        <f>'BIZ kWh ENTRY'!AC176</f>
        <v>0</v>
      </c>
      <c r="N17" s="3">
        <f>'BIZ kWh ENTRY'!AD176</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1M - RES'!B16</f>
        <v>Monthly kWh</v>
      </c>
      <c r="C19" s="230">
        <f>SUM(C5:C18)</f>
        <v>0</v>
      </c>
      <c r="D19" s="230">
        <f t="shared" ref="D19:AM19" si="1">SUM(D5:D18)</f>
        <v>264212.65526896005</v>
      </c>
      <c r="E19" s="230">
        <f t="shared" si="1"/>
        <v>3138455.7396663958</v>
      </c>
      <c r="F19" s="230">
        <f t="shared" si="1"/>
        <v>3414477.4345932971</v>
      </c>
      <c r="G19" s="230">
        <f t="shared" si="1"/>
        <v>9462726.7747274917</v>
      </c>
      <c r="H19" s="230">
        <f t="shared" si="1"/>
        <v>2483016.147742263</v>
      </c>
      <c r="I19" s="230">
        <f t="shared" si="1"/>
        <v>2777714.3376544826</v>
      </c>
      <c r="J19" s="230">
        <f t="shared" si="1"/>
        <v>2756067.2622254933</v>
      </c>
      <c r="K19" s="230">
        <f t="shared" si="1"/>
        <v>3433436.8631973057</v>
      </c>
      <c r="L19" s="230">
        <f t="shared" si="1"/>
        <v>6824625.3927764818</v>
      </c>
      <c r="M19" s="230">
        <f t="shared" si="1"/>
        <v>4380842.0992036695</v>
      </c>
      <c r="N19" s="230">
        <f t="shared" si="1"/>
        <v>15310926.817794265</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38"/>
      <c r="B20" s="126"/>
      <c r="C20" s="9"/>
      <c r="D20" s="30"/>
      <c r="E20" s="9"/>
      <c r="F20" s="30"/>
      <c r="G20" s="30"/>
      <c r="H20" s="9"/>
      <c r="I20" s="30"/>
      <c r="J20" s="30"/>
      <c r="K20" s="9"/>
      <c r="L20" s="30"/>
      <c r="M20" s="30"/>
      <c r="N20" s="30"/>
      <c r="O20" s="30"/>
      <c r="P20" s="30"/>
      <c r="Q20" s="9"/>
      <c r="R20" s="30"/>
      <c r="S20" s="30"/>
      <c r="T20" s="9"/>
      <c r="U20" s="30"/>
      <c r="V20" s="30"/>
      <c r="W20" s="9"/>
      <c r="X20" s="30"/>
      <c r="Y20" s="30"/>
      <c r="Z20" s="9"/>
      <c r="AA20" s="30"/>
      <c r="AB20" s="30"/>
      <c r="AC20" s="9"/>
      <c r="AD20" s="30"/>
      <c r="AE20" s="30"/>
      <c r="AF20" s="9"/>
      <c r="AG20" s="30"/>
      <c r="AH20" s="30"/>
      <c r="AI20" s="9"/>
      <c r="AJ20" s="30"/>
      <c r="AK20" s="30"/>
      <c r="AL20" s="9"/>
      <c r="AM20" s="30"/>
    </row>
    <row r="21" spans="1:39" ht="15.75" thickBot="1" x14ac:dyDescent="0.3">
      <c r="A21" s="25"/>
      <c r="B21" s="127"/>
      <c r="C21" s="22"/>
      <c r="D21" s="23"/>
      <c r="E21" s="22"/>
      <c r="F21" s="23"/>
      <c r="G21" s="23"/>
      <c r="H21" s="22"/>
      <c r="I21" s="23"/>
      <c r="J21" s="23"/>
      <c r="K21" s="22"/>
      <c r="L21" s="23"/>
      <c r="M21" s="23"/>
      <c r="N21" s="22"/>
      <c r="O21" s="23"/>
      <c r="P21" s="23"/>
      <c r="Q21" s="22"/>
      <c r="R21" s="23"/>
      <c r="S21" s="23"/>
      <c r="T21" s="22"/>
      <c r="U21" s="23"/>
      <c r="V21" s="23"/>
      <c r="W21" s="22"/>
      <c r="X21" s="23"/>
      <c r="Y21" s="23"/>
      <c r="Z21" s="22"/>
      <c r="AA21" s="23"/>
      <c r="AB21" s="23"/>
      <c r="AC21" s="22"/>
      <c r="AD21" s="23"/>
      <c r="AE21" s="23"/>
      <c r="AF21" s="22"/>
      <c r="AG21" s="23"/>
      <c r="AH21" s="23"/>
      <c r="AI21" s="22"/>
      <c r="AJ21" s="23"/>
      <c r="AK21" s="23"/>
      <c r="AL21" s="22"/>
      <c r="AM21" s="23"/>
    </row>
    <row r="22" spans="1:39" ht="16.5" thickBot="1" x14ac:dyDescent="0.3">
      <c r="A22" s="585" t="s">
        <v>14</v>
      </c>
      <c r="B22" s="17" t="s">
        <v>10</v>
      </c>
      <c r="C22" s="142">
        <f>C$4</f>
        <v>44927</v>
      </c>
      <c r="D22" s="142">
        <f t="shared" ref="D22:AM22" si="2">D$4</f>
        <v>44958</v>
      </c>
      <c r="E22" s="142">
        <f t="shared" si="2"/>
        <v>44986</v>
      </c>
      <c r="F22" s="142">
        <f t="shared" si="2"/>
        <v>45017</v>
      </c>
      <c r="G22" s="142">
        <f t="shared" si="2"/>
        <v>45047</v>
      </c>
      <c r="H22" s="142">
        <f t="shared" si="2"/>
        <v>45078</v>
      </c>
      <c r="I22" s="142">
        <f t="shared" si="2"/>
        <v>45108</v>
      </c>
      <c r="J22" s="142">
        <f t="shared" si="2"/>
        <v>45139</v>
      </c>
      <c r="K22" s="142">
        <f t="shared" si="2"/>
        <v>45170</v>
      </c>
      <c r="L22" s="142">
        <f t="shared" si="2"/>
        <v>45200</v>
      </c>
      <c r="M22" s="142">
        <f t="shared" si="2"/>
        <v>45231</v>
      </c>
      <c r="N22" s="142">
        <f t="shared" si="2"/>
        <v>45261</v>
      </c>
      <c r="O22" s="142">
        <f t="shared" si="2"/>
        <v>45292</v>
      </c>
      <c r="P22" s="142">
        <f t="shared" si="2"/>
        <v>45323</v>
      </c>
      <c r="Q22" s="142">
        <f t="shared" si="2"/>
        <v>45352</v>
      </c>
      <c r="R22" s="142">
        <f t="shared" si="2"/>
        <v>45383</v>
      </c>
      <c r="S22" s="142">
        <f t="shared" si="2"/>
        <v>45413</v>
      </c>
      <c r="T22" s="142">
        <f t="shared" si="2"/>
        <v>45444</v>
      </c>
      <c r="U22" s="142">
        <f t="shared" si="2"/>
        <v>45474</v>
      </c>
      <c r="V22" s="142">
        <f t="shared" si="2"/>
        <v>45505</v>
      </c>
      <c r="W22" s="142">
        <f t="shared" si="2"/>
        <v>45536</v>
      </c>
      <c r="X22" s="142">
        <f t="shared" si="2"/>
        <v>45566</v>
      </c>
      <c r="Y22" s="142">
        <f t="shared" si="2"/>
        <v>45597</v>
      </c>
      <c r="Z22" s="480">
        <f t="shared" si="2"/>
        <v>45627</v>
      </c>
      <c r="AA22" s="142">
        <f t="shared" si="2"/>
        <v>45658</v>
      </c>
      <c r="AB22" s="142">
        <f t="shared" si="2"/>
        <v>45689</v>
      </c>
      <c r="AC22" s="142">
        <f t="shared" si="2"/>
        <v>45717</v>
      </c>
      <c r="AD22" s="142">
        <f t="shared" si="2"/>
        <v>45748</v>
      </c>
      <c r="AE22" s="142">
        <f t="shared" si="2"/>
        <v>45778</v>
      </c>
      <c r="AF22" s="142">
        <f t="shared" si="2"/>
        <v>45809</v>
      </c>
      <c r="AG22" s="142">
        <f t="shared" si="2"/>
        <v>45839</v>
      </c>
      <c r="AH22" s="142">
        <f t="shared" si="2"/>
        <v>45870</v>
      </c>
      <c r="AI22" s="142">
        <f t="shared" si="2"/>
        <v>45901</v>
      </c>
      <c r="AJ22" s="142">
        <f t="shared" si="2"/>
        <v>45931</v>
      </c>
      <c r="AK22" s="142">
        <f t="shared" si="2"/>
        <v>45962</v>
      </c>
      <c r="AL22" s="142">
        <f t="shared" si="2"/>
        <v>45992</v>
      </c>
      <c r="AM22" s="142">
        <f t="shared" si="2"/>
        <v>46023</v>
      </c>
    </row>
    <row r="23" spans="1:39" ht="15" customHeight="1" x14ac:dyDescent="0.25">
      <c r="A23" s="586"/>
      <c r="B23" s="11" t="str">
        <f t="shared" ref="B23:C37" si="3">B5</f>
        <v>Air Comp</v>
      </c>
      <c r="C23" s="3">
        <f>C5</f>
        <v>0</v>
      </c>
      <c r="D23" s="3">
        <f>IF(SUM($C$19:$N$19)=0,0,C23+D5)</f>
        <v>69559</v>
      </c>
      <c r="E23" s="3">
        <f t="shared" ref="E23:AM23" si="4">IF(SUM($C$19:$N$19)=0,0,D23+E5)</f>
        <v>424383.20424674207</v>
      </c>
      <c r="F23" s="3">
        <f t="shared" si="4"/>
        <v>424383.20424674207</v>
      </c>
      <c r="G23" s="3">
        <f t="shared" si="4"/>
        <v>828591.20424674207</v>
      </c>
      <c r="H23" s="3">
        <f t="shared" si="4"/>
        <v>992847.20424674207</v>
      </c>
      <c r="I23" s="3">
        <f t="shared" si="4"/>
        <v>992847.20424674207</v>
      </c>
      <c r="J23" s="3">
        <f t="shared" si="4"/>
        <v>1199337.5357878981</v>
      </c>
      <c r="K23" s="3">
        <f t="shared" si="4"/>
        <v>1337688.5357878981</v>
      </c>
      <c r="L23" s="3">
        <f t="shared" si="4"/>
        <v>1337688.5357878981</v>
      </c>
      <c r="M23" s="3">
        <f t="shared" si="4"/>
        <v>1396908.5357878981</v>
      </c>
      <c r="N23" s="3">
        <f t="shared" si="4"/>
        <v>1854040.5337250908</v>
      </c>
      <c r="O23" s="3">
        <f t="shared" si="4"/>
        <v>1854040.5337250908</v>
      </c>
      <c r="P23" s="3">
        <f t="shared" si="4"/>
        <v>1854040.5337250908</v>
      </c>
      <c r="Q23" s="3">
        <f t="shared" si="4"/>
        <v>1854040.5337250908</v>
      </c>
      <c r="R23" s="3">
        <f t="shared" si="4"/>
        <v>1854040.5337250908</v>
      </c>
      <c r="S23" s="3">
        <f t="shared" si="4"/>
        <v>1854040.5337250908</v>
      </c>
      <c r="T23" s="3">
        <f t="shared" si="4"/>
        <v>1854040.5337250908</v>
      </c>
      <c r="U23" s="3">
        <f t="shared" si="4"/>
        <v>1854040.5337250908</v>
      </c>
      <c r="V23" s="3">
        <f t="shared" si="4"/>
        <v>1854040.5337250908</v>
      </c>
      <c r="W23" s="3">
        <f t="shared" si="4"/>
        <v>1854040.5337250908</v>
      </c>
      <c r="X23" s="3">
        <f t="shared" si="4"/>
        <v>1854040.5337250908</v>
      </c>
      <c r="Y23" s="3">
        <f t="shared" si="4"/>
        <v>1854040.5337250908</v>
      </c>
      <c r="Z23" s="481">
        <f t="shared" si="4"/>
        <v>1854040.5337250908</v>
      </c>
      <c r="AA23" s="3">
        <f t="shared" si="4"/>
        <v>1854040.5337250908</v>
      </c>
      <c r="AB23" s="3">
        <f t="shared" si="4"/>
        <v>1854040.5337250908</v>
      </c>
      <c r="AC23" s="3">
        <f t="shared" si="4"/>
        <v>1854040.5337250908</v>
      </c>
      <c r="AD23" s="3">
        <f t="shared" si="4"/>
        <v>1854040.5337250908</v>
      </c>
      <c r="AE23" s="3">
        <f t="shared" si="4"/>
        <v>1854040.5337250908</v>
      </c>
      <c r="AF23" s="3">
        <f t="shared" si="4"/>
        <v>1854040.5337250908</v>
      </c>
      <c r="AG23" s="3">
        <f t="shared" si="4"/>
        <v>1854040.5337250908</v>
      </c>
      <c r="AH23" s="3">
        <f t="shared" si="4"/>
        <v>1854040.5337250908</v>
      </c>
      <c r="AI23" s="3">
        <f t="shared" si="4"/>
        <v>1854040.5337250908</v>
      </c>
      <c r="AJ23" s="3">
        <f t="shared" si="4"/>
        <v>1854040.5337250908</v>
      </c>
      <c r="AK23" s="3">
        <f t="shared" si="4"/>
        <v>1854040.5337250908</v>
      </c>
      <c r="AL23" s="3">
        <f t="shared" si="4"/>
        <v>1854040.5337250908</v>
      </c>
      <c r="AM23" s="3">
        <f t="shared" si="4"/>
        <v>1854040.5337250908</v>
      </c>
    </row>
    <row r="24" spans="1:39" x14ac:dyDescent="0.25">
      <c r="A24" s="586"/>
      <c r="B24" s="12" t="str">
        <f t="shared" si="3"/>
        <v>Building Shell</v>
      </c>
      <c r="C24" s="3">
        <f t="shared" si="3"/>
        <v>0</v>
      </c>
      <c r="D24" s="3">
        <f t="shared" ref="D24:AM24" si="5">IF(SUM($C$19:$N$19)=0,0,C24+D6)</f>
        <v>0</v>
      </c>
      <c r="E24" s="3">
        <f t="shared" si="5"/>
        <v>0</v>
      </c>
      <c r="F24" s="3">
        <f t="shared" si="5"/>
        <v>0</v>
      </c>
      <c r="G24" s="3">
        <f t="shared" si="5"/>
        <v>32324.144</v>
      </c>
      <c r="H24" s="3">
        <f t="shared" si="5"/>
        <v>32324.144</v>
      </c>
      <c r="I24" s="3">
        <f t="shared" si="5"/>
        <v>32324.144</v>
      </c>
      <c r="J24" s="3">
        <f t="shared" si="5"/>
        <v>32324.144</v>
      </c>
      <c r="K24" s="3">
        <f t="shared" si="5"/>
        <v>32324.144</v>
      </c>
      <c r="L24" s="3">
        <f t="shared" si="5"/>
        <v>106230.49399999999</v>
      </c>
      <c r="M24" s="3">
        <f t="shared" si="5"/>
        <v>106230.49399999999</v>
      </c>
      <c r="N24" s="3">
        <f t="shared" si="5"/>
        <v>106230.49399999999</v>
      </c>
      <c r="O24" s="3">
        <f t="shared" si="5"/>
        <v>106230.49399999999</v>
      </c>
      <c r="P24" s="3">
        <f t="shared" si="5"/>
        <v>106230.49399999999</v>
      </c>
      <c r="Q24" s="3">
        <f t="shared" si="5"/>
        <v>106230.49399999999</v>
      </c>
      <c r="R24" s="3">
        <f t="shared" si="5"/>
        <v>106230.49399999999</v>
      </c>
      <c r="S24" s="3">
        <f t="shared" si="5"/>
        <v>106230.49399999999</v>
      </c>
      <c r="T24" s="3">
        <f t="shared" si="5"/>
        <v>106230.49399999999</v>
      </c>
      <c r="U24" s="3">
        <f t="shared" si="5"/>
        <v>106230.49399999999</v>
      </c>
      <c r="V24" s="3">
        <f t="shared" si="5"/>
        <v>106230.49399999999</v>
      </c>
      <c r="W24" s="3">
        <f t="shared" si="5"/>
        <v>106230.49399999999</v>
      </c>
      <c r="X24" s="3">
        <f t="shared" si="5"/>
        <v>106230.49399999999</v>
      </c>
      <c r="Y24" s="3">
        <f t="shared" si="5"/>
        <v>106230.49399999999</v>
      </c>
      <c r="Z24" s="481">
        <f t="shared" si="5"/>
        <v>106230.49399999999</v>
      </c>
      <c r="AA24" s="3">
        <f t="shared" si="5"/>
        <v>106230.49399999999</v>
      </c>
      <c r="AB24" s="3">
        <f t="shared" si="5"/>
        <v>106230.49399999999</v>
      </c>
      <c r="AC24" s="3">
        <f t="shared" si="5"/>
        <v>106230.49399999999</v>
      </c>
      <c r="AD24" s="3">
        <f t="shared" si="5"/>
        <v>106230.49399999999</v>
      </c>
      <c r="AE24" s="3">
        <f t="shared" si="5"/>
        <v>106230.49399999999</v>
      </c>
      <c r="AF24" s="3">
        <f t="shared" si="5"/>
        <v>106230.49399999999</v>
      </c>
      <c r="AG24" s="3">
        <f t="shared" si="5"/>
        <v>106230.49399999999</v>
      </c>
      <c r="AH24" s="3">
        <f t="shared" si="5"/>
        <v>106230.49399999999</v>
      </c>
      <c r="AI24" s="3">
        <f t="shared" si="5"/>
        <v>106230.49399999999</v>
      </c>
      <c r="AJ24" s="3">
        <f t="shared" si="5"/>
        <v>106230.49399999999</v>
      </c>
      <c r="AK24" s="3">
        <f t="shared" si="5"/>
        <v>106230.49399999999</v>
      </c>
      <c r="AL24" s="3">
        <f t="shared" si="5"/>
        <v>106230.49399999999</v>
      </c>
      <c r="AM24" s="3">
        <f t="shared" si="5"/>
        <v>106230.49399999999</v>
      </c>
    </row>
    <row r="25" spans="1:39" x14ac:dyDescent="0.25">
      <c r="A25" s="586"/>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62085</v>
      </c>
      <c r="M25" s="3">
        <f t="shared" si="6"/>
        <v>85723</v>
      </c>
      <c r="N25" s="3">
        <f t="shared" si="6"/>
        <v>126522.6020043866</v>
      </c>
      <c r="O25" s="3">
        <f t="shared" si="6"/>
        <v>126522.6020043866</v>
      </c>
      <c r="P25" s="3">
        <f t="shared" si="6"/>
        <v>126522.6020043866</v>
      </c>
      <c r="Q25" s="3">
        <f t="shared" si="6"/>
        <v>126522.6020043866</v>
      </c>
      <c r="R25" s="3">
        <f t="shared" si="6"/>
        <v>126522.6020043866</v>
      </c>
      <c r="S25" s="3">
        <f t="shared" si="6"/>
        <v>126522.6020043866</v>
      </c>
      <c r="T25" s="3">
        <f t="shared" si="6"/>
        <v>126522.6020043866</v>
      </c>
      <c r="U25" s="3">
        <f t="shared" si="6"/>
        <v>126522.6020043866</v>
      </c>
      <c r="V25" s="3">
        <f t="shared" si="6"/>
        <v>126522.6020043866</v>
      </c>
      <c r="W25" s="3">
        <f t="shared" si="6"/>
        <v>126522.6020043866</v>
      </c>
      <c r="X25" s="3">
        <f t="shared" si="6"/>
        <v>126522.6020043866</v>
      </c>
      <c r="Y25" s="3">
        <f t="shared" si="6"/>
        <v>126522.6020043866</v>
      </c>
      <c r="Z25" s="481">
        <f t="shared" si="6"/>
        <v>126522.6020043866</v>
      </c>
      <c r="AA25" s="3">
        <f t="shared" si="6"/>
        <v>126522.6020043866</v>
      </c>
      <c r="AB25" s="3">
        <f t="shared" si="6"/>
        <v>126522.6020043866</v>
      </c>
      <c r="AC25" s="3">
        <f t="shared" si="6"/>
        <v>126522.6020043866</v>
      </c>
      <c r="AD25" s="3">
        <f t="shared" si="6"/>
        <v>126522.6020043866</v>
      </c>
      <c r="AE25" s="3">
        <f t="shared" si="6"/>
        <v>126522.6020043866</v>
      </c>
      <c r="AF25" s="3">
        <f t="shared" si="6"/>
        <v>126522.6020043866</v>
      </c>
      <c r="AG25" s="3">
        <f t="shared" si="6"/>
        <v>126522.6020043866</v>
      </c>
      <c r="AH25" s="3">
        <f t="shared" si="6"/>
        <v>126522.6020043866</v>
      </c>
      <c r="AI25" s="3">
        <f t="shared" si="6"/>
        <v>126522.6020043866</v>
      </c>
      <c r="AJ25" s="3">
        <f t="shared" si="6"/>
        <v>126522.6020043866</v>
      </c>
      <c r="AK25" s="3">
        <f t="shared" si="6"/>
        <v>126522.6020043866</v>
      </c>
      <c r="AL25" s="3">
        <f t="shared" si="6"/>
        <v>126522.6020043866</v>
      </c>
      <c r="AM25" s="3">
        <f t="shared" si="6"/>
        <v>126522.6020043866</v>
      </c>
    </row>
    <row r="26" spans="1:39" x14ac:dyDescent="0.25">
      <c r="A26" s="586"/>
      <c r="B26" s="11" t="str">
        <f t="shared" si="3"/>
        <v>Cooling</v>
      </c>
      <c r="C26" s="3">
        <f t="shared" si="3"/>
        <v>0</v>
      </c>
      <c r="D26" s="3">
        <f t="shared" ref="D26:AM26" si="7">IF(SUM($C$19:$N$19)=0,0,C26+D8)</f>
        <v>0</v>
      </c>
      <c r="E26" s="3">
        <f t="shared" si="7"/>
        <v>200097.91699113997</v>
      </c>
      <c r="F26" s="3">
        <f t="shared" si="7"/>
        <v>748215.67958821438</v>
      </c>
      <c r="G26" s="3">
        <f t="shared" si="7"/>
        <v>1177930.4824758552</v>
      </c>
      <c r="H26" s="3">
        <f t="shared" si="7"/>
        <v>1452338.3282365086</v>
      </c>
      <c r="I26" s="3">
        <f t="shared" si="7"/>
        <v>1765880.4597704159</v>
      </c>
      <c r="J26" s="3">
        <f t="shared" si="7"/>
        <v>2226606.0177331478</v>
      </c>
      <c r="K26" s="3">
        <f t="shared" si="7"/>
        <v>2533971.5800135639</v>
      </c>
      <c r="L26" s="3">
        <f t="shared" si="7"/>
        <v>3343875.8289981857</v>
      </c>
      <c r="M26" s="3">
        <f t="shared" si="7"/>
        <v>3934476.5640798807</v>
      </c>
      <c r="N26" s="3">
        <f t="shared" si="7"/>
        <v>5993431.6662618052</v>
      </c>
      <c r="O26" s="3">
        <f t="shared" si="7"/>
        <v>5993431.6662618052</v>
      </c>
      <c r="P26" s="3">
        <f t="shared" si="7"/>
        <v>5993431.6662618052</v>
      </c>
      <c r="Q26" s="3">
        <f t="shared" si="7"/>
        <v>5993431.6662618052</v>
      </c>
      <c r="R26" s="3">
        <f t="shared" si="7"/>
        <v>5993431.6662618052</v>
      </c>
      <c r="S26" s="3">
        <f t="shared" si="7"/>
        <v>5993431.6662618052</v>
      </c>
      <c r="T26" s="3">
        <f t="shared" si="7"/>
        <v>5993431.6662618052</v>
      </c>
      <c r="U26" s="3">
        <f t="shared" si="7"/>
        <v>5993431.6662618052</v>
      </c>
      <c r="V26" s="3">
        <f t="shared" si="7"/>
        <v>5993431.6662618052</v>
      </c>
      <c r="W26" s="3">
        <f t="shared" si="7"/>
        <v>5993431.6662618052</v>
      </c>
      <c r="X26" s="3">
        <f t="shared" si="7"/>
        <v>5993431.6662618052</v>
      </c>
      <c r="Y26" s="3">
        <f t="shared" si="7"/>
        <v>5993431.6662618052</v>
      </c>
      <c r="Z26" s="481">
        <f t="shared" si="7"/>
        <v>5993431.6662618052</v>
      </c>
      <c r="AA26" s="3">
        <f t="shared" si="7"/>
        <v>5993431.6662618052</v>
      </c>
      <c r="AB26" s="3">
        <f t="shared" si="7"/>
        <v>5993431.6662618052</v>
      </c>
      <c r="AC26" s="3">
        <f t="shared" si="7"/>
        <v>5993431.6662618052</v>
      </c>
      <c r="AD26" s="3">
        <f t="shared" si="7"/>
        <v>5993431.6662618052</v>
      </c>
      <c r="AE26" s="3">
        <f t="shared" si="7"/>
        <v>5993431.6662618052</v>
      </c>
      <c r="AF26" s="3">
        <f t="shared" si="7"/>
        <v>5993431.6662618052</v>
      </c>
      <c r="AG26" s="3">
        <f t="shared" si="7"/>
        <v>5993431.6662618052</v>
      </c>
      <c r="AH26" s="3">
        <f t="shared" si="7"/>
        <v>5993431.6662618052</v>
      </c>
      <c r="AI26" s="3">
        <f t="shared" si="7"/>
        <v>5993431.6662618052</v>
      </c>
      <c r="AJ26" s="3">
        <f t="shared" si="7"/>
        <v>5993431.6662618052</v>
      </c>
      <c r="AK26" s="3">
        <f t="shared" si="7"/>
        <v>5993431.6662618052</v>
      </c>
      <c r="AL26" s="3">
        <f t="shared" si="7"/>
        <v>5993431.6662618052</v>
      </c>
      <c r="AM26" s="3">
        <f t="shared" si="7"/>
        <v>5993431.6662618052</v>
      </c>
    </row>
    <row r="27" spans="1:39" x14ac:dyDescent="0.25">
      <c r="A27" s="586"/>
      <c r="B27" s="12" t="str">
        <f t="shared" si="3"/>
        <v>Ext Lighting</v>
      </c>
      <c r="C27" s="3">
        <f t="shared" si="3"/>
        <v>0</v>
      </c>
      <c r="D27" s="3">
        <f t="shared" ref="D27:AM27" si="8">IF(SUM($C$19:$N$19)=0,0,C27+D9)</f>
        <v>0</v>
      </c>
      <c r="E27" s="3">
        <f t="shared" si="8"/>
        <v>0</v>
      </c>
      <c r="F27" s="3">
        <f t="shared" si="8"/>
        <v>0</v>
      </c>
      <c r="G27" s="3">
        <f t="shared" si="8"/>
        <v>0</v>
      </c>
      <c r="H27" s="3">
        <f t="shared" si="8"/>
        <v>5448.3551025390625</v>
      </c>
      <c r="I27" s="3">
        <f t="shared" si="8"/>
        <v>5448.3551025390625</v>
      </c>
      <c r="J27" s="3">
        <f t="shared" si="8"/>
        <v>5448.3551025390625</v>
      </c>
      <c r="K27" s="3">
        <f t="shared" si="8"/>
        <v>5448.3551025390625</v>
      </c>
      <c r="L27" s="3">
        <f t="shared" si="8"/>
        <v>5448.3551025390625</v>
      </c>
      <c r="M27" s="3">
        <f t="shared" si="8"/>
        <v>5448.3551025390625</v>
      </c>
      <c r="N27" s="3">
        <f t="shared" si="8"/>
        <v>5448.3551025390625</v>
      </c>
      <c r="O27" s="3">
        <f t="shared" si="8"/>
        <v>5448.3551025390625</v>
      </c>
      <c r="P27" s="3">
        <f t="shared" si="8"/>
        <v>5448.3551025390625</v>
      </c>
      <c r="Q27" s="3">
        <f t="shared" si="8"/>
        <v>5448.3551025390625</v>
      </c>
      <c r="R27" s="3">
        <f t="shared" si="8"/>
        <v>5448.3551025390625</v>
      </c>
      <c r="S27" s="3">
        <f t="shared" si="8"/>
        <v>5448.3551025390625</v>
      </c>
      <c r="T27" s="3">
        <f t="shared" si="8"/>
        <v>5448.3551025390625</v>
      </c>
      <c r="U27" s="3">
        <f t="shared" si="8"/>
        <v>5448.3551025390625</v>
      </c>
      <c r="V27" s="3">
        <f t="shared" si="8"/>
        <v>5448.3551025390625</v>
      </c>
      <c r="W27" s="3">
        <f t="shared" si="8"/>
        <v>5448.3551025390625</v>
      </c>
      <c r="X27" s="3">
        <f t="shared" si="8"/>
        <v>5448.3551025390625</v>
      </c>
      <c r="Y27" s="3">
        <f t="shared" si="8"/>
        <v>5448.3551025390625</v>
      </c>
      <c r="Z27" s="481">
        <f t="shared" si="8"/>
        <v>5448.3551025390625</v>
      </c>
      <c r="AA27" s="3">
        <f t="shared" si="8"/>
        <v>5448.3551025390625</v>
      </c>
      <c r="AB27" s="3">
        <f t="shared" si="8"/>
        <v>5448.3551025390625</v>
      </c>
      <c r="AC27" s="3">
        <f t="shared" si="8"/>
        <v>5448.3551025390625</v>
      </c>
      <c r="AD27" s="3">
        <f t="shared" si="8"/>
        <v>5448.3551025390625</v>
      </c>
      <c r="AE27" s="3">
        <f t="shared" si="8"/>
        <v>5448.3551025390625</v>
      </c>
      <c r="AF27" s="3">
        <f t="shared" si="8"/>
        <v>5448.3551025390625</v>
      </c>
      <c r="AG27" s="3">
        <f t="shared" si="8"/>
        <v>5448.3551025390625</v>
      </c>
      <c r="AH27" s="3">
        <f t="shared" si="8"/>
        <v>5448.3551025390625</v>
      </c>
      <c r="AI27" s="3">
        <f t="shared" si="8"/>
        <v>5448.3551025390625</v>
      </c>
      <c r="AJ27" s="3">
        <f t="shared" si="8"/>
        <v>5448.3551025390625</v>
      </c>
      <c r="AK27" s="3">
        <f t="shared" si="8"/>
        <v>5448.3551025390625</v>
      </c>
      <c r="AL27" s="3">
        <f t="shared" si="8"/>
        <v>5448.3551025390625</v>
      </c>
      <c r="AM27" s="3">
        <f t="shared" si="8"/>
        <v>5448.3551025390625</v>
      </c>
    </row>
    <row r="28" spans="1:39" x14ac:dyDescent="0.25">
      <c r="A28" s="586"/>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47944.426086425781</v>
      </c>
      <c r="O28" s="3">
        <f t="shared" si="9"/>
        <v>47944.426086425781</v>
      </c>
      <c r="P28" s="3">
        <f t="shared" si="9"/>
        <v>47944.426086425781</v>
      </c>
      <c r="Q28" s="3">
        <f t="shared" si="9"/>
        <v>47944.426086425781</v>
      </c>
      <c r="R28" s="3">
        <f t="shared" si="9"/>
        <v>47944.426086425781</v>
      </c>
      <c r="S28" s="3">
        <f t="shared" si="9"/>
        <v>47944.426086425781</v>
      </c>
      <c r="T28" s="3">
        <f t="shared" si="9"/>
        <v>47944.426086425781</v>
      </c>
      <c r="U28" s="3">
        <f t="shared" si="9"/>
        <v>47944.426086425781</v>
      </c>
      <c r="V28" s="3">
        <f t="shared" si="9"/>
        <v>47944.426086425781</v>
      </c>
      <c r="W28" s="3">
        <f t="shared" si="9"/>
        <v>47944.426086425781</v>
      </c>
      <c r="X28" s="3">
        <f t="shared" si="9"/>
        <v>47944.426086425781</v>
      </c>
      <c r="Y28" s="3">
        <f t="shared" si="9"/>
        <v>47944.426086425781</v>
      </c>
      <c r="Z28" s="481">
        <f t="shared" si="9"/>
        <v>47944.426086425781</v>
      </c>
      <c r="AA28" s="3">
        <f t="shared" si="9"/>
        <v>47944.426086425781</v>
      </c>
      <c r="AB28" s="3">
        <f t="shared" si="9"/>
        <v>47944.426086425781</v>
      </c>
      <c r="AC28" s="3">
        <f t="shared" si="9"/>
        <v>47944.426086425781</v>
      </c>
      <c r="AD28" s="3">
        <f t="shared" si="9"/>
        <v>47944.426086425781</v>
      </c>
      <c r="AE28" s="3">
        <f t="shared" si="9"/>
        <v>47944.426086425781</v>
      </c>
      <c r="AF28" s="3">
        <f t="shared" si="9"/>
        <v>47944.426086425781</v>
      </c>
      <c r="AG28" s="3">
        <f t="shared" si="9"/>
        <v>47944.426086425781</v>
      </c>
      <c r="AH28" s="3">
        <f t="shared" si="9"/>
        <v>47944.426086425781</v>
      </c>
      <c r="AI28" s="3">
        <f t="shared" si="9"/>
        <v>47944.426086425781</v>
      </c>
      <c r="AJ28" s="3">
        <f t="shared" si="9"/>
        <v>47944.426086425781</v>
      </c>
      <c r="AK28" s="3">
        <f t="shared" si="9"/>
        <v>47944.426086425781</v>
      </c>
      <c r="AL28" s="3">
        <f t="shared" si="9"/>
        <v>47944.426086425781</v>
      </c>
      <c r="AM28" s="3">
        <f t="shared" si="9"/>
        <v>47944.426086425781</v>
      </c>
    </row>
    <row r="29" spans="1:39" x14ac:dyDescent="0.25">
      <c r="A29" s="586"/>
      <c r="B29" s="11" t="str">
        <f t="shared" si="3"/>
        <v>HVAC</v>
      </c>
      <c r="C29" s="3">
        <f t="shared" si="3"/>
        <v>0</v>
      </c>
      <c r="D29" s="3">
        <f t="shared" ref="D29:AM29" si="10">IF(SUM($C$19:$N$19)=0,0,C29+D11)</f>
        <v>0</v>
      </c>
      <c r="E29" s="3">
        <f t="shared" si="10"/>
        <v>150210.304</v>
      </c>
      <c r="F29" s="3">
        <f t="shared" si="10"/>
        <v>595878.78671537328</v>
      </c>
      <c r="G29" s="3">
        <f t="shared" si="10"/>
        <v>1273442.8934542944</v>
      </c>
      <c r="H29" s="3">
        <f t="shared" si="10"/>
        <v>1681353.2106568962</v>
      </c>
      <c r="I29" s="3">
        <f t="shared" si="10"/>
        <v>1995613.1229639968</v>
      </c>
      <c r="J29" s="3">
        <f t="shared" si="10"/>
        <v>2293750.9805377927</v>
      </c>
      <c r="K29" s="3">
        <f t="shared" si="10"/>
        <v>2361441.6501223273</v>
      </c>
      <c r="L29" s="3">
        <f t="shared" si="10"/>
        <v>4582874.0632305611</v>
      </c>
      <c r="M29" s="3">
        <f t="shared" si="10"/>
        <v>5726755.9519745577</v>
      </c>
      <c r="N29" s="3">
        <f t="shared" si="10"/>
        <v>9330739.1844279356</v>
      </c>
      <c r="O29" s="3">
        <f t="shared" si="10"/>
        <v>9330739.1844279356</v>
      </c>
      <c r="P29" s="3">
        <f t="shared" si="10"/>
        <v>9330739.1844279356</v>
      </c>
      <c r="Q29" s="3">
        <f t="shared" si="10"/>
        <v>9330739.1844279356</v>
      </c>
      <c r="R29" s="3">
        <f t="shared" si="10"/>
        <v>9330739.1844279356</v>
      </c>
      <c r="S29" s="3">
        <f t="shared" si="10"/>
        <v>9330739.1844279356</v>
      </c>
      <c r="T29" s="3">
        <f t="shared" si="10"/>
        <v>9330739.1844279356</v>
      </c>
      <c r="U29" s="3">
        <f t="shared" si="10"/>
        <v>9330739.1844279356</v>
      </c>
      <c r="V29" s="3">
        <f t="shared" si="10"/>
        <v>9330739.1844279356</v>
      </c>
      <c r="W29" s="3">
        <f t="shared" si="10"/>
        <v>9330739.1844279356</v>
      </c>
      <c r="X29" s="3">
        <f t="shared" si="10"/>
        <v>9330739.1844279356</v>
      </c>
      <c r="Y29" s="3">
        <f t="shared" si="10"/>
        <v>9330739.1844279356</v>
      </c>
      <c r="Z29" s="481">
        <f t="shared" si="10"/>
        <v>9330739.1844279356</v>
      </c>
      <c r="AA29" s="3">
        <f t="shared" si="10"/>
        <v>9330739.1844279356</v>
      </c>
      <c r="AB29" s="3">
        <f t="shared" si="10"/>
        <v>9330739.1844279356</v>
      </c>
      <c r="AC29" s="3">
        <f t="shared" si="10"/>
        <v>9330739.1844279356</v>
      </c>
      <c r="AD29" s="3">
        <f t="shared" si="10"/>
        <v>9330739.1844279356</v>
      </c>
      <c r="AE29" s="3">
        <f t="shared" si="10"/>
        <v>9330739.1844279356</v>
      </c>
      <c r="AF29" s="3">
        <f t="shared" si="10"/>
        <v>9330739.1844279356</v>
      </c>
      <c r="AG29" s="3">
        <f t="shared" si="10"/>
        <v>9330739.1844279356</v>
      </c>
      <c r="AH29" s="3">
        <f t="shared" si="10"/>
        <v>9330739.1844279356</v>
      </c>
      <c r="AI29" s="3">
        <f t="shared" si="10"/>
        <v>9330739.1844279356</v>
      </c>
      <c r="AJ29" s="3">
        <f t="shared" si="10"/>
        <v>9330739.1844279356</v>
      </c>
      <c r="AK29" s="3">
        <f t="shared" si="10"/>
        <v>9330739.1844279356</v>
      </c>
      <c r="AL29" s="3">
        <f t="shared" si="10"/>
        <v>9330739.1844279356</v>
      </c>
      <c r="AM29" s="3">
        <f t="shared" si="10"/>
        <v>9330739.1844279356</v>
      </c>
    </row>
    <row r="30" spans="1:39" x14ac:dyDescent="0.25">
      <c r="A30" s="586"/>
      <c r="B30" s="11" t="str">
        <f t="shared" si="3"/>
        <v>Lighting</v>
      </c>
      <c r="C30" s="3">
        <f t="shared" si="3"/>
        <v>0</v>
      </c>
      <c r="D30" s="3">
        <f t="shared" ref="D30:AM30" si="11">IF(SUM($C$19:$N$19)=0,0,C30+D12)</f>
        <v>194653.65526896008</v>
      </c>
      <c r="E30" s="3">
        <f t="shared" si="11"/>
        <v>2468205.1934118862</v>
      </c>
      <c r="F30" s="3">
        <f t="shared" si="11"/>
        <v>4888896.3826927356</v>
      </c>
      <c r="G30" s="3">
        <f t="shared" si="11"/>
        <v>9435777.9757936653</v>
      </c>
      <c r="H30" s="3">
        <f t="shared" si="11"/>
        <v>11061621.605470134</v>
      </c>
      <c r="I30" s="3">
        <f t="shared" si="11"/>
        <v>13097254.553098777</v>
      </c>
      <c r="J30" s="3">
        <f t="shared" si="11"/>
        <v>14603257.432246586</v>
      </c>
      <c r="K30" s="3">
        <f t="shared" si="11"/>
        <v>16657229.479578942</v>
      </c>
      <c r="L30" s="3">
        <f t="shared" si="11"/>
        <v>20199077.403186947</v>
      </c>
      <c r="M30" s="3">
        <f t="shared" si="11"/>
        <v>22704097.910564926</v>
      </c>
      <c r="N30" s="3">
        <f t="shared" si="11"/>
        <v>31490238.947695885</v>
      </c>
      <c r="O30" s="3">
        <f t="shared" si="11"/>
        <v>31490238.947695885</v>
      </c>
      <c r="P30" s="3">
        <f t="shared" si="11"/>
        <v>31490238.947695885</v>
      </c>
      <c r="Q30" s="3">
        <f t="shared" si="11"/>
        <v>31490238.947695885</v>
      </c>
      <c r="R30" s="3">
        <f t="shared" si="11"/>
        <v>31490238.947695885</v>
      </c>
      <c r="S30" s="3">
        <f t="shared" si="11"/>
        <v>31490238.947695885</v>
      </c>
      <c r="T30" s="3">
        <f t="shared" si="11"/>
        <v>31490238.947695885</v>
      </c>
      <c r="U30" s="3">
        <f t="shared" si="11"/>
        <v>31490238.947695885</v>
      </c>
      <c r="V30" s="3">
        <f t="shared" si="11"/>
        <v>31490238.947695885</v>
      </c>
      <c r="W30" s="3">
        <f t="shared" si="11"/>
        <v>31490238.947695885</v>
      </c>
      <c r="X30" s="3">
        <f t="shared" si="11"/>
        <v>31490238.947695885</v>
      </c>
      <c r="Y30" s="3">
        <f t="shared" si="11"/>
        <v>31490238.947695885</v>
      </c>
      <c r="Z30" s="481">
        <f t="shared" si="11"/>
        <v>31490238.947695885</v>
      </c>
      <c r="AA30" s="3">
        <f t="shared" si="11"/>
        <v>31490238.947695885</v>
      </c>
      <c r="AB30" s="3">
        <f t="shared" si="11"/>
        <v>31490238.947695885</v>
      </c>
      <c r="AC30" s="3">
        <f t="shared" si="11"/>
        <v>31490238.947695885</v>
      </c>
      <c r="AD30" s="3">
        <f t="shared" si="11"/>
        <v>31490238.947695885</v>
      </c>
      <c r="AE30" s="3">
        <f t="shared" si="11"/>
        <v>31490238.947695885</v>
      </c>
      <c r="AF30" s="3">
        <f t="shared" si="11"/>
        <v>31490238.947695885</v>
      </c>
      <c r="AG30" s="3">
        <f t="shared" si="11"/>
        <v>31490238.947695885</v>
      </c>
      <c r="AH30" s="3">
        <f t="shared" si="11"/>
        <v>31490238.947695885</v>
      </c>
      <c r="AI30" s="3">
        <f t="shared" si="11"/>
        <v>31490238.947695885</v>
      </c>
      <c r="AJ30" s="3">
        <f t="shared" si="11"/>
        <v>31490238.947695885</v>
      </c>
      <c r="AK30" s="3">
        <f t="shared" si="11"/>
        <v>31490238.947695885</v>
      </c>
      <c r="AL30" s="3">
        <f t="shared" si="11"/>
        <v>31490238.947695885</v>
      </c>
      <c r="AM30" s="3">
        <f t="shared" si="11"/>
        <v>31490238.947695885</v>
      </c>
    </row>
    <row r="31" spans="1:39" x14ac:dyDescent="0.25">
      <c r="A31" s="586"/>
      <c r="B31" s="11" t="str">
        <f t="shared" si="3"/>
        <v>Miscellaneous</v>
      </c>
      <c r="C31" s="3">
        <f t="shared" si="3"/>
        <v>0</v>
      </c>
      <c r="D31" s="3">
        <f t="shared" ref="D31:AM31" si="12">IF(SUM($C$19:$N$19)=0,0,C31+D13)</f>
        <v>0</v>
      </c>
      <c r="E31" s="3">
        <f t="shared" si="12"/>
        <v>107437.02628558796</v>
      </c>
      <c r="F31" s="3">
        <f t="shared" si="12"/>
        <v>107437.02628558796</v>
      </c>
      <c r="G31" s="3">
        <f t="shared" si="12"/>
        <v>107437.02628558796</v>
      </c>
      <c r="H31" s="3">
        <f t="shared" si="12"/>
        <v>107437.02628558796</v>
      </c>
      <c r="I31" s="3">
        <f t="shared" si="12"/>
        <v>143776.02047041917</v>
      </c>
      <c r="J31" s="3">
        <f t="shared" si="12"/>
        <v>143776.02047041917</v>
      </c>
      <c r="K31" s="3">
        <f t="shared" si="12"/>
        <v>143776.02047041917</v>
      </c>
      <c r="L31" s="3">
        <f t="shared" si="12"/>
        <v>150095.84554604199</v>
      </c>
      <c r="M31" s="3">
        <f t="shared" si="12"/>
        <v>150095.84554604199</v>
      </c>
      <c r="N31" s="3">
        <f t="shared" si="12"/>
        <v>150095.84554604199</v>
      </c>
      <c r="O31" s="3">
        <f t="shared" si="12"/>
        <v>150095.84554604199</v>
      </c>
      <c r="P31" s="3">
        <f t="shared" si="12"/>
        <v>150095.84554604199</v>
      </c>
      <c r="Q31" s="3">
        <f t="shared" si="12"/>
        <v>150095.84554604199</v>
      </c>
      <c r="R31" s="3">
        <f t="shared" si="12"/>
        <v>150095.84554604199</v>
      </c>
      <c r="S31" s="3">
        <f t="shared" si="12"/>
        <v>150095.84554604199</v>
      </c>
      <c r="T31" s="3">
        <f t="shared" si="12"/>
        <v>150095.84554604199</v>
      </c>
      <c r="U31" s="3">
        <f t="shared" si="12"/>
        <v>150095.84554604199</v>
      </c>
      <c r="V31" s="3">
        <f t="shared" si="12"/>
        <v>150095.84554604199</v>
      </c>
      <c r="W31" s="3">
        <f t="shared" si="12"/>
        <v>150095.84554604199</v>
      </c>
      <c r="X31" s="3">
        <f t="shared" si="12"/>
        <v>150095.84554604199</v>
      </c>
      <c r="Y31" s="3">
        <f t="shared" si="12"/>
        <v>150095.84554604199</v>
      </c>
      <c r="Z31" s="481">
        <f t="shared" si="12"/>
        <v>150095.84554604199</v>
      </c>
      <c r="AA31" s="3">
        <f t="shared" si="12"/>
        <v>150095.84554604199</v>
      </c>
      <c r="AB31" s="3">
        <f t="shared" si="12"/>
        <v>150095.84554604199</v>
      </c>
      <c r="AC31" s="3">
        <f t="shared" si="12"/>
        <v>150095.84554604199</v>
      </c>
      <c r="AD31" s="3">
        <f t="shared" si="12"/>
        <v>150095.84554604199</v>
      </c>
      <c r="AE31" s="3">
        <f t="shared" si="12"/>
        <v>150095.84554604199</v>
      </c>
      <c r="AF31" s="3">
        <f t="shared" si="12"/>
        <v>150095.84554604199</v>
      </c>
      <c r="AG31" s="3">
        <f t="shared" si="12"/>
        <v>150095.84554604199</v>
      </c>
      <c r="AH31" s="3">
        <f t="shared" si="12"/>
        <v>150095.84554604199</v>
      </c>
      <c r="AI31" s="3">
        <f t="shared" si="12"/>
        <v>150095.84554604199</v>
      </c>
      <c r="AJ31" s="3">
        <f t="shared" si="12"/>
        <v>150095.84554604199</v>
      </c>
      <c r="AK31" s="3">
        <f t="shared" si="12"/>
        <v>150095.84554604199</v>
      </c>
      <c r="AL31" s="3">
        <f t="shared" si="12"/>
        <v>150095.84554604199</v>
      </c>
      <c r="AM31" s="3">
        <f t="shared" si="12"/>
        <v>150095.84554604199</v>
      </c>
    </row>
    <row r="32" spans="1:39" ht="15" customHeight="1" x14ac:dyDescent="0.25">
      <c r="A32" s="586"/>
      <c r="B32" s="11" t="str">
        <f t="shared" si="3"/>
        <v>Motors</v>
      </c>
      <c r="C32" s="3">
        <f t="shared" si="3"/>
        <v>0</v>
      </c>
      <c r="D32" s="3">
        <f t="shared" ref="D32:AM32" si="13">IF(SUM($C$19:$N$19)=0,0,C32+D14)</f>
        <v>0</v>
      </c>
      <c r="E32" s="3">
        <f t="shared" si="13"/>
        <v>0</v>
      </c>
      <c r="F32" s="3">
        <f t="shared" si="13"/>
        <v>0</v>
      </c>
      <c r="G32" s="3">
        <f t="shared" si="13"/>
        <v>3372034.128</v>
      </c>
      <c r="H32" s="3">
        <f t="shared" si="13"/>
        <v>3372034.128</v>
      </c>
      <c r="I32" s="3">
        <f t="shared" si="13"/>
        <v>3397196.3840000001</v>
      </c>
      <c r="J32" s="3">
        <f t="shared" si="13"/>
        <v>3397196.3840000001</v>
      </c>
      <c r="K32" s="3">
        <f t="shared" si="13"/>
        <v>3397196.3840000001</v>
      </c>
      <c r="L32" s="3">
        <f t="shared" si="13"/>
        <v>3465084.0160000003</v>
      </c>
      <c r="M32" s="3">
        <f t="shared" si="13"/>
        <v>3465084.0160000003</v>
      </c>
      <c r="N32" s="3">
        <f t="shared" si="13"/>
        <v>3465084.0160000003</v>
      </c>
      <c r="O32" s="3">
        <f t="shared" si="13"/>
        <v>3465084.0160000003</v>
      </c>
      <c r="P32" s="3">
        <f t="shared" si="13"/>
        <v>3465084.0160000003</v>
      </c>
      <c r="Q32" s="3">
        <f t="shared" si="13"/>
        <v>3465084.0160000003</v>
      </c>
      <c r="R32" s="3">
        <f t="shared" si="13"/>
        <v>3465084.0160000003</v>
      </c>
      <c r="S32" s="3">
        <f t="shared" si="13"/>
        <v>3465084.0160000003</v>
      </c>
      <c r="T32" s="3">
        <f t="shared" si="13"/>
        <v>3465084.0160000003</v>
      </c>
      <c r="U32" s="3">
        <f t="shared" si="13"/>
        <v>3465084.0160000003</v>
      </c>
      <c r="V32" s="3">
        <f t="shared" si="13"/>
        <v>3465084.0160000003</v>
      </c>
      <c r="W32" s="3">
        <f t="shared" si="13"/>
        <v>3465084.0160000003</v>
      </c>
      <c r="X32" s="3">
        <f t="shared" si="13"/>
        <v>3465084.0160000003</v>
      </c>
      <c r="Y32" s="3">
        <f t="shared" si="13"/>
        <v>3465084.0160000003</v>
      </c>
      <c r="Z32" s="481">
        <f t="shared" si="13"/>
        <v>3465084.0160000003</v>
      </c>
      <c r="AA32" s="3">
        <f t="shared" si="13"/>
        <v>3465084.0160000003</v>
      </c>
      <c r="AB32" s="3">
        <f t="shared" si="13"/>
        <v>3465084.0160000003</v>
      </c>
      <c r="AC32" s="3">
        <f t="shared" si="13"/>
        <v>3465084.0160000003</v>
      </c>
      <c r="AD32" s="3">
        <f t="shared" si="13"/>
        <v>3465084.0160000003</v>
      </c>
      <c r="AE32" s="3">
        <f t="shared" si="13"/>
        <v>3465084.0160000003</v>
      </c>
      <c r="AF32" s="3">
        <f t="shared" si="13"/>
        <v>3465084.0160000003</v>
      </c>
      <c r="AG32" s="3">
        <f t="shared" si="13"/>
        <v>3465084.0160000003</v>
      </c>
      <c r="AH32" s="3">
        <f t="shared" si="13"/>
        <v>3465084.0160000003</v>
      </c>
      <c r="AI32" s="3">
        <f t="shared" si="13"/>
        <v>3465084.0160000003</v>
      </c>
      <c r="AJ32" s="3">
        <f t="shared" si="13"/>
        <v>3465084.0160000003</v>
      </c>
      <c r="AK32" s="3">
        <f t="shared" si="13"/>
        <v>3465084.0160000003</v>
      </c>
      <c r="AL32" s="3">
        <f t="shared" si="13"/>
        <v>3465084.0160000003</v>
      </c>
      <c r="AM32" s="3">
        <f t="shared" si="13"/>
        <v>3465084.0160000003</v>
      </c>
    </row>
    <row r="33" spans="1:39" x14ac:dyDescent="0.25">
      <c r="A33" s="586"/>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284710.636</v>
      </c>
      <c r="K33" s="3">
        <f t="shared" si="14"/>
        <v>1100664.496</v>
      </c>
      <c r="L33" s="3">
        <f t="shared" si="14"/>
        <v>1100664.496</v>
      </c>
      <c r="M33" s="3">
        <f t="shared" si="14"/>
        <v>1100664.496</v>
      </c>
      <c r="N33" s="3">
        <f t="shared" si="14"/>
        <v>1100664.496</v>
      </c>
      <c r="O33" s="3">
        <f t="shared" si="14"/>
        <v>1100664.496</v>
      </c>
      <c r="P33" s="3">
        <f t="shared" si="14"/>
        <v>1100664.496</v>
      </c>
      <c r="Q33" s="3">
        <f t="shared" si="14"/>
        <v>1100664.496</v>
      </c>
      <c r="R33" s="3">
        <f t="shared" si="14"/>
        <v>1100664.496</v>
      </c>
      <c r="S33" s="3">
        <f t="shared" si="14"/>
        <v>1100664.496</v>
      </c>
      <c r="T33" s="3">
        <f t="shared" si="14"/>
        <v>1100664.496</v>
      </c>
      <c r="U33" s="3">
        <f t="shared" si="14"/>
        <v>1100664.496</v>
      </c>
      <c r="V33" s="3">
        <f t="shared" si="14"/>
        <v>1100664.496</v>
      </c>
      <c r="W33" s="3">
        <f t="shared" si="14"/>
        <v>1100664.496</v>
      </c>
      <c r="X33" s="3">
        <f t="shared" si="14"/>
        <v>1100664.496</v>
      </c>
      <c r="Y33" s="3">
        <f t="shared" si="14"/>
        <v>1100664.496</v>
      </c>
      <c r="Z33" s="481">
        <f t="shared" si="14"/>
        <v>1100664.496</v>
      </c>
      <c r="AA33" s="3">
        <f t="shared" si="14"/>
        <v>1100664.496</v>
      </c>
      <c r="AB33" s="3">
        <f t="shared" si="14"/>
        <v>1100664.496</v>
      </c>
      <c r="AC33" s="3">
        <f t="shared" si="14"/>
        <v>1100664.496</v>
      </c>
      <c r="AD33" s="3">
        <f t="shared" si="14"/>
        <v>1100664.496</v>
      </c>
      <c r="AE33" s="3">
        <f t="shared" si="14"/>
        <v>1100664.496</v>
      </c>
      <c r="AF33" s="3">
        <f t="shared" si="14"/>
        <v>1100664.496</v>
      </c>
      <c r="AG33" s="3">
        <f t="shared" si="14"/>
        <v>1100664.496</v>
      </c>
      <c r="AH33" s="3">
        <f t="shared" si="14"/>
        <v>1100664.496</v>
      </c>
      <c r="AI33" s="3">
        <f t="shared" si="14"/>
        <v>1100664.496</v>
      </c>
      <c r="AJ33" s="3">
        <f t="shared" si="14"/>
        <v>1100664.496</v>
      </c>
      <c r="AK33" s="3">
        <f t="shared" si="14"/>
        <v>1100664.496</v>
      </c>
      <c r="AL33" s="3">
        <f t="shared" si="14"/>
        <v>1100664.496</v>
      </c>
      <c r="AM33" s="3">
        <f t="shared" si="14"/>
        <v>1100664.496</v>
      </c>
    </row>
    <row r="34" spans="1:39" x14ac:dyDescent="0.25">
      <c r="A34" s="586"/>
      <c r="B34" s="11" t="str">
        <f t="shared" si="3"/>
        <v>Refrigeration</v>
      </c>
      <c r="C34" s="3">
        <f t="shared" si="3"/>
        <v>0</v>
      </c>
      <c r="D34" s="3">
        <f t="shared" ref="D34:AM34" si="15">IF(SUM($C$19:$N$19)=0,0,C34+D16)</f>
        <v>0</v>
      </c>
      <c r="E34" s="3">
        <f t="shared" si="15"/>
        <v>52334.75</v>
      </c>
      <c r="F34" s="3">
        <f t="shared" si="15"/>
        <v>52334.75</v>
      </c>
      <c r="G34" s="3">
        <f t="shared" si="15"/>
        <v>52334.75</v>
      </c>
      <c r="H34" s="3">
        <f t="shared" si="15"/>
        <v>57484.75</v>
      </c>
      <c r="I34" s="3">
        <f t="shared" si="15"/>
        <v>110262.84599999999</v>
      </c>
      <c r="J34" s="3">
        <f t="shared" si="15"/>
        <v>110262.84599999999</v>
      </c>
      <c r="K34" s="3">
        <f t="shared" si="15"/>
        <v>160366.56999999998</v>
      </c>
      <c r="L34" s="3">
        <f t="shared" si="15"/>
        <v>201608.56999999998</v>
      </c>
      <c r="M34" s="3">
        <f t="shared" si="15"/>
        <v>260089.53799999997</v>
      </c>
      <c r="N34" s="3">
        <f t="shared" si="15"/>
        <v>576060.95799999998</v>
      </c>
      <c r="O34" s="3">
        <f t="shared" si="15"/>
        <v>576060.95799999998</v>
      </c>
      <c r="P34" s="3">
        <f t="shared" si="15"/>
        <v>576060.95799999998</v>
      </c>
      <c r="Q34" s="3">
        <f t="shared" si="15"/>
        <v>576060.95799999998</v>
      </c>
      <c r="R34" s="3">
        <f t="shared" si="15"/>
        <v>576060.95799999998</v>
      </c>
      <c r="S34" s="3">
        <f t="shared" si="15"/>
        <v>576060.95799999998</v>
      </c>
      <c r="T34" s="3">
        <f t="shared" si="15"/>
        <v>576060.95799999998</v>
      </c>
      <c r="U34" s="3">
        <f t="shared" si="15"/>
        <v>576060.95799999998</v>
      </c>
      <c r="V34" s="3">
        <f t="shared" si="15"/>
        <v>576060.95799999998</v>
      </c>
      <c r="W34" s="3">
        <f t="shared" si="15"/>
        <v>576060.95799999998</v>
      </c>
      <c r="X34" s="3">
        <f t="shared" si="15"/>
        <v>576060.95799999998</v>
      </c>
      <c r="Y34" s="3">
        <f t="shared" si="15"/>
        <v>576060.95799999998</v>
      </c>
      <c r="Z34" s="481">
        <f t="shared" si="15"/>
        <v>576060.95799999998</v>
      </c>
      <c r="AA34" s="3">
        <f t="shared" si="15"/>
        <v>576060.95799999998</v>
      </c>
      <c r="AB34" s="3">
        <f t="shared" si="15"/>
        <v>576060.95799999998</v>
      </c>
      <c r="AC34" s="3">
        <f t="shared" si="15"/>
        <v>576060.95799999998</v>
      </c>
      <c r="AD34" s="3">
        <f t="shared" si="15"/>
        <v>576060.95799999998</v>
      </c>
      <c r="AE34" s="3">
        <f t="shared" si="15"/>
        <v>576060.95799999998</v>
      </c>
      <c r="AF34" s="3">
        <f t="shared" si="15"/>
        <v>576060.95799999998</v>
      </c>
      <c r="AG34" s="3">
        <f t="shared" si="15"/>
        <v>576060.95799999998</v>
      </c>
      <c r="AH34" s="3">
        <f t="shared" si="15"/>
        <v>576060.95799999998</v>
      </c>
      <c r="AI34" s="3">
        <f t="shared" si="15"/>
        <v>576060.95799999998</v>
      </c>
      <c r="AJ34" s="3">
        <f t="shared" si="15"/>
        <v>576060.95799999998</v>
      </c>
      <c r="AK34" s="3">
        <f t="shared" si="15"/>
        <v>576060.95799999998</v>
      </c>
      <c r="AL34" s="3">
        <f t="shared" si="15"/>
        <v>576060.95799999998</v>
      </c>
      <c r="AM34" s="3">
        <f t="shared" si="15"/>
        <v>576060.95799999998</v>
      </c>
    </row>
    <row r="35" spans="1:39" x14ac:dyDescent="0.25">
      <c r="A35" s="586"/>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81">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586"/>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5" t="str">
        <f t="shared" si="3"/>
        <v>Monthly kWh</v>
      </c>
      <c r="C37" s="230">
        <f>SUM(C23:C36)</f>
        <v>0</v>
      </c>
      <c r="D37" s="230">
        <f t="shared" ref="D37:AM37" si="17">SUM(D23:D36)</f>
        <v>264212.65526896005</v>
      </c>
      <c r="E37" s="230">
        <f t="shared" si="17"/>
        <v>3402668.394935356</v>
      </c>
      <c r="F37" s="230">
        <f t="shared" si="17"/>
        <v>6817145.8295286531</v>
      </c>
      <c r="G37" s="230">
        <f t="shared" si="17"/>
        <v>16279872.604256146</v>
      </c>
      <c r="H37" s="230">
        <f t="shared" si="17"/>
        <v>18762888.75199841</v>
      </c>
      <c r="I37" s="230">
        <f t="shared" si="17"/>
        <v>21540603.089652888</v>
      </c>
      <c r="J37" s="230">
        <f t="shared" si="17"/>
        <v>24296670.351878382</v>
      </c>
      <c r="K37" s="230">
        <f t="shared" si="17"/>
        <v>27730107.21507569</v>
      </c>
      <c r="L37" s="230">
        <f t="shared" si="17"/>
        <v>34554732.607852168</v>
      </c>
      <c r="M37" s="230">
        <f t="shared" si="17"/>
        <v>38935574.707055852</v>
      </c>
      <c r="N37" s="230">
        <f t="shared" si="17"/>
        <v>54246501.524850108</v>
      </c>
      <c r="O37" s="230">
        <f t="shared" si="17"/>
        <v>54246501.524850108</v>
      </c>
      <c r="P37" s="230">
        <f t="shared" si="17"/>
        <v>54246501.524850108</v>
      </c>
      <c r="Q37" s="230">
        <f t="shared" si="17"/>
        <v>54246501.524850108</v>
      </c>
      <c r="R37" s="230">
        <f t="shared" si="17"/>
        <v>54246501.524850108</v>
      </c>
      <c r="S37" s="230">
        <f t="shared" si="17"/>
        <v>54246501.524850108</v>
      </c>
      <c r="T37" s="230">
        <f t="shared" si="17"/>
        <v>54246501.524850108</v>
      </c>
      <c r="U37" s="230">
        <f t="shared" si="17"/>
        <v>54246501.524850108</v>
      </c>
      <c r="V37" s="230">
        <f t="shared" si="17"/>
        <v>54246501.524850108</v>
      </c>
      <c r="W37" s="230">
        <f t="shared" si="17"/>
        <v>54246501.524850108</v>
      </c>
      <c r="X37" s="230">
        <f t="shared" si="17"/>
        <v>54246501.524850108</v>
      </c>
      <c r="Y37" s="230">
        <f t="shared" si="17"/>
        <v>54246501.524850108</v>
      </c>
      <c r="Z37" s="230">
        <f t="shared" si="17"/>
        <v>54246501.524850108</v>
      </c>
      <c r="AA37" s="230">
        <f t="shared" si="17"/>
        <v>54246501.524850108</v>
      </c>
      <c r="AB37" s="230">
        <f t="shared" si="17"/>
        <v>54246501.524850108</v>
      </c>
      <c r="AC37" s="230">
        <f t="shared" si="17"/>
        <v>54246501.524850108</v>
      </c>
      <c r="AD37" s="230">
        <f t="shared" si="17"/>
        <v>54246501.524850108</v>
      </c>
      <c r="AE37" s="230">
        <f t="shared" si="17"/>
        <v>54246501.524850108</v>
      </c>
      <c r="AF37" s="230">
        <f t="shared" si="17"/>
        <v>54246501.524850108</v>
      </c>
      <c r="AG37" s="230">
        <f t="shared" si="17"/>
        <v>54246501.524850108</v>
      </c>
      <c r="AH37" s="230">
        <f t="shared" si="17"/>
        <v>54246501.524850108</v>
      </c>
      <c r="AI37" s="230">
        <f t="shared" si="17"/>
        <v>54246501.524850108</v>
      </c>
      <c r="AJ37" s="230">
        <f t="shared" si="17"/>
        <v>54246501.524850108</v>
      </c>
      <c r="AK37" s="230">
        <f t="shared" si="17"/>
        <v>54246501.524850108</v>
      </c>
      <c r="AL37" s="230">
        <f t="shared" si="17"/>
        <v>54246501.524850108</v>
      </c>
      <c r="AM37" s="230">
        <f t="shared" si="17"/>
        <v>54246501.524850108</v>
      </c>
    </row>
    <row r="38" spans="1:39" x14ac:dyDescent="0.25">
      <c r="A38" s="39"/>
      <c r="B38" s="126"/>
      <c r="C38" s="9"/>
      <c r="D38" s="30"/>
      <c r="E38" s="9"/>
      <c r="F38" s="30"/>
      <c r="G38" s="30"/>
      <c r="H38" s="9"/>
      <c r="I38" s="30"/>
      <c r="J38" s="30"/>
      <c r="K38" s="9"/>
      <c r="L38" s="30"/>
      <c r="M38" s="116"/>
      <c r="N38" s="296" t="s">
        <v>184</v>
      </c>
      <c r="O38" s="295">
        <f>SUM(C5:N18)</f>
        <v>54246501.524850108</v>
      </c>
      <c r="P38" s="30"/>
      <c r="Q38" s="9"/>
      <c r="R38" s="30"/>
      <c r="S38" s="30"/>
      <c r="T38" s="9"/>
      <c r="U38" s="30"/>
      <c r="V38" s="30"/>
      <c r="W38" s="9"/>
      <c r="X38" s="30"/>
      <c r="Y38" s="30"/>
      <c r="Z38" s="9"/>
      <c r="AA38" s="30"/>
      <c r="AB38" s="30"/>
      <c r="AC38" s="9"/>
      <c r="AD38" s="30"/>
      <c r="AE38" s="30"/>
      <c r="AF38" s="9"/>
      <c r="AG38" s="30"/>
      <c r="AH38" s="30"/>
      <c r="AI38" s="9"/>
      <c r="AJ38" s="30"/>
      <c r="AK38" s="30"/>
      <c r="AL38" s="9"/>
      <c r="AM38" s="30"/>
    </row>
    <row r="39" spans="1:39" ht="15.75" thickBot="1" x14ac:dyDescent="0.3">
      <c r="A39" s="25"/>
      <c r="B39" s="127"/>
      <c r="C39" s="22"/>
      <c r="D39" s="23"/>
      <c r="E39" s="22"/>
      <c r="F39" s="23"/>
      <c r="G39" s="23"/>
      <c r="H39" s="22"/>
      <c r="I39" s="23"/>
      <c r="J39" s="23"/>
      <c r="K39" s="22"/>
      <c r="L39" s="23"/>
      <c r="M39" s="23"/>
      <c r="N39" s="22"/>
      <c r="O39" s="23"/>
      <c r="P39" s="23"/>
      <c r="Q39" s="22"/>
      <c r="R39" s="23"/>
      <c r="S39" s="23"/>
      <c r="T39" s="22"/>
      <c r="U39" s="23"/>
      <c r="V39" s="23"/>
      <c r="W39" s="22"/>
      <c r="X39" s="23"/>
      <c r="Y39" s="23"/>
      <c r="Z39" s="22"/>
      <c r="AA39" s="23"/>
      <c r="AB39" s="23"/>
      <c r="AC39" s="22"/>
      <c r="AD39" s="23"/>
      <c r="AE39" s="23"/>
      <c r="AF39" s="479" t="s">
        <v>275</v>
      </c>
      <c r="AG39" s="23"/>
      <c r="AH39" s="23"/>
      <c r="AI39" s="22"/>
      <c r="AJ39" s="23"/>
      <c r="AK39" s="23"/>
      <c r="AL39" s="22"/>
      <c r="AM39" s="23"/>
    </row>
    <row r="40" spans="1:39" ht="16.5" thickBot="1" x14ac:dyDescent="0.3">
      <c r="A40" s="588" t="s">
        <v>15</v>
      </c>
      <c r="B40" s="17" t="s">
        <v>10</v>
      </c>
      <c r="C40" s="142">
        <f>C$4</f>
        <v>44927</v>
      </c>
      <c r="D40" s="142">
        <f t="shared" ref="D40:AM40" si="18">D$4</f>
        <v>44958</v>
      </c>
      <c r="E40" s="142">
        <f t="shared" si="18"/>
        <v>44986</v>
      </c>
      <c r="F40" s="142">
        <f t="shared" si="18"/>
        <v>45017</v>
      </c>
      <c r="G40" s="142">
        <f t="shared" si="18"/>
        <v>45047</v>
      </c>
      <c r="H40" s="142">
        <f t="shared" si="18"/>
        <v>45078</v>
      </c>
      <c r="I40" s="142">
        <f t="shared" si="18"/>
        <v>45108</v>
      </c>
      <c r="J40" s="142">
        <f t="shared" si="18"/>
        <v>45139</v>
      </c>
      <c r="K40" s="142">
        <f t="shared" si="18"/>
        <v>45170</v>
      </c>
      <c r="L40" s="142">
        <f t="shared" si="18"/>
        <v>45200</v>
      </c>
      <c r="M40" s="142">
        <f t="shared" si="18"/>
        <v>45231</v>
      </c>
      <c r="N40" s="142">
        <f t="shared" si="18"/>
        <v>45261</v>
      </c>
      <c r="O40" s="142">
        <f t="shared" si="18"/>
        <v>45292</v>
      </c>
      <c r="P40" s="142">
        <f t="shared" si="18"/>
        <v>45323</v>
      </c>
      <c r="Q40" s="142">
        <f t="shared" si="18"/>
        <v>45352</v>
      </c>
      <c r="R40" s="142">
        <f t="shared" si="18"/>
        <v>45383</v>
      </c>
      <c r="S40" s="142">
        <f t="shared" si="18"/>
        <v>45413</v>
      </c>
      <c r="T40" s="142">
        <f t="shared" si="18"/>
        <v>45444</v>
      </c>
      <c r="U40" s="142">
        <f t="shared" si="18"/>
        <v>45474</v>
      </c>
      <c r="V40" s="142">
        <f t="shared" si="18"/>
        <v>45505</v>
      </c>
      <c r="W40" s="142">
        <f t="shared" si="18"/>
        <v>45536</v>
      </c>
      <c r="X40" s="142">
        <f t="shared" si="18"/>
        <v>45566</v>
      </c>
      <c r="Y40" s="142">
        <f t="shared" si="18"/>
        <v>45597</v>
      </c>
      <c r="Z40" s="142">
        <f t="shared" si="18"/>
        <v>45627</v>
      </c>
      <c r="AA40" s="142">
        <f t="shared" si="18"/>
        <v>45658</v>
      </c>
      <c r="AB40" s="142">
        <f t="shared" si="18"/>
        <v>45689</v>
      </c>
      <c r="AC40" s="142">
        <f t="shared" si="18"/>
        <v>45717</v>
      </c>
      <c r="AD40" s="142">
        <f t="shared" si="18"/>
        <v>45748</v>
      </c>
      <c r="AE40" s="142">
        <f t="shared" si="18"/>
        <v>45778</v>
      </c>
      <c r="AF40" s="480">
        <f t="shared" si="18"/>
        <v>45809</v>
      </c>
      <c r="AG40" s="142">
        <f t="shared" si="18"/>
        <v>45839</v>
      </c>
      <c r="AH40" s="142">
        <f t="shared" si="18"/>
        <v>45870</v>
      </c>
      <c r="AI40" s="142">
        <f t="shared" si="18"/>
        <v>45901</v>
      </c>
      <c r="AJ40" s="142">
        <f t="shared" si="18"/>
        <v>45931</v>
      </c>
      <c r="AK40" s="142">
        <f t="shared" si="18"/>
        <v>45962</v>
      </c>
      <c r="AL40" s="142">
        <f t="shared" si="18"/>
        <v>45992</v>
      </c>
      <c r="AM40" s="142">
        <f t="shared" si="18"/>
        <v>46023</v>
      </c>
    </row>
    <row r="41" spans="1:39" ht="15" customHeight="1" x14ac:dyDescent="0.25">
      <c r="A41" s="589"/>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481">
        <f>Z23</f>
        <v>1854040.5337250908</v>
      </c>
      <c r="AG41" s="3">
        <f t="shared" si="20"/>
        <v>1854040.5337250908</v>
      </c>
      <c r="AH41" s="3">
        <f t="shared" si="20"/>
        <v>1854040.5337250908</v>
      </c>
      <c r="AI41" s="3">
        <f t="shared" si="20"/>
        <v>1854040.5337250908</v>
      </c>
      <c r="AJ41" s="3">
        <f t="shared" si="20"/>
        <v>1854040.5337250908</v>
      </c>
      <c r="AK41" s="3">
        <f t="shared" si="20"/>
        <v>1854040.5337250908</v>
      </c>
      <c r="AL41" s="3">
        <f t="shared" si="20"/>
        <v>1854040.5337250908</v>
      </c>
      <c r="AM41" s="3">
        <f t="shared" si="20"/>
        <v>1854040.5337250908</v>
      </c>
    </row>
    <row r="42" spans="1:39" x14ac:dyDescent="0.25">
      <c r="A42" s="589"/>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481">
        <f t="shared" ref="AF42:AF53" si="22">Z24</f>
        <v>106230.49399999999</v>
      </c>
      <c r="AG42" s="3">
        <f t="shared" si="21"/>
        <v>106230.49399999999</v>
      </c>
      <c r="AH42" s="3">
        <f t="shared" si="21"/>
        <v>106230.49399999999</v>
      </c>
      <c r="AI42" s="3">
        <f t="shared" si="21"/>
        <v>106230.49399999999</v>
      </c>
      <c r="AJ42" s="3">
        <f t="shared" si="21"/>
        <v>106230.49399999999</v>
      </c>
      <c r="AK42" s="3">
        <f t="shared" si="21"/>
        <v>106230.49399999999</v>
      </c>
      <c r="AL42" s="3">
        <f t="shared" si="21"/>
        <v>106230.49399999999</v>
      </c>
      <c r="AM42" s="3">
        <f t="shared" si="21"/>
        <v>106230.49399999999</v>
      </c>
    </row>
    <row r="43" spans="1:39" x14ac:dyDescent="0.25">
      <c r="A43" s="589"/>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481">
        <f t="shared" si="22"/>
        <v>126522.6020043866</v>
      </c>
      <c r="AG43" s="3">
        <f t="shared" si="23"/>
        <v>126522.6020043866</v>
      </c>
      <c r="AH43" s="3">
        <f t="shared" si="23"/>
        <v>126522.6020043866</v>
      </c>
      <c r="AI43" s="3">
        <f t="shared" si="23"/>
        <v>126522.6020043866</v>
      </c>
      <c r="AJ43" s="3">
        <f t="shared" si="23"/>
        <v>126522.6020043866</v>
      </c>
      <c r="AK43" s="3">
        <f t="shared" si="23"/>
        <v>126522.6020043866</v>
      </c>
      <c r="AL43" s="3">
        <f t="shared" si="23"/>
        <v>126522.6020043866</v>
      </c>
      <c r="AM43" s="3">
        <f t="shared" si="23"/>
        <v>126522.6020043866</v>
      </c>
    </row>
    <row r="44" spans="1:39" x14ac:dyDescent="0.25">
      <c r="A44" s="589"/>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481">
        <f t="shared" si="22"/>
        <v>5993431.6662618052</v>
      </c>
      <c r="AG44" s="3">
        <f t="shared" si="24"/>
        <v>5993431.6662618052</v>
      </c>
      <c r="AH44" s="3">
        <f t="shared" si="24"/>
        <v>5993431.6662618052</v>
      </c>
      <c r="AI44" s="3">
        <f t="shared" si="24"/>
        <v>5993431.6662618052</v>
      </c>
      <c r="AJ44" s="3">
        <f t="shared" si="24"/>
        <v>5993431.6662618052</v>
      </c>
      <c r="AK44" s="3">
        <f t="shared" si="24"/>
        <v>5993431.6662618052</v>
      </c>
      <c r="AL44" s="3">
        <f t="shared" si="24"/>
        <v>5993431.6662618052</v>
      </c>
      <c r="AM44" s="3">
        <f t="shared" si="24"/>
        <v>5993431.6662618052</v>
      </c>
    </row>
    <row r="45" spans="1:39" x14ac:dyDescent="0.25">
      <c r="A45" s="589"/>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481">
        <f t="shared" si="22"/>
        <v>5448.3551025390625</v>
      </c>
      <c r="AG45" s="3">
        <f t="shared" si="25"/>
        <v>5448.3551025390625</v>
      </c>
      <c r="AH45" s="3">
        <f t="shared" si="25"/>
        <v>5448.3551025390625</v>
      </c>
      <c r="AI45" s="3">
        <f t="shared" si="25"/>
        <v>5448.3551025390625</v>
      </c>
      <c r="AJ45" s="3">
        <f t="shared" si="25"/>
        <v>5448.3551025390625</v>
      </c>
      <c r="AK45" s="3">
        <f t="shared" si="25"/>
        <v>5448.3551025390625</v>
      </c>
      <c r="AL45" s="3">
        <f t="shared" si="25"/>
        <v>5448.3551025390625</v>
      </c>
      <c r="AM45" s="3">
        <f t="shared" si="25"/>
        <v>5448.3551025390625</v>
      </c>
    </row>
    <row r="46" spans="1:39" x14ac:dyDescent="0.25">
      <c r="A46" s="589"/>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481">
        <f t="shared" si="22"/>
        <v>47944.426086425781</v>
      </c>
      <c r="AG46" s="3">
        <f t="shared" si="26"/>
        <v>47944.426086425781</v>
      </c>
      <c r="AH46" s="3">
        <f t="shared" si="26"/>
        <v>47944.426086425781</v>
      </c>
      <c r="AI46" s="3">
        <f t="shared" si="26"/>
        <v>47944.426086425781</v>
      </c>
      <c r="AJ46" s="3">
        <f t="shared" si="26"/>
        <v>47944.426086425781</v>
      </c>
      <c r="AK46" s="3">
        <f t="shared" si="26"/>
        <v>47944.426086425781</v>
      </c>
      <c r="AL46" s="3">
        <f t="shared" si="26"/>
        <v>47944.426086425781</v>
      </c>
      <c r="AM46" s="3">
        <f t="shared" si="26"/>
        <v>47944.426086425781</v>
      </c>
    </row>
    <row r="47" spans="1:39" x14ac:dyDescent="0.25">
      <c r="A47" s="589"/>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481">
        <f t="shared" si="22"/>
        <v>9330739.1844279356</v>
      </c>
      <c r="AG47" s="3">
        <f t="shared" si="27"/>
        <v>9330739.1844279356</v>
      </c>
      <c r="AH47" s="3">
        <f t="shared" si="27"/>
        <v>9330739.1844279356</v>
      </c>
      <c r="AI47" s="3">
        <f t="shared" si="27"/>
        <v>9330739.1844279356</v>
      </c>
      <c r="AJ47" s="3">
        <f t="shared" si="27"/>
        <v>9330739.1844279356</v>
      </c>
      <c r="AK47" s="3">
        <f t="shared" si="27"/>
        <v>9330739.1844279356</v>
      </c>
      <c r="AL47" s="3">
        <f t="shared" si="27"/>
        <v>9330739.1844279356</v>
      </c>
      <c r="AM47" s="3">
        <f t="shared" si="27"/>
        <v>9330739.1844279356</v>
      </c>
    </row>
    <row r="48" spans="1:39" x14ac:dyDescent="0.25">
      <c r="A48" s="589"/>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481">
        <f t="shared" si="22"/>
        <v>31490238.947695885</v>
      </c>
      <c r="AG48" s="3">
        <f t="shared" si="28"/>
        <v>31490238.947695885</v>
      </c>
      <c r="AH48" s="3">
        <f t="shared" si="28"/>
        <v>31490238.947695885</v>
      </c>
      <c r="AI48" s="3">
        <f t="shared" si="28"/>
        <v>31490238.947695885</v>
      </c>
      <c r="AJ48" s="3">
        <f t="shared" si="28"/>
        <v>31490238.947695885</v>
      </c>
      <c r="AK48" s="3">
        <f t="shared" si="28"/>
        <v>31490238.947695885</v>
      </c>
      <c r="AL48" s="3">
        <f t="shared" si="28"/>
        <v>31490238.947695885</v>
      </c>
      <c r="AM48" s="3">
        <f t="shared" si="28"/>
        <v>31490238.947695885</v>
      </c>
    </row>
    <row r="49" spans="1:39" x14ac:dyDescent="0.25">
      <c r="A49" s="589"/>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481">
        <f t="shared" si="22"/>
        <v>150095.84554604199</v>
      </c>
      <c r="AG49" s="3">
        <f t="shared" si="29"/>
        <v>150095.84554604199</v>
      </c>
      <c r="AH49" s="3">
        <f t="shared" si="29"/>
        <v>150095.84554604199</v>
      </c>
      <c r="AI49" s="3">
        <f t="shared" si="29"/>
        <v>150095.84554604199</v>
      </c>
      <c r="AJ49" s="3">
        <f t="shared" si="29"/>
        <v>150095.84554604199</v>
      </c>
      <c r="AK49" s="3">
        <f t="shared" si="29"/>
        <v>150095.84554604199</v>
      </c>
      <c r="AL49" s="3">
        <f t="shared" si="29"/>
        <v>150095.84554604199</v>
      </c>
      <c r="AM49" s="3">
        <f t="shared" si="29"/>
        <v>150095.84554604199</v>
      </c>
    </row>
    <row r="50" spans="1:39" ht="15" customHeight="1" x14ac:dyDescent="0.25">
      <c r="A50" s="589"/>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481">
        <f t="shared" si="22"/>
        <v>3465084.0160000003</v>
      </c>
      <c r="AG50" s="3">
        <f t="shared" si="30"/>
        <v>3465084.0160000003</v>
      </c>
      <c r="AH50" s="3">
        <f t="shared" si="30"/>
        <v>3465084.0160000003</v>
      </c>
      <c r="AI50" s="3">
        <f t="shared" si="30"/>
        <v>3465084.0160000003</v>
      </c>
      <c r="AJ50" s="3">
        <f t="shared" si="30"/>
        <v>3465084.0160000003</v>
      </c>
      <c r="AK50" s="3">
        <f t="shared" si="30"/>
        <v>3465084.0160000003</v>
      </c>
      <c r="AL50" s="3">
        <f t="shared" si="30"/>
        <v>3465084.0160000003</v>
      </c>
      <c r="AM50" s="3">
        <f t="shared" si="30"/>
        <v>3465084.0160000003</v>
      </c>
    </row>
    <row r="51" spans="1:39" x14ac:dyDescent="0.25">
      <c r="A51" s="589"/>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481">
        <f t="shared" si="22"/>
        <v>1100664.496</v>
      </c>
      <c r="AG51" s="3">
        <f t="shared" si="31"/>
        <v>1100664.496</v>
      </c>
      <c r="AH51" s="3">
        <f t="shared" si="31"/>
        <v>1100664.496</v>
      </c>
      <c r="AI51" s="3">
        <f t="shared" si="31"/>
        <v>1100664.496</v>
      </c>
      <c r="AJ51" s="3">
        <f t="shared" si="31"/>
        <v>1100664.496</v>
      </c>
      <c r="AK51" s="3">
        <f t="shared" si="31"/>
        <v>1100664.496</v>
      </c>
      <c r="AL51" s="3">
        <f t="shared" si="31"/>
        <v>1100664.496</v>
      </c>
      <c r="AM51" s="3">
        <f t="shared" si="31"/>
        <v>1100664.496</v>
      </c>
    </row>
    <row r="52" spans="1:39" x14ac:dyDescent="0.25">
      <c r="A52" s="589"/>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481">
        <f t="shared" si="22"/>
        <v>576060.95799999998</v>
      </c>
      <c r="AG52" s="3">
        <f t="shared" si="32"/>
        <v>576060.95799999998</v>
      </c>
      <c r="AH52" s="3">
        <f t="shared" si="32"/>
        <v>576060.95799999998</v>
      </c>
      <c r="AI52" s="3">
        <f t="shared" si="32"/>
        <v>576060.95799999998</v>
      </c>
      <c r="AJ52" s="3">
        <f t="shared" si="32"/>
        <v>576060.95799999998</v>
      </c>
      <c r="AK52" s="3">
        <f t="shared" si="32"/>
        <v>576060.95799999998</v>
      </c>
      <c r="AL52" s="3">
        <f t="shared" si="32"/>
        <v>576060.95799999998</v>
      </c>
      <c r="AM52" s="3">
        <f t="shared" si="32"/>
        <v>576060.95799999998</v>
      </c>
    </row>
    <row r="53" spans="1:39" x14ac:dyDescent="0.25">
      <c r="A53" s="589"/>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481">
        <f t="shared" si="22"/>
        <v>0</v>
      </c>
      <c r="AG53" s="3">
        <f t="shared" si="33"/>
        <v>0</v>
      </c>
      <c r="AH53" s="3">
        <f t="shared" si="33"/>
        <v>0</v>
      </c>
      <c r="AI53" s="3">
        <f t="shared" si="33"/>
        <v>0</v>
      </c>
      <c r="AJ53" s="3">
        <f t="shared" si="33"/>
        <v>0</v>
      </c>
      <c r="AK53" s="3">
        <f t="shared" si="33"/>
        <v>0</v>
      </c>
      <c r="AL53" s="3">
        <f t="shared" si="33"/>
        <v>0</v>
      </c>
      <c r="AM53" s="3">
        <f t="shared" si="33"/>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34">SUM(D41:D54)</f>
        <v>0</v>
      </c>
      <c r="E55" s="230">
        <f t="shared" si="34"/>
        <v>0</v>
      </c>
      <c r="F55" s="230">
        <f t="shared" si="34"/>
        <v>0</v>
      </c>
      <c r="G55" s="230">
        <f t="shared" si="34"/>
        <v>0</v>
      </c>
      <c r="H55" s="230">
        <f t="shared" si="34"/>
        <v>0</v>
      </c>
      <c r="I55" s="230">
        <f t="shared" si="34"/>
        <v>0</v>
      </c>
      <c r="J55" s="230">
        <f t="shared" si="34"/>
        <v>0</v>
      </c>
      <c r="K55" s="230">
        <f t="shared" si="34"/>
        <v>0</v>
      </c>
      <c r="L55" s="230">
        <f t="shared" si="34"/>
        <v>0</v>
      </c>
      <c r="M55" s="230">
        <f t="shared" si="34"/>
        <v>0</v>
      </c>
      <c r="N55" s="230">
        <f t="shared" si="34"/>
        <v>0</v>
      </c>
      <c r="O55" s="230">
        <f t="shared" si="34"/>
        <v>0</v>
      </c>
      <c r="P55" s="230">
        <f t="shared" si="34"/>
        <v>0</v>
      </c>
      <c r="Q55" s="230">
        <f t="shared" si="34"/>
        <v>0</v>
      </c>
      <c r="R55" s="230">
        <f t="shared" si="34"/>
        <v>0</v>
      </c>
      <c r="S55" s="230">
        <f t="shared" si="34"/>
        <v>0</v>
      </c>
      <c r="T55" s="230">
        <f t="shared" si="34"/>
        <v>0</v>
      </c>
      <c r="U55" s="230">
        <f t="shared" si="34"/>
        <v>0</v>
      </c>
      <c r="V55" s="230">
        <f t="shared" si="34"/>
        <v>0</v>
      </c>
      <c r="W55" s="230">
        <f t="shared" si="34"/>
        <v>0</v>
      </c>
      <c r="X55" s="230">
        <f t="shared" si="34"/>
        <v>0</v>
      </c>
      <c r="Y55" s="230">
        <f t="shared" si="34"/>
        <v>0</v>
      </c>
      <c r="Z55" s="230">
        <f t="shared" si="34"/>
        <v>0</v>
      </c>
      <c r="AA55" s="230">
        <f t="shared" si="34"/>
        <v>0</v>
      </c>
      <c r="AB55" s="230">
        <f t="shared" si="34"/>
        <v>0</v>
      </c>
      <c r="AC55" s="230">
        <f t="shared" si="34"/>
        <v>0</v>
      </c>
      <c r="AD55" s="230">
        <f t="shared" si="34"/>
        <v>0</v>
      </c>
      <c r="AE55" s="230">
        <f t="shared" si="34"/>
        <v>0</v>
      </c>
      <c r="AF55" s="230">
        <f t="shared" si="34"/>
        <v>54246501.524850108</v>
      </c>
      <c r="AG55" s="230">
        <f t="shared" si="34"/>
        <v>54246501.524850108</v>
      </c>
      <c r="AH55" s="230">
        <f t="shared" si="34"/>
        <v>54246501.524850108</v>
      </c>
      <c r="AI55" s="230">
        <f t="shared" si="34"/>
        <v>54246501.524850108</v>
      </c>
      <c r="AJ55" s="230">
        <f t="shared" si="34"/>
        <v>54246501.524850108</v>
      </c>
      <c r="AK55" s="230">
        <f t="shared" si="34"/>
        <v>54246501.524850108</v>
      </c>
      <c r="AL55" s="230">
        <f t="shared" si="34"/>
        <v>54246501.524850108</v>
      </c>
      <c r="AM55" s="230">
        <f t="shared" si="34"/>
        <v>54246501.524850108</v>
      </c>
    </row>
    <row r="56" spans="1:39" x14ac:dyDescent="0.25">
      <c r="A56" s="39"/>
      <c r="B56" s="126"/>
      <c r="C56" s="9"/>
      <c r="D56" s="30"/>
      <c r="E56" s="9"/>
      <c r="F56" s="30"/>
      <c r="G56" s="30"/>
      <c r="H56" s="9"/>
      <c r="I56" s="30"/>
      <c r="J56" s="30"/>
      <c r="K56" s="9"/>
      <c r="L56" s="30"/>
      <c r="M56" s="30"/>
      <c r="N56" s="9"/>
      <c r="O56" s="30"/>
      <c r="P56" s="30"/>
      <c r="Q56" s="9"/>
      <c r="R56" s="30"/>
      <c r="S56" s="30"/>
      <c r="T56" s="9"/>
      <c r="U56" s="30"/>
      <c r="V56" s="30"/>
      <c r="W56" s="9"/>
      <c r="X56" s="30"/>
      <c r="Y56" s="30"/>
      <c r="Z56" s="9"/>
      <c r="AA56" s="30"/>
      <c r="AB56" s="30"/>
      <c r="AC56" s="9"/>
      <c r="AD56" s="30"/>
      <c r="AE56" s="30"/>
      <c r="AF56" s="9"/>
      <c r="AG56" s="30"/>
      <c r="AH56" s="30"/>
      <c r="AI56" s="9"/>
      <c r="AJ56" s="30"/>
      <c r="AK56" s="30"/>
      <c r="AL56" s="9"/>
      <c r="AM56" s="30"/>
    </row>
    <row r="57" spans="1:39" ht="15.75" thickBot="1" x14ac:dyDescent="0.3">
      <c r="A57" s="199" t="s">
        <v>173</v>
      </c>
      <c r="B57" s="200"/>
      <c r="C57" s="200"/>
      <c r="D57" s="200"/>
      <c r="E57" s="200"/>
      <c r="F57" s="200"/>
      <c r="G57" s="200"/>
      <c r="H57" s="200"/>
      <c r="I57" s="200"/>
      <c r="J57" s="200"/>
      <c r="K57" s="22"/>
      <c r="L57" s="23"/>
      <c r="M57" s="23"/>
      <c r="N57" s="22"/>
      <c r="O57" s="23"/>
      <c r="P57" s="23"/>
      <c r="Q57" s="22"/>
      <c r="R57" s="23"/>
      <c r="S57" s="23"/>
      <c r="T57" s="22"/>
      <c r="U57" s="23"/>
      <c r="V57" s="23"/>
      <c r="W57" s="22"/>
      <c r="X57" s="23"/>
      <c r="Y57" s="23"/>
      <c r="Z57" s="22"/>
      <c r="AA57" s="23"/>
      <c r="AB57" s="23"/>
      <c r="AC57" s="22"/>
      <c r="AD57" s="23"/>
      <c r="AE57" s="23"/>
      <c r="AF57" s="22"/>
      <c r="AG57" s="23"/>
      <c r="AH57" s="23"/>
      <c r="AI57" s="22"/>
      <c r="AJ57" s="23"/>
      <c r="AK57" s="23"/>
      <c r="AL57" s="22"/>
      <c r="AM57" s="23"/>
    </row>
    <row r="58" spans="1:39" ht="16.5" thickBot="1" x14ac:dyDescent="0.3">
      <c r="A58" s="591" t="s">
        <v>16</v>
      </c>
      <c r="B58" s="17" t="s">
        <v>10</v>
      </c>
      <c r="C58" s="142">
        <f>C$4</f>
        <v>44927</v>
      </c>
      <c r="D58" s="142">
        <f t="shared" ref="D58:AM58" si="35">D$4</f>
        <v>44958</v>
      </c>
      <c r="E58" s="142">
        <f t="shared" si="35"/>
        <v>44986</v>
      </c>
      <c r="F58" s="142">
        <f t="shared" si="35"/>
        <v>45017</v>
      </c>
      <c r="G58" s="142">
        <f t="shared" si="35"/>
        <v>45047</v>
      </c>
      <c r="H58" s="142">
        <f t="shared" si="35"/>
        <v>45078</v>
      </c>
      <c r="I58" s="142">
        <f t="shared" si="35"/>
        <v>45108</v>
      </c>
      <c r="J58" s="142">
        <f t="shared" si="35"/>
        <v>45139</v>
      </c>
      <c r="K58" s="142">
        <f t="shared" si="35"/>
        <v>45170</v>
      </c>
      <c r="L58" s="142">
        <f t="shared" si="35"/>
        <v>45200</v>
      </c>
      <c r="M58" s="142">
        <f t="shared" si="35"/>
        <v>45231</v>
      </c>
      <c r="N58" s="142">
        <f t="shared" si="35"/>
        <v>45261</v>
      </c>
      <c r="O58" s="142">
        <f t="shared" si="35"/>
        <v>45292</v>
      </c>
      <c r="P58" s="142">
        <f t="shared" si="35"/>
        <v>45323</v>
      </c>
      <c r="Q58" s="142">
        <f t="shared" si="35"/>
        <v>45352</v>
      </c>
      <c r="R58" s="142">
        <f t="shared" si="35"/>
        <v>45383</v>
      </c>
      <c r="S58" s="142">
        <f t="shared" si="35"/>
        <v>45413</v>
      </c>
      <c r="T58" s="142">
        <f t="shared" si="35"/>
        <v>45444</v>
      </c>
      <c r="U58" s="142">
        <f t="shared" si="35"/>
        <v>45474</v>
      </c>
      <c r="V58" s="142">
        <f t="shared" si="35"/>
        <v>45505</v>
      </c>
      <c r="W58" s="142">
        <f t="shared" si="35"/>
        <v>45536</v>
      </c>
      <c r="X58" s="142">
        <f t="shared" si="35"/>
        <v>45566</v>
      </c>
      <c r="Y58" s="142">
        <f t="shared" si="35"/>
        <v>45597</v>
      </c>
      <c r="Z58" s="142">
        <f t="shared" si="35"/>
        <v>45627</v>
      </c>
      <c r="AA58" s="142">
        <f t="shared" si="35"/>
        <v>45658</v>
      </c>
      <c r="AB58" s="142">
        <f t="shared" si="35"/>
        <v>45689</v>
      </c>
      <c r="AC58" s="142">
        <f t="shared" si="35"/>
        <v>45717</v>
      </c>
      <c r="AD58" s="142">
        <f t="shared" si="35"/>
        <v>45748</v>
      </c>
      <c r="AE58" s="142">
        <f t="shared" si="35"/>
        <v>45778</v>
      </c>
      <c r="AF58" s="142">
        <f t="shared" si="35"/>
        <v>45809</v>
      </c>
      <c r="AG58" s="142">
        <f t="shared" si="35"/>
        <v>45839</v>
      </c>
      <c r="AH58" s="142">
        <f t="shared" si="35"/>
        <v>45870</v>
      </c>
      <c r="AI58" s="142">
        <f t="shared" si="35"/>
        <v>45901</v>
      </c>
      <c r="AJ58" s="142">
        <f t="shared" si="35"/>
        <v>45931</v>
      </c>
      <c r="AK58" s="142">
        <f t="shared" si="35"/>
        <v>45962</v>
      </c>
      <c r="AL58" s="142">
        <f t="shared" si="35"/>
        <v>45992</v>
      </c>
      <c r="AM58" s="142">
        <f t="shared" si="35"/>
        <v>46023</v>
      </c>
    </row>
    <row r="59" spans="1:39" ht="15" customHeight="1" x14ac:dyDescent="0.25">
      <c r="A59" s="592"/>
      <c r="B59" s="13" t="str">
        <f t="shared" ref="B59:B72" si="36">B41</f>
        <v>Air Comp</v>
      </c>
      <c r="C59" s="26">
        <f>((C5*0.5)-C41)*C78*C93*C$2</f>
        <v>0</v>
      </c>
      <c r="D59" s="26">
        <f>((D5*0.5)+C23-D41)*D78*D93*D$2</f>
        <v>84.144646139183422</v>
      </c>
      <c r="E59" s="26">
        <f t="shared" ref="E59:AM59" si="37">((E5*0.5)+D23-E41)*E78*E93*E$2</f>
        <v>673.93189836715828</v>
      </c>
      <c r="F59" s="26">
        <f t="shared" si="37"/>
        <v>1117.123581331392</v>
      </c>
      <c r="G59" s="26">
        <f t="shared" si="37"/>
        <v>1847.493722365738</v>
      </c>
      <c r="H59" s="26">
        <f t="shared" si="37"/>
        <v>4808.9337785944008</v>
      </c>
      <c r="I59" s="26">
        <f t="shared" si="37"/>
        <v>5480.3848162705162</v>
      </c>
      <c r="J59" s="26">
        <f t="shared" si="37"/>
        <v>6087.9343321711331</v>
      </c>
      <c r="K59" s="26">
        <f t="shared" si="37"/>
        <v>6744.6825671266679</v>
      </c>
      <c r="L59" s="26">
        <f t="shared" si="37"/>
        <v>3908.622364880875</v>
      </c>
      <c r="M59" s="26">
        <f t="shared" si="37"/>
        <v>3953.7085045200861</v>
      </c>
      <c r="N59" s="26">
        <f t="shared" si="37"/>
        <v>4665.2672758191493</v>
      </c>
      <c r="O59" s="26">
        <f t="shared" si="37"/>
        <v>5198.5305326581838</v>
      </c>
      <c r="P59" s="26">
        <f t="shared" si="37"/>
        <v>4740.4796217638686</v>
      </c>
      <c r="Q59" s="26">
        <f t="shared" si="37"/>
        <v>5407.2420080106876</v>
      </c>
      <c r="R59" s="26">
        <f t="shared" si="37"/>
        <v>5024.7454279195099</v>
      </c>
      <c r="S59" s="26">
        <f t="shared" si="37"/>
        <v>5511.2416426014051</v>
      </c>
      <c r="T59" s="26">
        <f t="shared" si="37"/>
        <v>10383.24687873802</v>
      </c>
      <c r="U59" s="26">
        <f t="shared" si="37"/>
        <v>10234.05771433476</v>
      </c>
      <c r="V59" s="26">
        <f t="shared" si="37"/>
        <v>10297.742532705994</v>
      </c>
      <c r="W59" s="26">
        <f t="shared" si="37"/>
        <v>9857.9316993733519</v>
      </c>
      <c r="X59" s="26">
        <f t="shared" si="37"/>
        <v>5417.3629373636168</v>
      </c>
      <c r="Y59" s="26">
        <f t="shared" si="37"/>
        <v>5361.1816542243178</v>
      </c>
      <c r="Z59" s="26">
        <f t="shared" si="37"/>
        <v>5321.2735389457785</v>
      </c>
      <c r="AA59" s="26">
        <f t="shared" si="37"/>
        <v>5198.5305326581838</v>
      </c>
      <c r="AB59" s="26">
        <f t="shared" si="37"/>
        <v>4740.4796217638686</v>
      </c>
      <c r="AC59" s="26">
        <f t="shared" si="37"/>
        <v>5407.2420080106876</v>
      </c>
      <c r="AD59" s="26">
        <f t="shared" si="37"/>
        <v>5024.7454279195099</v>
      </c>
      <c r="AE59" s="26">
        <f t="shared" si="37"/>
        <v>5511.2416426014051</v>
      </c>
      <c r="AF59" s="26">
        <f t="shared" si="37"/>
        <v>0</v>
      </c>
      <c r="AG59" s="26">
        <f t="shared" si="37"/>
        <v>0</v>
      </c>
      <c r="AH59" s="26">
        <f t="shared" si="37"/>
        <v>0</v>
      </c>
      <c r="AI59" s="26">
        <f t="shared" si="37"/>
        <v>0</v>
      </c>
      <c r="AJ59" s="26">
        <f t="shared" si="37"/>
        <v>0</v>
      </c>
      <c r="AK59" s="26">
        <f t="shared" si="37"/>
        <v>0</v>
      </c>
      <c r="AL59" s="26">
        <f t="shared" si="37"/>
        <v>0</v>
      </c>
      <c r="AM59" s="26">
        <f t="shared" si="37"/>
        <v>0</v>
      </c>
    </row>
    <row r="60" spans="1:39" ht="15.75" x14ac:dyDescent="0.25">
      <c r="A60" s="592"/>
      <c r="B60" s="13" t="str">
        <f t="shared" si="36"/>
        <v>Building Shell</v>
      </c>
      <c r="C60" s="26">
        <f t="shared" ref="C60:C71" si="38">((C6*0.5)-C42)*C79*C94*C$2</f>
        <v>0</v>
      </c>
      <c r="D60" s="26">
        <f t="shared" ref="D60:AM60" si="39">((D6*0.5)+C24-D42)*D79*D94*D$2</f>
        <v>0</v>
      </c>
      <c r="E60" s="26">
        <f t="shared" si="39"/>
        <v>0</v>
      </c>
      <c r="F60" s="26">
        <f t="shared" si="39"/>
        <v>0</v>
      </c>
      <c r="G60" s="26">
        <f t="shared" si="39"/>
        <v>27.847525577306207</v>
      </c>
      <c r="H60" s="26">
        <f t="shared" si="39"/>
        <v>271.29063009641033</v>
      </c>
      <c r="I60" s="26">
        <f t="shared" si="39"/>
        <v>370.72378332939815</v>
      </c>
      <c r="J60" s="26">
        <f t="shared" si="39"/>
        <v>355.11117530820871</v>
      </c>
      <c r="K60" s="26">
        <f t="shared" si="39"/>
        <v>154.67771536191572</v>
      </c>
      <c r="L60" s="26">
        <f t="shared" si="39"/>
        <v>102.12067203990836</v>
      </c>
      <c r="M60" s="26">
        <f t="shared" si="39"/>
        <v>261.13486683971087</v>
      </c>
      <c r="N60" s="26">
        <f t="shared" si="39"/>
        <v>408.95662559800701</v>
      </c>
      <c r="O60" s="26">
        <f t="shared" si="39"/>
        <v>419.12309175626064</v>
      </c>
      <c r="P60" s="26">
        <f t="shared" si="39"/>
        <v>358.27758235014221</v>
      </c>
      <c r="Q60" s="26">
        <f t="shared" si="39"/>
        <v>294.18956195678811</v>
      </c>
      <c r="R60" s="26">
        <f t="shared" si="39"/>
        <v>164.42303521555604</v>
      </c>
      <c r="S60" s="26">
        <f t="shared" si="39"/>
        <v>191.20904414326694</v>
      </c>
      <c r="T60" s="26">
        <f t="shared" si="39"/>
        <v>970.96708494220866</v>
      </c>
      <c r="U60" s="26">
        <f t="shared" si="39"/>
        <v>1218.351540589317</v>
      </c>
      <c r="V60" s="26">
        <f t="shared" si="39"/>
        <v>1167.0420592703585</v>
      </c>
      <c r="W60" s="26">
        <f t="shared" si="39"/>
        <v>508.33488780670251</v>
      </c>
      <c r="X60" s="26">
        <f t="shared" si="39"/>
        <v>156.59280115056782</v>
      </c>
      <c r="Y60" s="26">
        <f t="shared" si="39"/>
        <v>261.13486683971087</v>
      </c>
      <c r="Z60" s="26">
        <f t="shared" si="39"/>
        <v>408.95662559800701</v>
      </c>
      <c r="AA60" s="26">
        <f t="shared" si="39"/>
        <v>419.12309175626064</v>
      </c>
      <c r="AB60" s="26">
        <f t="shared" si="39"/>
        <v>358.27758235014221</v>
      </c>
      <c r="AC60" s="26">
        <f t="shared" si="39"/>
        <v>294.18956195678811</v>
      </c>
      <c r="AD60" s="26">
        <f t="shared" si="39"/>
        <v>164.42303521555604</v>
      </c>
      <c r="AE60" s="26">
        <f t="shared" si="39"/>
        <v>191.20904414326694</v>
      </c>
      <c r="AF60" s="26">
        <f t="shared" si="39"/>
        <v>0</v>
      </c>
      <c r="AG60" s="26">
        <f t="shared" si="39"/>
        <v>0</v>
      </c>
      <c r="AH60" s="26">
        <f t="shared" si="39"/>
        <v>0</v>
      </c>
      <c r="AI60" s="26">
        <f t="shared" si="39"/>
        <v>0</v>
      </c>
      <c r="AJ60" s="26">
        <f t="shared" si="39"/>
        <v>0</v>
      </c>
      <c r="AK60" s="26">
        <f t="shared" si="39"/>
        <v>0</v>
      </c>
      <c r="AL60" s="26">
        <f t="shared" si="39"/>
        <v>0</v>
      </c>
      <c r="AM60" s="26">
        <f t="shared" si="39"/>
        <v>0</v>
      </c>
    </row>
    <row r="61" spans="1:39" ht="15.75" x14ac:dyDescent="0.25">
      <c r="A61" s="592"/>
      <c r="B61" s="13" t="str">
        <f t="shared" si="36"/>
        <v>Cooking</v>
      </c>
      <c r="C61" s="26">
        <f t="shared" si="38"/>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96.567466839624004</v>
      </c>
      <c r="M61" s="26">
        <f t="shared" si="40"/>
        <v>225.69632152341117</v>
      </c>
      <c r="N61" s="26">
        <f t="shared" si="40"/>
        <v>320.70745303692991</v>
      </c>
      <c r="O61" s="26">
        <f t="shared" si="40"/>
        <v>371.55022621947683</v>
      </c>
      <c r="P61" s="26">
        <f t="shared" si="40"/>
        <v>336.52386871731238</v>
      </c>
      <c r="Q61" s="26">
        <f t="shared" si="40"/>
        <v>359.84791766750135</v>
      </c>
      <c r="R61" s="26">
        <f t="shared" si="40"/>
        <v>334.55371204705699</v>
      </c>
      <c r="S61" s="26">
        <f t="shared" si="40"/>
        <v>400.79833090857477</v>
      </c>
      <c r="T61" s="26">
        <f t="shared" si="40"/>
        <v>777.62896395777238</v>
      </c>
      <c r="U61" s="26">
        <f t="shared" si="40"/>
        <v>767.79767890030905</v>
      </c>
      <c r="V61" s="26">
        <f t="shared" si="40"/>
        <v>775.57852534685924</v>
      </c>
      <c r="W61" s="26">
        <f t="shared" si="40"/>
        <v>727.32701049041555</v>
      </c>
      <c r="X61" s="26">
        <f t="shared" si="40"/>
        <v>393.58837637179829</v>
      </c>
      <c r="Y61" s="26">
        <f t="shared" si="40"/>
        <v>386.38890806939582</v>
      </c>
      <c r="Z61" s="26">
        <f t="shared" si="40"/>
        <v>382.35648755250406</v>
      </c>
      <c r="AA61" s="26">
        <f t="shared" si="40"/>
        <v>371.55022621947683</v>
      </c>
      <c r="AB61" s="26">
        <f t="shared" si="40"/>
        <v>336.52386871731238</v>
      </c>
      <c r="AC61" s="26">
        <f t="shared" si="40"/>
        <v>359.84791766750135</v>
      </c>
      <c r="AD61" s="26">
        <f t="shared" si="40"/>
        <v>334.55371204705699</v>
      </c>
      <c r="AE61" s="26">
        <f t="shared" si="40"/>
        <v>400.79833090857477</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75" x14ac:dyDescent="0.25">
      <c r="A62" s="592"/>
      <c r="B62" s="13" t="str">
        <f t="shared" si="36"/>
        <v>Cooling</v>
      </c>
      <c r="C62" s="26">
        <f t="shared" si="38"/>
        <v>0</v>
      </c>
      <c r="D62" s="26">
        <f t="shared" ref="D62:AM62" si="41">((D8*0.5)+C26-D44)*D81*D96*D$2</f>
        <v>0</v>
      </c>
      <c r="E62" s="26">
        <f t="shared" si="41"/>
        <v>23.709520234178274</v>
      </c>
      <c r="F62" s="26">
        <f t="shared" si="41"/>
        <v>402.14147711427978</v>
      </c>
      <c r="G62" s="26">
        <f t="shared" si="41"/>
        <v>2654.9634025453634</v>
      </c>
      <c r="H62" s="26">
        <f t="shared" si="41"/>
        <v>22381.357607345184</v>
      </c>
      <c r="I62" s="26">
        <f t="shared" si="41"/>
        <v>37657.062728274053</v>
      </c>
      <c r="J62" s="26">
        <f t="shared" si="41"/>
        <v>44690.260340186876</v>
      </c>
      <c r="K62" s="26">
        <f t="shared" si="41"/>
        <v>22393.952532259424</v>
      </c>
      <c r="L62" s="26">
        <f t="shared" si="41"/>
        <v>2564.2190847557322</v>
      </c>
      <c r="M62" s="26">
        <f t="shared" si="41"/>
        <v>970.80845541087433</v>
      </c>
      <c r="N62" s="26">
        <f t="shared" si="41"/>
        <v>11.455988038176125</v>
      </c>
      <c r="O62" s="26">
        <f t="shared" si="41"/>
        <v>1.2563290613173841</v>
      </c>
      <c r="P62" s="26">
        <f t="shared" si="41"/>
        <v>51.66514198323609</v>
      </c>
      <c r="Q62" s="26">
        <f t="shared" si="41"/>
        <v>1586.7981629519854</v>
      </c>
      <c r="R62" s="26">
        <f t="shared" si="41"/>
        <v>5628.0964089649451</v>
      </c>
      <c r="S62" s="26">
        <f t="shared" si="41"/>
        <v>17801.113780428172</v>
      </c>
      <c r="T62" s="26">
        <f t="shared" si="41"/>
        <v>111201.88984176099</v>
      </c>
      <c r="U62" s="26">
        <f t="shared" si="41"/>
        <v>140260.83811027661</v>
      </c>
      <c r="V62" s="26">
        <f t="shared" si="41"/>
        <v>134176.04443025746</v>
      </c>
      <c r="W62" s="26">
        <f t="shared" si="41"/>
        <v>56386.697405430445</v>
      </c>
      <c r="X62" s="26">
        <f t="shared" si="41"/>
        <v>5229.2857545928673</v>
      </c>
      <c r="Y62" s="26">
        <f t="shared" si="41"/>
        <v>1598.8437559214065</v>
      </c>
      <c r="Z62" s="26">
        <f t="shared" si="41"/>
        <v>13.831852568193645</v>
      </c>
      <c r="AA62" s="26">
        <f t="shared" si="41"/>
        <v>1.2563290613173841</v>
      </c>
      <c r="AB62" s="26">
        <f t="shared" si="41"/>
        <v>51.66514198323609</v>
      </c>
      <c r="AC62" s="26">
        <f t="shared" si="41"/>
        <v>1586.7981629519854</v>
      </c>
      <c r="AD62" s="26">
        <f t="shared" si="41"/>
        <v>5628.0964089649451</v>
      </c>
      <c r="AE62" s="26">
        <f t="shared" si="41"/>
        <v>17801.113780428172</v>
      </c>
      <c r="AF62" s="26">
        <f t="shared" si="41"/>
        <v>0</v>
      </c>
      <c r="AG62" s="26">
        <f t="shared" si="41"/>
        <v>0</v>
      </c>
      <c r="AH62" s="26">
        <f t="shared" si="41"/>
        <v>0</v>
      </c>
      <c r="AI62" s="26">
        <f t="shared" si="41"/>
        <v>0</v>
      </c>
      <c r="AJ62" s="26">
        <f t="shared" si="41"/>
        <v>0</v>
      </c>
      <c r="AK62" s="26">
        <f t="shared" si="41"/>
        <v>0</v>
      </c>
      <c r="AL62" s="26">
        <f t="shared" si="41"/>
        <v>0</v>
      </c>
      <c r="AM62" s="26">
        <f t="shared" si="41"/>
        <v>0</v>
      </c>
    </row>
    <row r="63" spans="1:39" ht="15.75" x14ac:dyDescent="0.25">
      <c r="A63" s="592"/>
      <c r="B63" s="13" t="str">
        <f t="shared" si="36"/>
        <v>Ext Lighting</v>
      </c>
      <c r="C63" s="26">
        <f t="shared" si="38"/>
        <v>0</v>
      </c>
      <c r="D63" s="26">
        <f t="shared" ref="D63:AM63" si="42">((D9*0.5)+C27-D45)*D82*D97*D$2</f>
        <v>0</v>
      </c>
      <c r="E63" s="26">
        <f t="shared" si="42"/>
        <v>0</v>
      </c>
      <c r="F63" s="26">
        <f t="shared" si="42"/>
        <v>0</v>
      </c>
      <c r="G63" s="26">
        <f t="shared" si="42"/>
        <v>0</v>
      </c>
      <c r="H63" s="26">
        <f t="shared" si="42"/>
        <v>7.9930037132470426</v>
      </c>
      <c r="I63" s="26">
        <f t="shared" si="42"/>
        <v>19.746219971163743</v>
      </c>
      <c r="J63" s="26">
        <f t="shared" si="42"/>
        <v>15.591264313115904</v>
      </c>
      <c r="K63" s="26">
        <f t="shared" si="42"/>
        <v>18.932749993441217</v>
      </c>
      <c r="L63" s="26">
        <f t="shared" si="42"/>
        <v>13.630750332250292</v>
      </c>
      <c r="M63" s="26">
        <f t="shared" si="42"/>
        <v>12.018613533646082</v>
      </c>
      <c r="N63" s="26">
        <f t="shared" si="42"/>
        <v>12.965894586920699</v>
      </c>
      <c r="O63" s="26">
        <f t="shared" si="42"/>
        <v>13.996094449894777</v>
      </c>
      <c r="P63" s="26">
        <f t="shared" si="42"/>
        <v>10.830367327923303</v>
      </c>
      <c r="Q63" s="26">
        <f t="shared" si="42"/>
        <v>9.548050914578031</v>
      </c>
      <c r="R63" s="26">
        <f t="shared" si="42"/>
        <v>9.5234523611426418</v>
      </c>
      <c r="S63" s="26">
        <f t="shared" si="42"/>
        <v>11.184414471546475</v>
      </c>
      <c r="T63" s="26">
        <f t="shared" si="42"/>
        <v>15.807892033945379</v>
      </c>
      <c r="U63" s="26">
        <f t="shared" si="42"/>
        <v>19.746219971163743</v>
      </c>
      <c r="V63" s="26">
        <f t="shared" si="42"/>
        <v>15.591264313115904</v>
      </c>
      <c r="W63" s="26">
        <f t="shared" si="42"/>
        <v>18.932749993441217</v>
      </c>
      <c r="X63" s="26">
        <f t="shared" si="42"/>
        <v>13.630750332250292</v>
      </c>
      <c r="Y63" s="26">
        <f t="shared" si="42"/>
        <v>12.018613533646082</v>
      </c>
      <c r="Z63" s="26">
        <f t="shared" si="42"/>
        <v>12.965894586920699</v>
      </c>
      <c r="AA63" s="26">
        <f t="shared" si="42"/>
        <v>13.996094449894777</v>
      </c>
      <c r="AB63" s="26">
        <f t="shared" si="42"/>
        <v>10.830367327923303</v>
      </c>
      <c r="AC63" s="26">
        <f t="shared" si="42"/>
        <v>9.548050914578031</v>
      </c>
      <c r="AD63" s="26">
        <f t="shared" si="42"/>
        <v>9.5234523611426418</v>
      </c>
      <c r="AE63" s="26">
        <f t="shared" si="42"/>
        <v>11.184414471546475</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75" x14ac:dyDescent="0.25">
      <c r="A64" s="592"/>
      <c r="B64" s="13" t="str">
        <f t="shared" si="36"/>
        <v>Heating</v>
      </c>
      <c r="C64" s="26">
        <f t="shared" si="38"/>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164.70775225662777</v>
      </c>
      <c r="O64" s="26">
        <f t="shared" si="43"/>
        <v>339.82360310299003</v>
      </c>
      <c r="P64" s="26">
        <f t="shared" si="43"/>
        <v>290.7764480177209</v>
      </c>
      <c r="Q64" s="26">
        <f t="shared" si="43"/>
        <v>227.62056717850331</v>
      </c>
      <c r="R64" s="26">
        <f t="shared" si="43"/>
        <v>102.62593366839542</v>
      </c>
      <c r="S64" s="26">
        <f t="shared" si="43"/>
        <v>43.783475968830132</v>
      </c>
      <c r="T64" s="26">
        <f t="shared" si="43"/>
        <v>8.7956301725102435</v>
      </c>
      <c r="U64" s="26">
        <f t="shared" si="43"/>
        <v>5.7350822112753077</v>
      </c>
      <c r="V64" s="26">
        <f t="shared" si="43"/>
        <v>6.7060424922426343</v>
      </c>
      <c r="W64" s="26">
        <f t="shared" si="43"/>
        <v>30.05153621940541</v>
      </c>
      <c r="X64" s="26">
        <f t="shared" si="43"/>
        <v>90.744757983309341</v>
      </c>
      <c r="Y64" s="26">
        <f t="shared" si="43"/>
        <v>197.09927731193415</v>
      </c>
      <c r="Z64" s="26">
        <f t="shared" si="43"/>
        <v>329.41550451325554</v>
      </c>
      <c r="AA64" s="26">
        <f t="shared" si="43"/>
        <v>339.82360310299003</v>
      </c>
      <c r="AB64" s="26">
        <f t="shared" si="43"/>
        <v>290.7764480177209</v>
      </c>
      <c r="AC64" s="26">
        <f t="shared" si="43"/>
        <v>227.62056717850331</v>
      </c>
      <c r="AD64" s="26">
        <f t="shared" si="43"/>
        <v>102.62593366839542</v>
      </c>
      <c r="AE64" s="26">
        <f t="shared" si="43"/>
        <v>43.783475968830132</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75" x14ac:dyDescent="0.25">
      <c r="A65" s="592"/>
      <c r="B65" s="13" t="str">
        <f t="shared" si="36"/>
        <v>HVAC</v>
      </c>
      <c r="C65" s="26">
        <f t="shared" si="38"/>
        <v>0</v>
      </c>
      <c r="D65" s="26">
        <f t="shared" ref="D65:AM65" si="44">((D11*0.5)+C29-D47)*D84*D99*D$2</f>
        <v>0</v>
      </c>
      <c r="E65" s="26">
        <f t="shared" si="44"/>
        <v>187.44409390101703</v>
      </c>
      <c r="F65" s="26">
        <f t="shared" si="44"/>
        <v>540.39041170227074</v>
      </c>
      <c r="G65" s="26">
        <f t="shared" si="44"/>
        <v>1610.4365610033738</v>
      </c>
      <c r="H65" s="26">
        <f t="shared" si="44"/>
        <v>12399.531707486874</v>
      </c>
      <c r="I65" s="26">
        <f t="shared" si="44"/>
        <v>21085.459685719186</v>
      </c>
      <c r="J65" s="26">
        <f t="shared" si="44"/>
        <v>23561.352902637755</v>
      </c>
      <c r="K65" s="26">
        <f t="shared" si="44"/>
        <v>11138.029837389255</v>
      </c>
      <c r="L65" s="26">
        <f t="shared" si="44"/>
        <v>5118.2565790752724</v>
      </c>
      <c r="M65" s="26">
        <f t="shared" si="44"/>
        <v>12671.520953236251</v>
      </c>
      <c r="N65" s="26">
        <f t="shared" si="44"/>
        <v>28983.49696529494</v>
      </c>
      <c r="O65" s="26">
        <f t="shared" si="44"/>
        <v>36813.612627544841</v>
      </c>
      <c r="P65" s="26">
        <f t="shared" si="44"/>
        <v>31469.256619823107</v>
      </c>
      <c r="Q65" s="26">
        <f t="shared" si="44"/>
        <v>25840.095155727064</v>
      </c>
      <c r="R65" s="26">
        <f t="shared" si="44"/>
        <v>14442.072137105597</v>
      </c>
      <c r="S65" s="26">
        <f t="shared" si="44"/>
        <v>16794.81713230658</v>
      </c>
      <c r="T65" s="26">
        <f t="shared" si="44"/>
        <v>85284.745322374525</v>
      </c>
      <c r="U65" s="26">
        <f t="shared" si="44"/>
        <v>107013.72112780427</v>
      </c>
      <c r="V65" s="26">
        <f t="shared" si="44"/>
        <v>102506.96068785491</v>
      </c>
      <c r="W65" s="26">
        <f t="shared" si="44"/>
        <v>44649.517081882135</v>
      </c>
      <c r="X65" s="26">
        <f t="shared" si="44"/>
        <v>13754.304726239296</v>
      </c>
      <c r="Y65" s="26">
        <f t="shared" si="44"/>
        <v>22936.741068357092</v>
      </c>
      <c r="Z65" s="26">
        <f t="shared" si="44"/>
        <v>35920.642628271577</v>
      </c>
      <c r="AA65" s="26">
        <f t="shared" si="44"/>
        <v>36813.612627544841</v>
      </c>
      <c r="AB65" s="26">
        <f t="shared" si="44"/>
        <v>31469.256619823107</v>
      </c>
      <c r="AC65" s="26">
        <f t="shared" si="44"/>
        <v>25840.095155727064</v>
      </c>
      <c r="AD65" s="26">
        <f t="shared" si="44"/>
        <v>14442.072137105597</v>
      </c>
      <c r="AE65" s="26">
        <f t="shared" si="44"/>
        <v>16794.81713230658</v>
      </c>
      <c r="AF65" s="26">
        <f t="shared" si="44"/>
        <v>0</v>
      </c>
      <c r="AG65" s="26">
        <f t="shared" si="44"/>
        <v>0</v>
      </c>
      <c r="AH65" s="26">
        <f t="shared" si="44"/>
        <v>0</v>
      </c>
      <c r="AI65" s="26">
        <f t="shared" si="44"/>
        <v>0</v>
      </c>
      <c r="AJ65" s="26">
        <f t="shared" si="44"/>
        <v>0</v>
      </c>
      <c r="AK65" s="26">
        <f t="shared" si="44"/>
        <v>0</v>
      </c>
      <c r="AL65" s="26">
        <f t="shared" si="44"/>
        <v>0</v>
      </c>
      <c r="AM65" s="26">
        <f t="shared" si="44"/>
        <v>0</v>
      </c>
    </row>
    <row r="66" spans="1:41" ht="15.75" x14ac:dyDescent="0.25">
      <c r="A66" s="592"/>
      <c r="B66" s="13" t="str">
        <f t="shared" si="36"/>
        <v>Lighting</v>
      </c>
      <c r="C66" s="26">
        <f t="shared" si="38"/>
        <v>0</v>
      </c>
      <c r="D66" s="26">
        <f t="shared" ref="D66:AM66" si="45">((D12*0.5)+C30-D48)*D85*D100*D$2</f>
        <v>226.6119947301772</v>
      </c>
      <c r="E66" s="26">
        <f t="shared" si="45"/>
        <v>3437.7200607988698</v>
      </c>
      <c r="F66" s="26">
        <f t="shared" si="45"/>
        <v>9766.5412586214352</v>
      </c>
      <c r="G66" s="26">
        <f t="shared" si="45"/>
        <v>24507.443445671019</v>
      </c>
      <c r="H66" s="26">
        <f t="shared" si="45"/>
        <v>52715.067349538775</v>
      </c>
      <c r="I66" s="26">
        <f t="shared" si="45"/>
        <v>81115.262958174731</v>
      </c>
      <c r="J66" s="26">
        <f t="shared" si="45"/>
        <v>74961.468303828704</v>
      </c>
      <c r="K66" s="26">
        <f t="shared" si="45"/>
        <v>84535.862075080484</v>
      </c>
      <c r="L66" s="26">
        <f t="shared" si="45"/>
        <v>62955.882755223465</v>
      </c>
      <c r="M66" s="26">
        <f t="shared" si="45"/>
        <v>60560.624545029794</v>
      </c>
      <c r="N66" s="26">
        <f t="shared" si="45"/>
        <v>79744.936004805815</v>
      </c>
      <c r="O66" s="26">
        <f t="shared" si="45"/>
        <v>102253.98128708859</v>
      </c>
      <c r="P66" s="26">
        <f t="shared" si="45"/>
        <v>78277.428984470374</v>
      </c>
      <c r="Q66" s="26">
        <f t="shared" si="45"/>
        <v>87891.776596850366</v>
      </c>
      <c r="R66" s="26">
        <f t="shared" si="45"/>
        <v>87137.729872525291</v>
      </c>
      <c r="S66" s="26">
        <f t="shared" si="45"/>
        <v>109701.91987164046</v>
      </c>
      <c r="T66" s="26">
        <f t="shared" si="45"/>
        <v>173100.88643784414</v>
      </c>
      <c r="U66" s="26">
        <f t="shared" si="45"/>
        <v>211461.74152245148</v>
      </c>
      <c r="V66" s="26">
        <f t="shared" si="45"/>
        <v>170434.00136477774</v>
      </c>
      <c r="W66" s="26">
        <f t="shared" si="45"/>
        <v>170314.33348446779</v>
      </c>
      <c r="X66" s="26">
        <f t="shared" si="45"/>
        <v>107579.73105830276</v>
      </c>
      <c r="Y66" s="26">
        <f t="shared" si="45"/>
        <v>88901.043980929186</v>
      </c>
      <c r="Z66" s="26">
        <f t="shared" si="45"/>
        <v>92673.413320944572</v>
      </c>
      <c r="AA66" s="26">
        <f t="shared" si="45"/>
        <v>102253.98128708859</v>
      </c>
      <c r="AB66" s="26">
        <f t="shared" si="45"/>
        <v>78277.428984470374</v>
      </c>
      <c r="AC66" s="26">
        <f t="shared" si="45"/>
        <v>87891.776596850366</v>
      </c>
      <c r="AD66" s="26">
        <f t="shared" si="45"/>
        <v>87137.729872525291</v>
      </c>
      <c r="AE66" s="26">
        <f t="shared" si="45"/>
        <v>109701.91987164046</v>
      </c>
      <c r="AF66" s="26">
        <f t="shared" si="45"/>
        <v>0</v>
      </c>
      <c r="AG66" s="26">
        <f t="shared" si="45"/>
        <v>0</v>
      </c>
      <c r="AH66" s="26">
        <f t="shared" si="45"/>
        <v>0</v>
      </c>
      <c r="AI66" s="26">
        <f t="shared" si="45"/>
        <v>0</v>
      </c>
      <c r="AJ66" s="26">
        <f t="shared" si="45"/>
        <v>0</v>
      </c>
      <c r="AK66" s="26">
        <f t="shared" si="45"/>
        <v>0</v>
      </c>
      <c r="AL66" s="26">
        <f t="shared" si="45"/>
        <v>0</v>
      </c>
      <c r="AM66" s="26">
        <f t="shared" si="45"/>
        <v>0</v>
      </c>
    </row>
    <row r="67" spans="1:41" ht="15.75" x14ac:dyDescent="0.25">
      <c r="A67" s="592"/>
      <c r="B67" s="13" t="str">
        <f t="shared" si="36"/>
        <v>Miscellaneous</v>
      </c>
      <c r="C67" s="26">
        <f t="shared" si="38"/>
        <v>0</v>
      </c>
      <c r="D67" s="26">
        <f t="shared" ref="D67:AM67" si="46">((D13*0.5)+C31-D49)*D86*D101*D$2</f>
        <v>0</v>
      </c>
      <c r="E67" s="26">
        <f t="shared" si="46"/>
        <v>146.58645982678479</v>
      </c>
      <c r="F67" s="26">
        <f t="shared" si="46"/>
        <v>282.81146466383109</v>
      </c>
      <c r="G67" s="26">
        <f t="shared" si="46"/>
        <v>316.82886779933574</v>
      </c>
      <c r="H67" s="26">
        <f t="shared" si="46"/>
        <v>567.30718136533312</v>
      </c>
      <c r="I67" s="26">
        <f t="shared" si="46"/>
        <v>693.3313410169651</v>
      </c>
      <c r="J67" s="26">
        <f t="shared" si="46"/>
        <v>798.56314586969825</v>
      </c>
      <c r="K67" s="26">
        <f t="shared" si="46"/>
        <v>764.45695982569771</v>
      </c>
      <c r="L67" s="26">
        <f t="shared" si="46"/>
        <v>429.33542345291573</v>
      </c>
      <c r="M67" s="26">
        <f t="shared" si="46"/>
        <v>434.02022710903856</v>
      </c>
      <c r="N67" s="26">
        <f t="shared" si="46"/>
        <v>430.78942271295239</v>
      </c>
      <c r="O67" s="26">
        <f t="shared" si="46"/>
        <v>420.85263062104252</v>
      </c>
      <c r="P67" s="26">
        <f t="shared" si="46"/>
        <v>383.77062646675188</v>
      </c>
      <c r="Q67" s="26">
        <f t="shared" si="46"/>
        <v>437.74909259064964</v>
      </c>
      <c r="R67" s="26">
        <f t="shared" si="46"/>
        <v>406.78367055000751</v>
      </c>
      <c r="S67" s="26">
        <f t="shared" si="46"/>
        <v>446.16849486715222</v>
      </c>
      <c r="T67" s="26">
        <f t="shared" si="46"/>
        <v>840.58691890960017</v>
      </c>
      <c r="U67" s="26">
        <f t="shared" si="46"/>
        <v>828.50914964291417</v>
      </c>
      <c r="V67" s="26">
        <f t="shared" si="46"/>
        <v>833.6648226112236</v>
      </c>
      <c r="W67" s="26">
        <f t="shared" si="46"/>
        <v>798.0594635542999</v>
      </c>
      <c r="X67" s="26">
        <f t="shared" si="46"/>
        <v>438.56844331211818</v>
      </c>
      <c r="Y67" s="26">
        <f t="shared" si="46"/>
        <v>434.02022710903856</v>
      </c>
      <c r="Z67" s="26">
        <f t="shared" si="46"/>
        <v>430.78942271295239</v>
      </c>
      <c r="AA67" s="26">
        <f t="shared" si="46"/>
        <v>420.85263062104252</v>
      </c>
      <c r="AB67" s="26">
        <f t="shared" si="46"/>
        <v>383.77062646675188</v>
      </c>
      <c r="AC67" s="26">
        <f t="shared" si="46"/>
        <v>437.74909259064964</v>
      </c>
      <c r="AD67" s="26">
        <f t="shared" si="46"/>
        <v>406.78367055000751</v>
      </c>
      <c r="AE67" s="26">
        <f t="shared" si="46"/>
        <v>446.16849486715222</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25">
      <c r="A68" s="592"/>
      <c r="B68" s="13" t="str">
        <f t="shared" si="36"/>
        <v>Motors</v>
      </c>
      <c r="C68" s="26">
        <f t="shared" si="38"/>
        <v>0</v>
      </c>
      <c r="D68" s="26">
        <f t="shared" ref="D68:AM68" si="47">((D14*0.5)+C32-D50)*D87*D102*D$2</f>
        <v>0</v>
      </c>
      <c r="E68" s="26">
        <f t="shared" si="47"/>
        <v>0</v>
      </c>
      <c r="F68" s="26">
        <f t="shared" si="47"/>
        <v>0</v>
      </c>
      <c r="G68" s="26">
        <f t="shared" si="47"/>
        <v>4972.0184553277904</v>
      </c>
      <c r="H68" s="26">
        <f t="shared" si="47"/>
        <v>17805.585678984906</v>
      </c>
      <c r="I68" s="26">
        <f t="shared" si="47"/>
        <v>18682.627073490912</v>
      </c>
      <c r="J68" s="26">
        <f t="shared" si="47"/>
        <v>18868.764225550098</v>
      </c>
      <c r="K68" s="26">
        <f t="shared" si="47"/>
        <v>18062.889841757784</v>
      </c>
      <c r="L68" s="26">
        <f t="shared" si="47"/>
        <v>10025.526095177862</v>
      </c>
      <c r="M68" s="26">
        <f t="shared" si="47"/>
        <v>10019.708047914573</v>
      </c>
      <c r="N68" s="26">
        <f t="shared" si="47"/>
        <v>9945.122314838658</v>
      </c>
      <c r="O68" s="26">
        <f t="shared" si="47"/>
        <v>9715.7234309273117</v>
      </c>
      <c r="P68" s="26">
        <f t="shared" si="47"/>
        <v>8859.6553671589299</v>
      </c>
      <c r="Q68" s="26">
        <f t="shared" si="47"/>
        <v>10105.791924061439</v>
      </c>
      <c r="R68" s="26">
        <f t="shared" si="47"/>
        <v>9390.9301064583033</v>
      </c>
      <c r="S68" s="26">
        <f t="shared" si="47"/>
        <v>10300.160636576096</v>
      </c>
      <c r="T68" s="26">
        <f t="shared" si="47"/>
        <v>19405.629024414739</v>
      </c>
      <c r="U68" s="26">
        <f t="shared" si="47"/>
        <v>19126.803950458296</v>
      </c>
      <c r="V68" s="26">
        <f t="shared" si="47"/>
        <v>19245.826831666105</v>
      </c>
      <c r="W68" s="26">
        <f t="shared" si="47"/>
        <v>18423.848314517596</v>
      </c>
      <c r="X68" s="26">
        <f t="shared" si="47"/>
        <v>10124.707298288688</v>
      </c>
      <c r="Y68" s="26">
        <f t="shared" si="47"/>
        <v>10019.708047914573</v>
      </c>
      <c r="Z68" s="26">
        <f t="shared" si="47"/>
        <v>9945.122314838658</v>
      </c>
      <c r="AA68" s="26">
        <f t="shared" si="47"/>
        <v>9715.7234309273117</v>
      </c>
      <c r="AB68" s="26">
        <f t="shared" si="47"/>
        <v>8859.6553671589299</v>
      </c>
      <c r="AC68" s="26">
        <f t="shared" si="47"/>
        <v>10105.791924061439</v>
      </c>
      <c r="AD68" s="26">
        <f t="shared" si="47"/>
        <v>9390.9301064583033</v>
      </c>
      <c r="AE68" s="26">
        <f t="shared" si="47"/>
        <v>10300.160636576096</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75" x14ac:dyDescent="0.25">
      <c r="A69" s="592"/>
      <c r="B69" s="13" t="str">
        <f t="shared" si="36"/>
        <v>Process</v>
      </c>
      <c r="C69" s="26">
        <f t="shared" si="38"/>
        <v>0</v>
      </c>
      <c r="D69" s="26">
        <f t="shared" ref="D69:AM69" si="48">((D15*0.5)+C33-D51)*D88*D103*D$2</f>
        <v>0</v>
      </c>
      <c r="E69" s="26">
        <f t="shared" si="48"/>
        <v>0</v>
      </c>
      <c r="F69" s="26">
        <f t="shared" si="48"/>
        <v>0</v>
      </c>
      <c r="G69" s="26">
        <f t="shared" si="48"/>
        <v>0</v>
      </c>
      <c r="H69" s="26">
        <f t="shared" si="48"/>
        <v>0</v>
      </c>
      <c r="I69" s="26">
        <f t="shared" si="48"/>
        <v>0</v>
      </c>
      <c r="J69" s="26">
        <f t="shared" si="48"/>
        <v>790.67225676029909</v>
      </c>
      <c r="K69" s="26">
        <f t="shared" si="48"/>
        <v>3683.0191090340354</v>
      </c>
      <c r="L69" s="26">
        <f t="shared" si="48"/>
        <v>3216.0564662102088</v>
      </c>
      <c r="M69" s="26">
        <f t="shared" si="48"/>
        <v>3182.7040434522719</v>
      </c>
      <c r="N69" s="26">
        <f t="shared" si="48"/>
        <v>3159.0123038217966</v>
      </c>
      <c r="O69" s="26">
        <f t="shared" si="48"/>
        <v>3086.1450354446465</v>
      </c>
      <c r="P69" s="26">
        <f t="shared" si="48"/>
        <v>2814.2198181631848</v>
      </c>
      <c r="Q69" s="26">
        <f t="shared" si="48"/>
        <v>3210.048103716153</v>
      </c>
      <c r="R69" s="26">
        <f t="shared" si="48"/>
        <v>2982.9762582576736</v>
      </c>
      <c r="S69" s="26">
        <f t="shared" si="48"/>
        <v>3271.7882346942974</v>
      </c>
      <c r="T69" s="26">
        <f t="shared" si="48"/>
        <v>6164.089179683665</v>
      </c>
      <c r="U69" s="26">
        <f t="shared" si="48"/>
        <v>6075.5219593561478</v>
      </c>
      <c r="V69" s="26">
        <f t="shared" si="48"/>
        <v>6113.3289097654733</v>
      </c>
      <c r="W69" s="26">
        <f t="shared" si="48"/>
        <v>5852.2320457002625</v>
      </c>
      <c r="X69" s="26">
        <f t="shared" si="48"/>
        <v>3216.0564662102088</v>
      </c>
      <c r="Y69" s="26">
        <f t="shared" si="48"/>
        <v>3182.7040434522719</v>
      </c>
      <c r="Z69" s="26">
        <f t="shared" si="48"/>
        <v>3159.0123038217966</v>
      </c>
      <c r="AA69" s="26">
        <f t="shared" si="48"/>
        <v>3086.1450354446465</v>
      </c>
      <c r="AB69" s="26">
        <f t="shared" si="48"/>
        <v>2814.2198181631848</v>
      </c>
      <c r="AC69" s="26">
        <f t="shared" si="48"/>
        <v>3210.048103716153</v>
      </c>
      <c r="AD69" s="26">
        <f t="shared" si="48"/>
        <v>2982.9762582576736</v>
      </c>
      <c r="AE69" s="26">
        <f t="shared" si="48"/>
        <v>3271.7882346942974</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75" x14ac:dyDescent="0.25">
      <c r="A70" s="592"/>
      <c r="B70" s="13" t="str">
        <f t="shared" si="36"/>
        <v>Refrigeration</v>
      </c>
      <c r="C70" s="26">
        <f t="shared" si="38"/>
        <v>0</v>
      </c>
      <c r="D70" s="26">
        <f t="shared" ref="D70:AM70" si="49">((D16*0.5)+C34-D52)*D89*D104*D$2</f>
        <v>0</v>
      </c>
      <c r="E70" s="26">
        <f t="shared" si="49"/>
        <v>66.733513734542115</v>
      </c>
      <c r="F70" s="26">
        <f t="shared" si="49"/>
        <v>136.33156450341014</v>
      </c>
      <c r="G70" s="26">
        <f t="shared" si="49"/>
        <v>148.81139360323397</v>
      </c>
      <c r="H70" s="26">
        <f t="shared" si="49"/>
        <v>285.91073676987207</v>
      </c>
      <c r="I70" s="26">
        <f t="shared" si="49"/>
        <v>458.41357603817687</v>
      </c>
      <c r="J70" s="26">
        <f t="shared" si="49"/>
        <v>604.99904845535548</v>
      </c>
      <c r="K70" s="26">
        <f t="shared" si="49"/>
        <v>692.65747298561757</v>
      </c>
      <c r="L70" s="26">
        <f t="shared" si="49"/>
        <v>503.68382329754911</v>
      </c>
      <c r="M70" s="26">
        <f t="shared" si="49"/>
        <v>628.72621238588169</v>
      </c>
      <c r="N70" s="26">
        <f t="shared" si="49"/>
        <v>1122.8974881468612</v>
      </c>
      <c r="O70" s="26">
        <f t="shared" si="49"/>
        <v>1520.0161293055332</v>
      </c>
      <c r="P70" s="26">
        <f t="shared" si="49"/>
        <v>1381.5654343597944</v>
      </c>
      <c r="Q70" s="26">
        <f t="shared" si="49"/>
        <v>1554.7007699558108</v>
      </c>
      <c r="R70" s="26">
        <f t="shared" si="49"/>
        <v>1532.9983181193877</v>
      </c>
      <c r="S70" s="26">
        <f t="shared" si="49"/>
        <v>1639.6205472930544</v>
      </c>
      <c r="T70" s="26">
        <f t="shared" si="49"/>
        <v>3161.9522267070024</v>
      </c>
      <c r="U70" s="26">
        <f t="shared" si="49"/>
        <v>3148.4703217178508</v>
      </c>
      <c r="V70" s="26">
        <f t="shared" si="49"/>
        <v>3160.7775790793621</v>
      </c>
      <c r="W70" s="26">
        <f t="shared" si="49"/>
        <v>2948.7772124073458</v>
      </c>
      <c r="X70" s="26">
        <f t="shared" si="49"/>
        <v>1603.1630557716694</v>
      </c>
      <c r="Y70" s="26">
        <f t="shared" si="49"/>
        <v>1568.9240131203762</v>
      </c>
      <c r="Z70" s="26">
        <f t="shared" si="49"/>
        <v>1547.2272177129094</v>
      </c>
      <c r="AA70" s="26">
        <f t="shared" si="49"/>
        <v>1520.0161293055332</v>
      </c>
      <c r="AB70" s="26">
        <f t="shared" si="49"/>
        <v>1381.5654343597944</v>
      </c>
      <c r="AC70" s="26">
        <f t="shared" si="49"/>
        <v>1554.7007699558108</v>
      </c>
      <c r="AD70" s="26">
        <f t="shared" si="49"/>
        <v>1532.9983181193877</v>
      </c>
      <c r="AE70" s="26">
        <f t="shared" si="49"/>
        <v>1639.6205472930544</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75" x14ac:dyDescent="0.25">
      <c r="A71" s="592"/>
      <c r="B71" s="13" t="str">
        <f t="shared" si="36"/>
        <v>Water Heating</v>
      </c>
      <c r="C71" s="26">
        <f t="shared" si="38"/>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25">
      <c r="A72" s="592"/>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310.75664086936064</v>
      </c>
      <c r="E73" s="26">
        <f t="shared" ref="E73:AM73" si="51">SUM(E59:E72)</f>
        <v>4536.1255468625495</v>
      </c>
      <c r="F73" s="26">
        <f t="shared" si="51"/>
        <v>12245.339757936619</v>
      </c>
      <c r="G73" s="26">
        <f t="shared" si="51"/>
        <v>36085.843373893164</v>
      </c>
      <c r="H73" s="26">
        <f t="shared" si="51"/>
        <v>111242.977673895</v>
      </c>
      <c r="I73" s="26">
        <f t="shared" si="51"/>
        <v>165563.01218228511</v>
      </c>
      <c r="J73" s="26">
        <f t="shared" si="51"/>
        <v>170734.71699508125</v>
      </c>
      <c r="K73" s="26">
        <f t="shared" si="51"/>
        <v>148189.16086081433</v>
      </c>
      <c r="L73" s="26">
        <f t="shared" si="51"/>
        <v>88933.901481285648</v>
      </c>
      <c r="M73" s="26">
        <f t="shared" si="51"/>
        <v>92920.670790955555</v>
      </c>
      <c r="N73" s="26">
        <f t="shared" si="51"/>
        <v>128970.31548895685</v>
      </c>
      <c r="O73" s="26">
        <f t="shared" si="51"/>
        <v>160154.61101818009</v>
      </c>
      <c r="P73" s="26">
        <f t="shared" si="51"/>
        <v>128974.44988060235</v>
      </c>
      <c r="Q73" s="26">
        <f t="shared" si="51"/>
        <v>136925.40791158154</v>
      </c>
      <c r="R73" s="26">
        <f t="shared" si="51"/>
        <v>127157.45833319286</v>
      </c>
      <c r="S73" s="26">
        <f t="shared" si="51"/>
        <v>166113.80560589946</v>
      </c>
      <c r="T73" s="26">
        <f t="shared" si="51"/>
        <v>411316.22540153918</v>
      </c>
      <c r="U73" s="26">
        <f t="shared" si="51"/>
        <v>500161.29437771434</v>
      </c>
      <c r="V73" s="26">
        <f t="shared" si="51"/>
        <v>448733.26505014079</v>
      </c>
      <c r="W73" s="26">
        <f t="shared" si="51"/>
        <v>310516.04289184313</v>
      </c>
      <c r="X73" s="26">
        <f t="shared" si="51"/>
        <v>148017.73642591911</v>
      </c>
      <c r="Y73" s="26">
        <f t="shared" si="51"/>
        <v>134859.80845678295</v>
      </c>
      <c r="Z73" s="26">
        <f t="shared" si="51"/>
        <v>150145.00711206713</v>
      </c>
      <c r="AA73" s="26">
        <f t="shared" si="51"/>
        <v>160154.61101818009</v>
      </c>
      <c r="AB73" s="26">
        <f t="shared" si="51"/>
        <v>128974.44988060235</v>
      </c>
      <c r="AC73" s="26">
        <f t="shared" si="51"/>
        <v>136925.40791158154</v>
      </c>
      <c r="AD73" s="26">
        <f t="shared" si="51"/>
        <v>127157.45833319286</v>
      </c>
      <c r="AE73" s="26">
        <f t="shared" si="51"/>
        <v>166113.80560589946</v>
      </c>
      <c r="AF73" s="26">
        <f t="shared" si="51"/>
        <v>0</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3">
      <c r="A74" s="593"/>
      <c r="B74" s="135" t="s">
        <v>26</v>
      </c>
      <c r="C74" s="27">
        <f>C73</f>
        <v>0</v>
      </c>
      <c r="D74" s="27">
        <f>C74+D73</f>
        <v>310.75664086936064</v>
      </c>
      <c r="E74" s="27">
        <f t="shared" ref="E74:AM74" si="52">D74+E73</f>
        <v>4846.8821877319106</v>
      </c>
      <c r="F74" s="27">
        <f t="shared" si="52"/>
        <v>17092.221945668531</v>
      </c>
      <c r="G74" s="27">
        <f t="shared" si="52"/>
        <v>53178.065319561691</v>
      </c>
      <c r="H74" s="27">
        <f t="shared" si="52"/>
        <v>164421.04299345671</v>
      </c>
      <c r="I74" s="27">
        <f t="shared" si="52"/>
        <v>329984.05517574179</v>
      </c>
      <c r="J74" s="27">
        <f t="shared" si="52"/>
        <v>500718.77217082307</v>
      </c>
      <c r="K74" s="27">
        <f t="shared" si="52"/>
        <v>648907.93303163745</v>
      </c>
      <c r="L74" s="27">
        <f t="shared" si="52"/>
        <v>737841.83451292315</v>
      </c>
      <c r="M74" s="27">
        <f t="shared" si="52"/>
        <v>830762.50530387869</v>
      </c>
      <c r="N74" s="27">
        <f t="shared" si="52"/>
        <v>959732.82079283556</v>
      </c>
      <c r="O74" s="27">
        <f t="shared" si="52"/>
        <v>1119887.4318110156</v>
      </c>
      <c r="P74" s="27">
        <f t="shared" si="52"/>
        <v>1248861.8816916179</v>
      </c>
      <c r="Q74" s="27">
        <f t="shared" si="52"/>
        <v>1385787.2896031993</v>
      </c>
      <c r="R74" s="27">
        <f t="shared" si="52"/>
        <v>1512944.7479363922</v>
      </c>
      <c r="S74" s="27">
        <f t="shared" si="52"/>
        <v>1679058.5535422917</v>
      </c>
      <c r="T74" s="27">
        <f t="shared" si="52"/>
        <v>2090374.7789438309</v>
      </c>
      <c r="U74" s="27">
        <f t="shared" si="52"/>
        <v>2590536.073321545</v>
      </c>
      <c r="V74" s="27">
        <f t="shared" si="52"/>
        <v>3039269.3383716857</v>
      </c>
      <c r="W74" s="27">
        <f t="shared" si="52"/>
        <v>3349785.381263529</v>
      </c>
      <c r="X74" s="27">
        <f t="shared" si="52"/>
        <v>3497803.1176894479</v>
      </c>
      <c r="Y74" s="27">
        <f t="shared" si="52"/>
        <v>3632662.9261462307</v>
      </c>
      <c r="Z74" s="27">
        <f t="shared" si="52"/>
        <v>3782807.9332582979</v>
      </c>
      <c r="AA74" s="27">
        <f t="shared" si="52"/>
        <v>3942962.5442764778</v>
      </c>
      <c r="AB74" s="27">
        <f t="shared" si="52"/>
        <v>4071936.9941570801</v>
      </c>
      <c r="AC74" s="27">
        <f t="shared" si="52"/>
        <v>4208862.4020686615</v>
      </c>
      <c r="AD74" s="27">
        <f t="shared" si="52"/>
        <v>4336019.8604018539</v>
      </c>
      <c r="AE74" s="27">
        <f t="shared" si="52"/>
        <v>4502133.6660077535</v>
      </c>
      <c r="AF74" s="27">
        <f t="shared" si="52"/>
        <v>4502133.6660077535</v>
      </c>
      <c r="AG74" s="27">
        <f t="shared" si="52"/>
        <v>4502133.6660077535</v>
      </c>
      <c r="AH74" s="27">
        <f t="shared" si="52"/>
        <v>4502133.6660077535</v>
      </c>
      <c r="AI74" s="27">
        <f t="shared" si="52"/>
        <v>4502133.6660077535</v>
      </c>
      <c r="AJ74" s="27">
        <f t="shared" si="52"/>
        <v>4502133.6660077535</v>
      </c>
      <c r="AK74" s="27">
        <f t="shared" si="52"/>
        <v>4502133.6660077535</v>
      </c>
      <c r="AL74" s="27">
        <f t="shared" si="52"/>
        <v>4502133.6660077535</v>
      </c>
      <c r="AM74" s="27">
        <f t="shared" si="52"/>
        <v>4502133.6660077535</v>
      </c>
    </row>
    <row r="75" spans="1:41" x14ac:dyDescent="0.25">
      <c r="A75" s="8"/>
      <c r="B75" s="33"/>
      <c r="C75" s="201"/>
      <c r="D75" s="202"/>
      <c r="E75" s="201"/>
      <c r="F75" s="202"/>
      <c r="G75" s="201"/>
      <c r="H75" s="202"/>
      <c r="I75" s="201"/>
      <c r="J75" s="202"/>
      <c r="K75" s="201"/>
      <c r="L75" s="202"/>
      <c r="M75" s="201"/>
      <c r="N75" s="202"/>
      <c r="O75" s="201"/>
      <c r="P75" s="202"/>
      <c r="Q75" s="201"/>
      <c r="R75" s="202"/>
      <c r="S75" s="201"/>
      <c r="T75" s="202"/>
      <c r="U75" s="201"/>
      <c r="V75" s="202"/>
      <c r="W75" s="201"/>
      <c r="X75" s="202"/>
      <c r="Y75" s="201"/>
      <c r="Z75" s="202"/>
      <c r="AA75" s="201"/>
      <c r="AB75" s="202"/>
      <c r="AC75" s="201"/>
      <c r="AD75" s="202"/>
      <c r="AE75" s="201"/>
      <c r="AF75" s="202"/>
      <c r="AG75" s="201"/>
      <c r="AH75" s="202"/>
      <c r="AI75" s="201"/>
      <c r="AJ75" s="202"/>
      <c r="AK75" s="201"/>
      <c r="AL75" s="202"/>
      <c r="AM75" s="201"/>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17" t="s">
        <v>12</v>
      </c>
      <c r="C77" s="142">
        <f>C$4</f>
        <v>44927</v>
      </c>
      <c r="D77" s="142">
        <f t="shared" ref="D77:AM77" si="53">D$4</f>
        <v>44958</v>
      </c>
      <c r="E77" s="142">
        <f t="shared" si="53"/>
        <v>44986</v>
      </c>
      <c r="F77" s="142">
        <f t="shared" si="53"/>
        <v>45017</v>
      </c>
      <c r="G77" s="142">
        <f t="shared" si="53"/>
        <v>45047</v>
      </c>
      <c r="H77" s="142">
        <f t="shared" si="53"/>
        <v>45078</v>
      </c>
      <c r="I77" s="142">
        <f t="shared" si="53"/>
        <v>45108</v>
      </c>
      <c r="J77" s="142">
        <f t="shared" si="53"/>
        <v>45139</v>
      </c>
      <c r="K77" s="142">
        <f t="shared" si="53"/>
        <v>45170</v>
      </c>
      <c r="L77" s="142">
        <f t="shared" si="53"/>
        <v>45200</v>
      </c>
      <c r="M77" s="142">
        <f t="shared" si="53"/>
        <v>45231</v>
      </c>
      <c r="N77" s="142">
        <f t="shared" si="53"/>
        <v>45261</v>
      </c>
      <c r="O77" s="142">
        <f t="shared" si="53"/>
        <v>45292</v>
      </c>
      <c r="P77" s="142">
        <f t="shared" si="53"/>
        <v>45323</v>
      </c>
      <c r="Q77" s="142">
        <f t="shared" si="53"/>
        <v>45352</v>
      </c>
      <c r="R77" s="142">
        <f t="shared" si="53"/>
        <v>45383</v>
      </c>
      <c r="S77" s="142">
        <f t="shared" si="53"/>
        <v>45413</v>
      </c>
      <c r="T77" s="142">
        <f t="shared" si="53"/>
        <v>45444</v>
      </c>
      <c r="U77" s="142">
        <f t="shared" si="53"/>
        <v>45474</v>
      </c>
      <c r="V77" s="142">
        <f t="shared" si="53"/>
        <v>45505</v>
      </c>
      <c r="W77" s="142">
        <f t="shared" si="53"/>
        <v>45536</v>
      </c>
      <c r="X77" s="142">
        <f t="shared" si="53"/>
        <v>45566</v>
      </c>
      <c r="Y77" s="142">
        <f t="shared" si="53"/>
        <v>45597</v>
      </c>
      <c r="Z77" s="142">
        <f t="shared" si="53"/>
        <v>45627</v>
      </c>
      <c r="AA77" s="142">
        <f t="shared" si="53"/>
        <v>45658</v>
      </c>
      <c r="AB77" s="142">
        <f t="shared" si="53"/>
        <v>45689</v>
      </c>
      <c r="AC77" s="142">
        <f t="shared" si="53"/>
        <v>45717</v>
      </c>
      <c r="AD77" s="142">
        <f t="shared" si="53"/>
        <v>45748</v>
      </c>
      <c r="AE77" s="142">
        <f t="shared" si="53"/>
        <v>45778</v>
      </c>
      <c r="AF77" s="142">
        <f t="shared" si="53"/>
        <v>45809</v>
      </c>
      <c r="AG77" s="142">
        <f t="shared" si="53"/>
        <v>45839</v>
      </c>
      <c r="AH77" s="142">
        <f t="shared" si="53"/>
        <v>45870</v>
      </c>
      <c r="AI77" s="142">
        <f t="shared" si="53"/>
        <v>45901</v>
      </c>
      <c r="AJ77" s="142">
        <f t="shared" si="53"/>
        <v>45931</v>
      </c>
      <c r="AK77" s="142">
        <f t="shared" si="53"/>
        <v>45962</v>
      </c>
      <c r="AL77" s="142">
        <f t="shared" si="53"/>
        <v>45992</v>
      </c>
      <c r="AM77" s="142">
        <f t="shared" si="53"/>
        <v>46023</v>
      </c>
      <c r="AO77" s="192" t="s">
        <v>172</v>
      </c>
    </row>
    <row r="78" spans="1:41" ht="15.75" customHeight="1" x14ac:dyDescent="0.25">
      <c r="A78" s="595"/>
      <c r="B78" s="13" t="str">
        <f>B59</f>
        <v>Air Comp</v>
      </c>
      <c r="C78" s="291">
        <f>'2M - SGS'!C78</f>
        <v>8.5109000000000004E-2</v>
      </c>
      <c r="D78" s="291">
        <f>'2M - SGS'!D78</f>
        <v>7.7715000000000006E-2</v>
      </c>
      <c r="E78" s="291">
        <f>'2M - SGS'!E78</f>
        <v>8.6136000000000004E-2</v>
      </c>
      <c r="F78" s="291">
        <f>'2M - SGS'!F78</f>
        <v>7.9796000000000006E-2</v>
      </c>
      <c r="G78" s="291">
        <f>'2M - SGS'!G78</f>
        <v>8.5334999999999994E-2</v>
      </c>
      <c r="H78" s="291">
        <f>'2M - SGS'!H78</f>
        <v>8.1994999999999998E-2</v>
      </c>
      <c r="I78" s="291">
        <f>'2M - SGS'!I78</f>
        <v>8.4098999999999993E-2</v>
      </c>
      <c r="J78" s="291">
        <f>'2M - SGS'!J78</f>
        <v>8.4198999999999996E-2</v>
      </c>
      <c r="K78" s="291">
        <f>'2M - SGS'!K78</f>
        <v>8.2512000000000002E-2</v>
      </c>
      <c r="L78" s="291">
        <f>'2M - SGS'!L78</f>
        <v>8.5277000000000006E-2</v>
      </c>
      <c r="M78" s="291">
        <f>'2M - SGS'!M78</f>
        <v>8.2588999999999996E-2</v>
      </c>
      <c r="N78" s="291">
        <f>'2M - SGS'!N78</f>
        <v>8.5237999999999994E-2</v>
      </c>
      <c r="O78" s="291">
        <f>'2M - SGS'!O78</f>
        <v>8.5109000000000004E-2</v>
      </c>
      <c r="P78" s="291">
        <f>'2M - SGS'!P78</f>
        <v>7.7715000000000006E-2</v>
      </c>
      <c r="Q78" s="291">
        <f>'2M - SGS'!Q78</f>
        <v>8.6136000000000004E-2</v>
      </c>
      <c r="R78" s="291">
        <f>'2M - SGS'!R78</f>
        <v>7.9796000000000006E-2</v>
      </c>
      <c r="S78" s="291">
        <f>'2M - SGS'!S78</f>
        <v>8.5334999999999994E-2</v>
      </c>
      <c r="T78" s="291">
        <f>'2M - SGS'!T78</f>
        <v>8.1994999999999998E-2</v>
      </c>
      <c r="U78" s="291">
        <f>'2M - SGS'!U78</f>
        <v>8.4098999999999993E-2</v>
      </c>
      <c r="V78" s="291">
        <f>'2M - SGS'!V78</f>
        <v>8.4198999999999996E-2</v>
      </c>
      <c r="W78" s="291">
        <f>'2M - SGS'!W78</f>
        <v>8.2512000000000002E-2</v>
      </c>
      <c r="X78" s="291">
        <f>'2M - SGS'!X78</f>
        <v>8.5277000000000006E-2</v>
      </c>
      <c r="Y78" s="291">
        <f>'2M - SGS'!Y78</f>
        <v>8.2588999999999996E-2</v>
      </c>
      <c r="Z78" s="291">
        <f>'2M - SGS'!Z78</f>
        <v>8.5237999999999994E-2</v>
      </c>
      <c r="AA78" s="291">
        <f>'2M - SGS'!AA78</f>
        <v>8.5109000000000004E-2</v>
      </c>
      <c r="AB78" s="291">
        <f>'2M - SGS'!AB78</f>
        <v>7.7715000000000006E-2</v>
      </c>
      <c r="AC78" s="291">
        <f>'2M - SGS'!AC78</f>
        <v>8.6136000000000004E-2</v>
      </c>
      <c r="AD78" s="291">
        <f>'2M - SGS'!AD78</f>
        <v>7.9796000000000006E-2</v>
      </c>
      <c r="AE78" s="291">
        <f>'2M - SGS'!AE78</f>
        <v>8.5334999999999994E-2</v>
      </c>
      <c r="AF78" s="291">
        <f>'2M - SGS'!AF78</f>
        <v>8.1994999999999998E-2</v>
      </c>
      <c r="AG78" s="291">
        <f>'2M - SGS'!AG78</f>
        <v>8.4098999999999993E-2</v>
      </c>
      <c r="AH78" s="291">
        <f>'2M - SGS'!AH78</f>
        <v>8.4198999999999996E-2</v>
      </c>
      <c r="AI78" s="291">
        <f>'2M - SGS'!AI78</f>
        <v>8.2512000000000002E-2</v>
      </c>
      <c r="AJ78" s="291">
        <f>'2M - SGS'!AJ78</f>
        <v>8.5277000000000006E-2</v>
      </c>
      <c r="AK78" s="291">
        <f>'2M - SGS'!AK78</f>
        <v>8.2588999999999996E-2</v>
      </c>
      <c r="AL78" s="291">
        <f>'2M - SGS'!AL78</f>
        <v>8.5237999999999994E-2</v>
      </c>
      <c r="AM78" s="291">
        <f>'2M - SGS'!AM78</f>
        <v>8.5109000000000004E-2</v>
      </c>
      <c r="AO78" s="205">
        <f t="shared" ref="AO78:AO90" si="54">SUM(C78:N78)</f>
        <v>1.0000000000000002</v>
      </c>
    </row>
    <row r="79" spans="1:41" ht="15.75" x14ac:dyDescent="0.25">
      <c r="A79" s="595"/>
      <c r="B79" s="13" t="str">
        <f t="shared" ref="B79:B90" si="55">B60</f>
        <v>Building Shell</v>
      </c>
      <c r="C79" s="291">
        <f>'2M - SGS'!C79</f>
        <v>0.107824</v>
      </c>
      <c r="D79" s="291">
        <f>'2M - SGS'!D79</f>
        <v>9.1051999999999994E-2</v>
      </c>
      <c r="E79" s="291">
        <f>'2M - SGS'!E79</f>
        <v>7.1135000000000004E-2</v>
      </c>
      <c r="F79" s="291">
        <f>'2M - SGS'!F79</f>
        <v>4.1179E-2</v>
      </c>
      <c r="G79" s="291">
        <f>'2M - SGS'!G79</f>
        <v>4.4423999999999998E-2</v>
      </c>
      <c r="H79" s="291">
        <f>'2M - SGS'!H79</f>
        <v>0.106128</v>
      </c>
      <c r="I79" s="291">
        <f>'2M - SGS'!I79</f>
        <v>0.14288100000000001</v>
      </c>
      <c r="J79" s="291">
        <f>'2M - SGS'!J79</f>
        <v>0.133494</v>
      </c>
      <c r="K79" s="291">
        <f>'2M - SGS'!K79</f>
        <v>5.781E-2</v>
      </c>
      <c r="L79" s="291">
        <f>'2M - SGS'!L79</f>
        <v>3.8018000000000003E-2</v>
      </c>
      <c r="M79" s="291">
        <f>'2M - SGS'!M79</f>
        <v>6.2103999999999999E-2</v>
      </c>
      <c r="N79" s="291">
        <f>'2M - SGS'!N79</f>
        <v>0.10395</v>
      </c>
      <c r="O79" s="291">
        <f>'2M - SGS'!O79</f>
        <v>0.107824</v>
      </c>
      <c r="P79" s="291">
        <f>'2M - SGS'!P79</f>
        <v>9.1051999999999994E-2</v>
      </c>
      <c r="Q79" s="291">
        <f>'2M - SGS'!Q79</f>
        <v>7.1135000000000004E-2</v>
      </c>
      <c r="R79" s="291">
        <f>'2M - SGS'!R79</f>
        <v>4.1179E-2</v>
      </c>
      <c r="S79" s="291">
        <f>'2M - SGS'!S79</f>
        <v>4.4423999999999998E-2</v>
      </c>
      <c r="T79" s="291">
        <f>'2M - SGS'!T79</f>
        <v>0.106128</v>
      </c>
      <c r="U79" s="291">
        <f>'2M - SGS'!U79</f>
        <v>0.14288100000000001</v>
      </c>
      <c r="V79" s="291">
        <f>'2M - SGS'!V79</f>
        <v>0.133494</v>
      </c>
      <c r="W79" s="291">
        <f>'2M - SGS'!W79</f>
        <v>5.781E-2</v>
      </c>
      <c r="X79" s="291">
        <f>'2M - SGS'!X79</f>
        <v>3.8018000000000003E-2</v>
      </c>
      <c r="Y79" s="291">
        <f>'2M - SGS'!Y79</f>
        <v>6.2103999999999999E-2</v>
      </c>
      <c r="Z79" s="291">
        <f>'2M - SGS'!Z79</f>
        <v>0.10395</v>
      </c>
      <c r="AA79" s="291">
        <f>'2M - SGS'!AA79</f>
        <v>0.107824</v>
      </c>
      <c r="AB79" s="291">
        <f>'2M - SGS'!AB79</f>
        <v>9.1051999999999994E-2</v>
      </c>
      <c r="AC79" s="291">
        <f>'2M - SGS'!AC79</f>
        <v>7.1135000000000004E-2</v>
      </c>
      <c r="AD79" s="291">
        <f>'2M - SGS'!AD79</f>
        <v>4.1179E-2</v>
      </c>
      <c r="AE79" s="291">
        <f>'2M - SGS'!AE79</f>
        <v>4.4423999999999998E-2</v>
      </c>
      <c r="AF79" s="291">
        <f>'2M - SGS'!AF79</f>
        <v>0.106128</v>
      </c>
      <c r="AG79" s="291">
        <f>'2M - SGS'!AG79</f>
        <v>0.14288100000000001</v>
      </c>
      <c r="AH79" s="291">
        <f>'2M - SGS'!AH79</f>
        <v>0.133494</v>
      </c>
      <c r="AI79" s="291">
        <f>'2M - SGS'!AI79</f>
        <v>5.781E-2</v>
      </c>
      <c r="AJ79" s="291">
        <f>'2M - SGS'!AJ79</f>
        <v>3.8018000000000003E-2</v>
      </c>
      <c r="AK79" s="291">
        <f>'2M - SGS'!AK79</f>
        <v>6.2103999999999999E-2</v>
      </c>
      <c r="AL79" s="291">
        <f>'2M - SGS'!AL79</f>
        <v>0.10395</v>
      </c>
      <c r="AM79" s="291">
        <f>'2M - SGS'!AM79</f>
        <v>0.107824</v>
      </c>
      <c r="AO79" s="205">
        <f t="shared" si="54"/>
        <v>0.99999900000000008</v>
      </c>
    </row>
    <row r="80" spans="1:41" ht="15.75" x14ac:dyDescent="0.25">
      <c r="A80" s="595"/>
      <c r="B80" s="13" t="str">
        <f t="shared" si="55"/>
        <v>Cooking</v>
      </c>
      <c r="C80" s="291">
        <f>'2M - SGS'!C80</f>
        <v>8.6096000000000006E-2</v>
      </c>
      <c r="D80" s="291">
        <f>'2M - SGS'!D80</f>
        <v>7.8608999999999998E-2</v>
      </c>
      <c r="E80" s="291">
        <f>'2M - SGS'!E80</f>
        <v>8.1547999999999995E-2</v>
      </c>
      <c r="F80" s="291">
        <f>'2M - SGS'!F80</f>
        <v>7.2947999999999999E-2</v>
      </c>
      <c r="G80" s="291">
        <f>'2M - SGS'!G80</f>
        <v>8.6277000000000006E-2</v>
      </c>
      <c r="H80" s="291">
        <f>'2M - SGS'!H80</f>
        <v>8.3294000000000007E-2</v>
      </c>
      <c r="I80" s="291">
        <f>'2M - SGS'!I80</f>
        <v>8.5859000000000005E-2</v>
      </c>
      <c r="J80" s="291">
        <f>'2M - SGS'!J80</f>
        <v>8.5885000000000003E-2</v>
      </c>
      <c r="K80" s="291">
        <f>'2M - SGS'!K80</f>
        <v>8.3474999999999994E-2</v>
      </c>
      <c r="L80" s="291">
        <f>'2M - SGS'!L80</f>
        <v>8.6262000000000005E-2</v>
      </c>
      <c r="M80" s="291">
        <f>'2M - SGS'!M80</f>
        <v>8.3496000000000001E-2</v>
      </c>
      <c r="N80" s="291">
        <f>'2M - SGS'!N80</f>
        <v>8.6250999999999994E-2</v>
      </c>
      <c r="O80" s="291">
        <f>'2M - SGS'!O80</f>
        <v>8.6096000000000006E-2</v>
      </c>
      <c r="P80" s="291">
        <f>'2M - SGS'!P80</f>
        <v>7.8608999999999998E-2</v>
      </c>
      <c r="Q80" s="291">
        <f>'2M - SGS'!Q80</f>
        <v>8.1547999999999995E-2</v>
      </c>
      <c r="R80" s="291">
        <f>'2M - SGS'!R80</f>
        <v>7.2947999999999999E-2</v>
      </c>
      <c r="S80" s="291">
        <f>'2M - SGS'!S80</f>
        <v>8.6277000000000006E-2</v>
      </c>
      <c r="T80" s="291">
        <f>'2M - SGS'!T80</f>
        <v>8.3294000000000007E-2</v>
      </c>
      <c r="U80" s="291">
        <f>'2M - SGS'!U80</f>
        <v>8.5859000000000005E-2</v>
      </c>
      <c r="V80" s="291">
        <f>'2M - SGS'!V80</f>
        <v>8.5885000000000003E-2</v>
      </c>
      <c r="W80" s="291">
        <f>'2M - SGS'!W80</f>
        <v>8.3474999999999994E-2</v>
      </c>
      <c r="X80" s="291">
        <f>'2M - SGS'!X80</f>
        <v>8.6262000000000005E-2</v>
      </c>
      <c r="Y80" s="291">
        <f>'2M - SGS'!Y80</f>
        <v>8.3496000000000001E-2</v>
      </c>
      <c r="Z80" s="291">
        <f>'2M - SGS'!Z80</f>
        <v>8.6250999999999994E-2</v>
      </c>
      <c r="AA80" s="291">
        <f>'2M - SGS'!AA80</f>
        <v>8.6096000000000006E-2</v>
      </c>
      <c r="AB80" s="291">
        <f>'2M - SGS'!AB80</f>
        <v>7.8608999999999998E-2</v>
      </c>
      <c r="AC80" s="291">
        <f>'2M - SGS'!AC80</f>
        <v>8.1547999999999995E-2</v>
      </c>
      <c r="AD80" s="291">
        <f>'2M - SGS'!AD80</f>
        <v>7.2947999999999999E-2</v>
      </c>
      <c r="AE80" s="291">
        <f>'2M - SGS'!AE80</f>
        <v>8.6277000000000006E-2</v>
      </c>
      <c r="AF80" s="291">
        <f>'2M - SGS'!AF80</f>
        <v>8.3294000000000007E-2</v>
      </c>
      <c r="AG80" s="291">
        <f>'2M - SGS'!AG80</f>
        <v>8.5859000000000005E-2</v>
      </c>
      <c r="AH80" s="291">
        <f>'2M - SGS'!AH80</f>
        <v>8.5885000000000003E-2</v>
      </c>
      <c r="AI80" s="291">
        <f>'2M - SGS'!AI80</f>
        <v>8.3474999999999994E-2</v>
      </c>
      <c r="AJ80" s="291">
        <f>'2M - SGS'!AJ80</f>
        <v>8.6262000000000005E-2</v>
      </c>
      <c r="AK80" s="291">
        <f>'2M - SGS'!AK80</f>
        <v>8.3496000000000001E-2</v>
      </c>
      <c r="AL80" s="291">
        <f>'2M - SGS'!AL80</f>
        <v>8.6250999999999994E-2</v>
      </c>
      <c r="AM80" s="291">
        <f>'2M - SGS'!AM80</f>
        <v>8.6096000000000006E-2</v>
      </c>
      <c r="AO80" s="205">
        <f t="shared" si="54"/>
        <v>0.99999999999999989</v>
      </c>
    </row>
    <row r="81" spans="1:41" ht="15.75" x14ac:dyDescent="0.25">
      <c r="A81" s="595"/>
      <c r="B81" s="13" t="str">
        <f t="shared" si="55"/>
        <v>Cooling</v>
      </c>
      <c r="C81" s="291">
        <f>'2M - SGS'!C81</f>
        <v>6.0000000000000002E-6</v>
      </c>
      <c r="D81" s="291">
        <f>'2M - SGS'!D81</f>
        <v>2.4699999999999999E-4</v>
      </c>
      <c r="E81" s="291">
        <f>'2M - SGS'!E81</f>
        <v>7.2360000000000002E-3</v>
      </c>
      <c r="F81" s="291">
        <f>'2M - SGS'!F81</f>
        <v>2.1690999999999998E-2</v>
      </c>
      <c r="G81" s="291">
        <f>'2M - SGS'!G81</f>
        <v>6.2979999999999994E-2</v>
      </c>
      <c r="H81" s="291">
        <f>'2M - SGS'!H81</f>
        <v>0.21317</v>
      </c>
      <c r="I81" s="291">
        <f>'2M - SGS'!I81</f>
        <v>0.29002899999999998</v>
      </c>
      <c r="J81" s="291">
        <f>'2M - SGS'!J81</f>
        <v>0.270206</v>
      </c>
      <c r="K81" s="291">
        <f>'2M - SGS'!K81</f>
        <v>0.108695</v>
      </c>
      <c r="L81" s="291">
        <f>'2M - SGS'!L81</f>
        <v>1.9643000000000001E-2</v>
      </c>
      <c r="M81" s="291">
        <f>'2M - SGS'!M81</f>
        <v>6.0299999999999998E-3</v>
      </c>
      <c r="N81" s="291">
        <f>'2M - SGS'!N81</f>
        <v>6.3999999999999997E-5</v>
      </c>
      <c r="O81" s="291">
        <f>'2M - SGS'!O81</f>
        <v>6.0000000000000002E-6</v>
      </c>
      <c r="P81" s="291">
        <f>'2M - SGS'!P81</f>
        <v>2.4699999999999999E-4</v>
      </c>
      <c r="Q81" s="291">
        <f>'2M - SGS'!Q81</f>
        <v>7.2360000000000002E-3</v>
      </c>
      <c r="R81" s="291">
        <f>'2M - SGS'!R81</f>
        <v>2.1690999999999998E-2</v>
      </c>
      <c r="S81" s="291">
        <f>'2M - SGS'!S81</f>
        <v>6.2979999999999994E-2</v>
      </c>
      <c r="T81" s="291">
        <f>'2M - SGS'!T81</f>
        <v>0.21317</v>
      </c>
      <c r="U81" s="291">
        <f>'2M - SGS'!U81</f>
        <v>0.29002899999999998</v>
      </c>
      <c r="V81" s="291">
        <f>'2M - SGS'!V81</f>
        <v>0.270206</v>
      </c>
      <c r="W81" s="291">
        <f>'2M - SGS'!W81</f>
        <v>0.108695</v>
      </c>
      <c r="X81" s="291">
        <f>'2M - SGS'!X81</f>
        <v>1.9643000000000001E-2</v>
      </c>
      <c r="Y81" s="291">
        <f>'2M - SGS'!Y81</f>
        <v>6.0299999999999998E-3</v>
      </c>
      <c r="Z81" s="291">
        <f>'2M - SGS'!Z81</f>
        <v>6.3999999999999997E-5</v>
      </c>
      <c r="AA81" s="291">
        <f>'2M - SGS'!AA81</f>
        <v>6.0000000000000002E-6</v>
      </c>
      <c r="AB81" s="291">
        <f>'2M - SGS'!AB81</f>
        <v>2.4699999999999999E-4</v>
      </c>
      <c r="AC81" s="291">
        <f>'2M - SGS'!AC81</f>
        <v>7.2360000000000002E-3</v>
      </c>
      <c r="AD81" s="291">
        <f>'2M - SGS'!AD81</f>
        <v>2.1690999999999998E-2</v>
      </c>
      <c r="AE81" s="291">
        <f>'2M - SGS'!AE81</f>
        <v>6.2979999999999994E-2</v>
      </c>
      <c r="AF81" s="291">
        <f>'2M - SGS'!AF81</f>
        <v>0.21317</v>
      </c>
      <c r="AG81" s="291">
        <f>'2M - SGS'!AG81</f>
        <v>0.29002899999999998</v>
      </c>
      <c r="AH81" s="291">
        <f>'2M - SGS'!AH81</f>
        <v>0.270206</v>
      </c>
      <c r="AI81" s="291">
        <f>'2M - SGS'!AI81</f>
        <v>0.108695</v>
      </c>
      <c r="AJ81" s="291">
        <f>'2M - SGS'!AJ81</f>
        <v>1.9643000000000001E-2</v>
      </c>
      <c r="AK81" s="291">
        <f>'2M - SGS'!AK81</f>
        <v>6.0299999999999998E-3</v>
      </c>
      <c r="AL81" s="291">
        <f>'2M - SGS'!AL81</f>
        <v>6.3999999999999997E-5</v>
      </c>
      <c r="AM81" s="291">
        <f>'2M - SGS'!AM81</f>
        <v>6.0000000000000002E-6</v>
      </c>
      <c r="AO81" s="205">
        <f t="shared" si="54"/>
        <v>0.9999969999999998</v>
      </c>
    </row>
    <row r="82" spans="1:41" ht="15.75" x14ac:dyDescent="0.25">
      <c r="A82" s="595"/>
      <c r="B82" s="13" t="str">
        <f t="shared" si="55"/>
        <v>Ext Lighting</v>
      </c>
      <c r="C82" s="291">
        <f>'2M - SGS'!C82</f>
        <v>0.106265</v>
      </c>
      <c r="D82" s="291">
        <f>'2M - SGS'!D82</f>
        <v>8.2161999999999999E-2</v>
      </c>
      <c r="E82" s="291">
        <f>'2M - SGS'!E82</f>
        <v>7.0887000000000006E-2</v>
      </c>
      <c r="F82" s="291">
        <f>'2M - SGS'!F82</f>
        <v>6.8145999999999998E-2</v>
      </c>
      <c r="G82" s="291">
        <f>'2M - SGS'!G82</f>
        <v>8.1852999999999995E-2</v>
      </c>
      <c r="H82" s="291">
        <f>'2M - SGS'!H82</f>
        <v>6.7163E-2</v>
      </c>
      <c r="I82" s="291">
        <f>'2M - SGS'!I82</f>
        <v>8.6751999999999996E-2</v>
      </c>
      <c r="J82" s="291">
        <f>'2M - SGS'!J82</f>
        <v>6.9401000000000004E-2</v>
      </c>
      <c r="K82" s="291">
        <f>'2M - SGS'!K82</f>
        <v>8.2907999999999996E-2</v>
      </c>
      <c r="L82" s="291">
        <f>'2M - SGS'!L82</f>
        <v>0.100507</v>
      </c>
      <c r="M82" s="291">
        <f>'2M - SGS'!M82</f>
        <v>8.7251999999999996E-2</v>
      </c>
      <c r="N82" s="291">
        <f>'2M - SGS'!N82</f>
        <v>9.6703999999999998E-2</v>
      </c>
      <c r="O82" s="291">
        <f>'2M - SGS'!O82</f>
        <v>0.106265</v>
      </c>
      <c r="P82" s="291">
        <f>'2M - SGS'!P82</f>
        <v>8.2161999999999999E-2</v>
      </c>
      <c r="Q82" s="291">
        <f>'2M - SGS'!Q82</f>
        <v>7.0887000000000006E-2</v>
      </c>
      <c r="R82" s="291">
        <f>'2M - SGS'!R82</f>
        <v>6.8145999999999998E-2</v>
      </c>
      <c r="S82" s="291">
        <f>'2M - SGS'!S82</f>
        <v>8.1852999999999995E-2</v>
      </c>
      <c r="T82" s="291">
        <f>'2M - SGS'!T82</f>
        <v>6.7163E-2</v>
      </c>
      <c r="U82" s="291">
        <f>'2M - SGS'!U82</f>
        <v>8.6751999999999996E-2</v>
      </c>
      <c r="V82" s="291">
        <f>'2M - SGS'!V82</f>
        <v>6.9401000000000004E-2</v>
      </c>
      <c r="W82" s="291">
        <f>'2M - SGS'!W82</f>
        <v>8.2907999999999996E-2</v>
      </c>
      <c r="X82" s="291">
        <f>'2M - SGS'!X82</f>
        <v>0.100507</v>
      </c>
      <c r="Y82" s="291">
        <f>'2M - SGS'!Y82</f>
        <v>8.7251999999999996E-2</v>
      </c>
      <c r="Z82" s="291">
        <f>'2M - SGS'!Z82</f>
        <v>9.6703999999999998E-2</v>
      </c>
      <c r="AA82" s="291">
        <f>'2M - SGS'!AA82</f>
        <v>0.106265</v>
      </c>
      <c r="AB82" s="291">
        <f>'2M - SGS'!AB82</f>
        <v>8.2161999999999999E-2</v>
      </c>
      <c r="AC82" s="291">
        <f>'2M - SGS'!AC82</f>
        <v>7.0887000000000006E-2</v>
      </c>
      <c r="AD82" s="291">
        <f>'2M - SGS'!AD82</f>
        <v>6.8145999999999998E-2</v>
      </c>
      <c r="AE82" s="291">
        <f>'2M - SGS'!AE82</f>
        <v>8.1852999999999995E-2</v>
      </c>
      <c r="AF82" s="291">
        <f>'2M - SGS'!AF82</f>
        <v>6.7163E-2</v>
      </c>
      <c r="AG82" s="291">
        <f>'2M - SGS'!AG82</f>
        <v>8.6751999999999996E-2</v>
      </c>
      <c r="AH82" s="291">
        <f>'2M - SGS'!AH82</f>
        <v>6.9401000000000004E-2</v>
      </c>
      <c r="AI82" s="291">
        <f>'2M - SGS'!AI82</f>
        <v>8.2907999999999996E-2</v>
      </c>
      <c r="AJ82" s="291">
        <f>'2M - SGS'!AJ82</f>
        <v>0.100507</v>
      </c>
      <c r="AK82" s="291">
        <f>'2M - SGS'!AK82</f>
        <v>8.7251999999999996E-2</v>
      </c>
      <c r="AL82" s="291">
        <f>'2M - SGS'!AL82</f>
        <v>9.6703999999999998E-2</v>
      </c>
      <c r="AM82" s="291">
        <f>'2M - SGS'!AM82</f>
        <v>0.106265</v>
      </c>
      <c r="AO82" s="205">
        <f t="shared" si="54"/>
        <v>1</v>
      </c>
    </row>
    <row r="83" spans="1:41" ht="15.75" x14ac:dyDescent="0.25">
      <c r="A83" s="595"/>
      <c r="B83" s="13" t="str">
        <f t="shared" si="55"/>
        <v>Heating</v>
      </c>
      <c r="C83" s="291">
        <f>'2M - SGS'!C83</f>
        <v>0.210397</v>
      </c>
      <c r="D83" s="291">
        <f>'2M - SGS'!D83</f>
        <v>0.17743600000000001</v>
      </c>
      <c r="E83" s="291">
        <f>'2M - SGS'!E83</f>
        <v>0.13192400000000001</v>
      </c>
      <c r="F83" s="291">
        <f>'2M - SGS'!F83</f>
        <v>5.9718E-2</v>
      </c>
      <c r="G83" s="291">
        <f>'2M - SGS'!G83</f>
        <v>2.6769000000000001E-2</v>
      </c>
      <c r="H83" s="291">
        <f>'2M - SGS'!H83</f>
        <v>4.2950000000000002E-3</v>
      </c>
      <c r="I83" s="291">
        <f>'2M - SGS'!I83</f>
        <v>2.895E-3</v>
      </c>
      <c r="J83" s="291">
        <f>'2M - SGS'!J83</f>
        <v>3.4320000000000002E-3</v>
      </c>
      <c r="K83" s="291">
        <f>'2M - SGS'!K83</f>
        <v>9.4020000000000006E-3</v>
      </c>
      <c r="L83" s="291">
        <f>'2M - SGS'!L83</f>
        <v>5.5496999999999998E-2</v>
      </c>
      <c r="M83" s="291">
        <f>'2M - SGS'!M83</f>
        <v>0.115452</v>
      </c>
      <c r="N83" s="291">
        <f>'2M - SGS'!N83</f>
        <v>0.20278099999999999</v>
      </c>
      <c r="O83" s="291">
        <f>'2M - SGS'!O83</f>
        <v>0.210397</v>
      </c>
      <c r="P83" s="291">
        <f>'2M - SGS'!P83</f>
        <v>0.17743600000000001</v>
      </c>
      <c r="Q83" s="291">
        <f>'2M - SGS'!Q83</f>
        <v>0.13192400000000001</v>
      </c>
      <c r="R83" s="291">
        <f>'2M - SGS'!R83</f>
        <v>5.9718E-2</v>
      </c>
      <c r="S83" s="291">
        <f>'2M - SGS'!S83</f>
        <v>2.6769000000000001E-2</v>
      </c>
      <c r="T83" s="291">
        <f>'2M - SGS'!T83</f>
        <v>4.2950000000000002E-3</v>
      </c>
      <c r="U83" s="291">
        <f>'2M - SGS'!U83</f>
        <v>2.895E-3</v>
      </c>
      <c r="V83" s="291">
        <f>'2M - SGS'!V83</f>
        <v>3.4320000000000002E-3</v>
      </c>
      <c r="W83" s="291">
        <f>'2M - SGS'!W83</f>
        <v>9.4020000000000006E-3</v>
      </c>
      <c r="X83" s="291">
        <f>'2M - SGS'!X83</f>
        <v>5.5496999999999998E-2</v>
      </c>
      <c r="Y83" s="291">
        <f>'2M - SGS'!Y83</f>
        <v>0.115452</v>
      </c>
      <c r="Z83" s="291">
        <f>'2M - SGS'!Z83</f>
        <v>0.20278099999999999</v>
      </c>
      <c r="AA83" s="291">
        <f>'2M - SGS'!AA83</f>
        <v>0.210397</v>
      </c>
      <c r="AB83" s="291">
        <f>'2M - SGS'!AB83</f>
        <v>0.17743600000000001</v>
      </c>
      <c r="AC83" s="291">
        <f>'2M - SGS'!AC83</f>
        <v>0.13192400000000001</v>
      </c>
      <c r="AD83" s="291">
        <f>'2M - SGS'!AD83</f>
        <v>5.9718E-2</v>
      </c>
      <c r="AE83" s="291">
        <f>'2M - SGS'!AE83</f>
        <v>2.6769000000000001E-2</v>
      </c>
      <c r="AF83" s="291">
        <f>'2M - SGS'!AF83</f>
        <v>4.2950000000000002E-3</v>
      </c>
      <c r="AG83" s="291">
        <f>'2M - SGS'!AG83</f>
        <v>2.895E-3</v>
      </c>
      <c r="AH83" s="291">
        <f>'2M - SGS'!AH83</f>
        <v>3.4320000000000002E-3</v>
      </c>
      <c r="AI83" s="291">
        <f>'2M - SGS'!AI83</f>
        <v>9.4020000000000006E-3</v>
      </c>
      <c r="AJ83" s="291">
        <f>'2M - SGS'!AJ83</f>
        <v>5.5496999999999998E-2</v>
      </c>
      <c r="AK83" s="291">
        <f>'2M - SGS'!AK83</f>
        <v>0.115452</v>
      </c>
      <c r="AL83" s="291">
        <f>'2M - SGS'!AL83</f>
        <v>0.20278099999999999</v>
      </c>
      <c r="AM83" s="291">
        <f>'2M - SGS'!AM83</f>
        <v>0.210397</v>
      </c>
      <c r="AO83" s="205">
        <f t="shared" si="54"/>
        <v>0.99999800000000016</v>
      </c>
    </row>
    <row r="84" spans="1:41" ht="15.75" x14ac:dyDescent="0.25">
      <c r="A84" s="595"/>
      <c r="B84" s="13" t="str">
        <f t="shared" si="55"/>
        <v>HVAC</v>
      </c>
      <c r="C84" s="291">
        <f>'2M - SGS'!C84</f>
        <v>0.107824</v>
      </c>
      <c r="D84" s="291">
        <f>'2M - SGS'!D84</f>
        <v>9.1051999999999994E-2</v>
      </c>
      <c r="E84" s="291">
        <f>'2M - SGS'!E84</f>
        <v>7.1135000000000004E-2</v>
      </c>
      <c r="F84" s="291">
        <f>'2M - SGS'!F84</f>
        <v>4.1179E-2</v>
      </c>
      <c r="G84" s="291">
        <f>'2M - SGS'!G84</f>
        <v>4.4423999999999998E-2</v>
      </c>
      <c r="H84" s="291">
        <f>'2M - SGS'!H84</f>
        <v>0.106128</v>
      </c>
      <c r="I84" s="291">
        <f>'2M - SGS'!I84</f>
        <v>0.14288100000000001</v>
      </c>
      <c r="J84" s="291">
        <f>'2M - SGS'!J84</f>
        <v>0.133494</v>
      </c>
      <c r="K84" s="291">
        <f>'2M - SGS'!K84</f>
        <v>5.781E-2</v>
      </c>
      <c r="L84" s="291">
        <f>'2M - SGS'!L84</f>
        <v>3.8018000000000003E-2</v>
      </c>
      <c r="M84" s="291">
        <f>'2M - SGS'!M84</f>
        <v>6.2103999999999999E-2</v>
      </c>
      <c r="N84" s="291">
        <f>'2M - SGS'!N84</f>
        <v>0.10395</v>
      </c>
      <c r="O84" s="291">
        <f>'2M - SGS'!O84</f>
        <v>0.107824</v>
      </c>
      <c r="P84" s="291">
        <f>'2M - SGS'!P84</f>
        <v>9.1051999999999994E-2</v>
      </c>
      <c r="Q84" s="291">
        <f>'2M - SGS'!Q84</f>
        <v>7.1135000000000004E-2</v>
      </c>
      <c r="R84" s="291">
        <f>'2M - SGS'!R84</f>
        <v>4.1179E-2</v>
      </c>
      <c r="S84" s="291">
        <f>'2M - SGS'!S84</f>
        <v>4.4423999999999998E-2</v>
      </c>
      <c r="T84" s="291">
        <f>'2M - SGS'!T84</f>
        <v>0.106128</v>
      </c>
      <c r="U84" s="291">
        <f>'2M - SGS'!U84</f>
        <v>0.14288100000000001</v>
      </c>
      <c r="V84" s="291">
        <f>'2M - SGS'!V84</f>
        <v>0.133494</v>
      </c>
      <c r="W84" s="291">
        <f>'2M - SGS'!W84</f>
        <v>5.781E-2</v>
      </c>
      <c r="X84" s="291">
        <f>'2M - SGS'!X84</f>
        <v>3.8018000000000003E-2</v>
      </c>
      <c r="Y84" s="291">
        <f>'2M - SGS'!Y84</f>
        <v>6.2103999999999999E-2</v>
      </c>
      <c r="Z84" s="291">
        <f>'2M - SGS'!Z84</f>
        <v>0.10395</v>
      </c>
      <c r="AA84" s="291">
        <f>'2M - SGS'!AA84</f>
        <v>0.107824</v>
      </c>
      <c r="AB84" s="291">
        <f>'2M - SGS'!AB84</f>
        <v>9.1051999999999994E-2</v>
      </c>
      <c r="AC84" s="291">
        <f>'2M - SGS'!AC84</f>
        <v>7.1135000000000004E-2</v>
      </c>
      <c r="AD84" s="291">
        <f>'2M - SGS'!AD84</f>
        <v>4.1179E-2</v>
      </c>
      <c r="AE84" s="291">
        <f>'2M - SGS'!AE84</f>
        <v>4.4423999999999998E-2</v>
      </c>
      <c r="AF84" s="291">
        <f>'2M - SGS'!AF84</f>
        <v>0.106128</v>
      </c>
      <c r="AG84" s="291">
        <f>'2M - SGS'!AG84</f>
        <v>0.14288100000000001</v>
      </c>
      <c r="AH84" s="291">
        <f>'2M - SGS'!AH84</f>
        <v>0.133494</v>
      </c>
      <c r="AI84" s="291">
        <f>'2M - SGS'!AI84</f>
        <v>5.781E-2</v>
      </c>
      <c r="AJ84" s="291">
        <f>'2M - SGS'!AJ84</f>
        <v>3.8018000000000003E-2</v>
      </c>
      <c r="AK84" s="291">
        <f>'2M - SGS'!AK84</f>
        <v>6.2103999999999999E-2</v>
      </c>
      <c r="AL84" s="291">
        <f>'2M - SGS'!AL84</f>
        <v>0.10395</v>
      </c>
      <c r="AM84" s="291">
        <f>'2M - SGS'!AM84</f>
        <v>0.107824</v>
      </c>
      <c r="AO84" s="205">
        <f t="shared" si="54"/>
        <v>0.99999900000000008</v>
      </c>
    </row>
    <row r="85" spans="1:41" ht="15.75" x14ac:dyDescent="0.25">
      <c r="A85" s="595"/>
      <c r="B85" s="13" t="str">
        <f t="shared" si="55"/>
        <v>Lighting</v>
      </c>
      <c r="C85" s="291">
        <f>'2M - SGS'!C85</f>
        <v>9.3563999999999994E-2</v>
      </c>
      <c r="D85" s="291">
        <f>'2M - SGS'!D85</f>
        <v>7.2162000000000004E-2</v>
      </c>
      <c r="E85" s="291">
        <f>'2M - SGS'!E85</f>
        <v>7.8372999999999998E-2</v>
      </c>
      <c r="F85" s="291">
        <f>'2M - SGS'!F85</f>
        <v>7.6534000000000005E-2</v>
      </c>
      <c r="G85" s="291">
        <f>'2M - SGS'!G85</f>
        <v>9.4246999999999997E-2</v>
      </c>
      <c r="H85" s="291">
        <f>'2M - SGS'!H85</f>
        <v>7.5599E-2</v>
      </c>
      <c r="I85" s="291">
        <f>'2M - SGS'!I85</f>
        <v>9.6199999999999994E-2</v>
      </c>
      <c r="J85" s="291">
        <f>'2M - SGS'!J85</f>
        <v>7.7077999999999994E-2</v>
      </c>
      <c r="K85" s="291">
        <f>'2M - SGS'!K85</f>
        <v>8.1374000000000002E-2</v>
      </c>
      <c r="L85" s="291">
        <f>'2M - SGS'!L85</f>
        <v>9.4072000000000003E-2</v>
      </c>
      <c r="M85" s="291">
        <f>'2M - SGS'!M85</f>
        <v>7.6706999999999997E-2</v>
      </c>
      <c r="N85" s="291">
        <f>'2M - SGS'!N85</f>
        <v>8.4089999999999998E-2</v>
      </c>
      <c r="O85" s="291">
        <f>'2M - SGS'!O85</f>
        <v>9.3563999999999994E-2</v>
      </c>
      <c r="P85" s="291">
        <f>'2M - SGS'!P85</f>
        <v>7.2162000000000004E-2</v>
      </c>
      <c r="Q85" s="291">
        <f>'2M - SGS'!Q85</f>
        <v>7.8372999999999998E-2</v>
      </c>
      <c r="R85" s="291">
        <f>'2M - SGS'!R85</f>
        <v>7.6534000000000005E-2</v>
      </c>
      <c r="S85" s="291">
        <f>'2M - SGS'!S85</f>
        <v>9.4246999999999997E-2</v>
      </c>
      <c r="T85" s="291">
        <f>'2M - SGS'!T85</f>
        <v>7.5599E-2</v>
      </c>
      <c r="U85" s="291">
        <f>'2M - SGS'!U85</f>
        <v>9.6199999999999994E-2</v>
      </c>
      <c r="V85" s="291">
        <f>'2M - SGS'!V85</f>
        <v>7.7077999999999994E-2</v>
      </c>
      <c r="W85" s="291">
        <f>'2M - SGS'!W85</f>
        <v>8.1374000000000002E-2</v>
      </c>
      <c r="X85" s="291">
        <f>'2M - SGS'!X85</f>
        <v>9.4072000000000003E-2</v>
      </c>
      <c r="Y85" s="291">
        <f>'2M - SGS'!Y85</f>
        <v>7.6706999999999997E-2</v>
      </c>
      <c r="Z85" s="291">
        <f>'2M - SGS'!Z85</f>
        <v>8.4089999999999998E-2</v>
      </c>
      <c r="AA85" s="291">
        <f>'2M - SGS'!AA85</f>
        <v>9.3563999999999994E-2</v>
      </c>
      <c r="AB85" s="291">
        <f>'2M - SGS'!AB85</f>
        <v>7.2162000000000004E-2</v>
      </c>
      <c r="AC85" s="291">
        <f>'2M - SGS'!AC85</f>
        <v>7.8372999999999998E-2</v>
      </c>
      <c r="AD85" s="291">
        <f>'2M - SGS'!AD85</f>
        <v>7.6534000000000005E-2</v>
      </c>
      <c r="AE85" s="291">
        <f>'2M - SGS'!AE85</f>
        <v>9.4246999999999997E-2</v>
      </c>
      <c r="AF85" s="291">
        <f>'2M - SGS'!AF85</f>
        <v>7.5599E-2</v>
      </c>
      <c r="AG85" s="291">
        <f>'2M - SGS'!AG85</f>
        <v>9.6199999999999994E-2</v>
      </c>
      <c r="AH85" s="291">
        <f>'2M - SGS'!AH85</f>
        <v>7.7077999999999994E-2</v>
      </c>
      <c r="AI85" s="291">
        <f>'2M - SGS'!AI85</f>
        <v>8.1374000000000002E-2</v>
      </c>
      <c r="AJ85" s="291">
        <f>'2M - SGS'!AJ85</f>
        <v>9.4072000000000003E-2</v>
      </c>
      <c r="AK85" s="291">
        <f>'2M - SGS'!AK85</f>
        <v>7.6706999999999997E-2</v>
      </c>
      <c r="AL85" s="291">
        <f>'2M - SGS'!AL85</f>
        <v>8.4089999999999998E-2</v>
      </c>
      <c r="AM85" s="291">
        <f>'2M - SGS'!AM85</f>
        <v>9.3563999999999994E-2</v>
      </c>
      <c r="AO85" s="205">
        <f t="shared" si="54"/>
        <v>1</v>
      </c>
    </row>
    <row r="86" spans="1:41" ht="15.75" x14ac:dyDescent="0.25">
      <c r="A86" s="595"/>
      <c r="B86" s="13" t="str">
        <f t="shared" si="55"/>
        <v>Miscellaneous</v>
      </c>
      <c r="C86" s="291">
        <f>'2M - SGS'!C86</f>
        <v>8.5109000000000004E-2</v>
      </c>
      <c r="D86" s="291">
        <f>'2M - SGS'!D86</f>
        <v>7.7715000000000006E-2</v>
      </c>
      <c r="E86" s="291">
        <f>'2M - SGS'!E86</f>
        <v>8.6136000000000004E-2</v>
      </c>
      <c r="F86" s="291">
        <f>'2M - SGS'!F86</f>
        <v>7.9796000000000006E-2</v>
      </c>
      <c r="G86" s="291">
        <f>'2M - SGS'!G86</f>
        <v>8.5334999999999994E-2</v>
      </c>
      <c r="H86" s="291">
        <f>'2M - SGS'!H86</f>
        <v>8.1994999999999998E-2</v>
      </c>
      <c r="I86" s="291">
        <f>'2M - SGS'!I86</f>
        <v>8.4098999999999993E-2</v>
      </c>
      <c r="J86" s="291">
        <f>'2M - SGS'!J86</f>
        <v>8.4198999999999996E-2</v>
      </c>
      <c r="K86" s="291">
        <f>'2M - SGS'!K86</f>
        <v>8.2512000000000002E-2</v>
      </c>
      <c r="L86" s="291">
        <f>'2M - SGS'!L86</f>
        <v>8.5277000000000006E-2</v>
      </c>
      <c r="M86" s="291">
        <f>'2M - SGS'!M86</f>
        <v>8.2588999999999996E-2</v>
      </c>
      <c r="N86" s="291">
        <f>'2M - SGS'!N86</f>
        <v>8.5237999999999994E-2</v>
      </c>
      <c r="O86" s="291">
        <f>'2M - SGS'!O86</f>
        <v>8.5109000000000004E-2</v>
      </c>
      <c r="P86" s="291">
        <f>'2M - SGS'!P86</f>
        <v>7.7715000000000006E-2</v>
      </c>
      <c r="Q86" s="291">
        <f>'2M - SGS'!Q86</f>
        <v>8.6136000000000004E-2</v>
      </c>
      <c r="R86" s="291">
        <f>'2M - SGS'!R86</f>
        <v>7.9796000000000006E-2</v>
      </c>
      <c r="S86" s="291">
        <f>'2M - SGS'!S86</f>
        <v>8.5334999999999994E-2</v>
      </c>
      <c r="T86" s="291">
        <f>'2M - SGS'!T86</f>
        <v>8.1994999999999998E-2</v>
      </c>
      <c r="U86" s="291">
        <f>'2M - SGS'!U86</f>
        <v>8.4098999999999993E-2</v>
      </c>
      <c r="V86" s="291">
        <f>'2M - SGS'!V86</f>
        <v>8.4198999999999996E-2</v>
      </c>
      <c r="W86" s="291">
        <f>'2M - SGS'!W86</f>
        <v>8.2512000000000002E-2</v>
      </c>
      <c r="X86" s="291">
        <f>'2M - SGS'!X86</f>
        <v>8.5277000000000006E-2</v>
      </c>
      <c r="Y86" s="291">
        <f>'2M - SGS'!Y86</f>
        <v>8.2588999999999996E-2</v>
      </c>
      <c r="Z86" s="291">
        <f>'2M - SGS'!Z86</f>
        <v>8.5237999999999994E-2</v>
      </c>
      <c r="AA86" s="291">
        <f>'2M - SGS'!AA86</f>
        <v>8.5109000000000004E-2</v>
      </c>
      <c r="AB86" s="291">
        <f>'2M - SGS'!AB86</f>
        <v>7.7715000000000006E-2</v>
      </c>
      <c r="AC86" s="291">
        <f>'2M - SGS'!AC86</f>
        <v>8.6136000000000004E-2</v>
      </c>
      <c r="AD86" s="291">
        <f>'2M - SGS'!AD86</f>
        <v>7.9796000000000006E-2</v>
      </c>
      <c r="AE86" s="291">
        <f>'2M - SGS'!AE86</f>
        <v>8.5334999999999994E-2</v>
      </c>
      <c r="AF86" s="291">
        <f>'2M - SGS'!AF86</f>
        <v>8.1994999999999998E-2</v>
      </c>
      <c r="AG86" s="291">
        <f>'2M - SGS'!AG86</f>
        <v>8.4098999999999993E-2</v>
      </c>
      <c r="AH86" s="291">
        <f>'2M - SGS'!AH86</f>
        <v>8.4198999999999996E-2</v>
      </c>
      <c r="AI86" s="291">
        <f>'2M - SGS'!AI86</f>
        <v>8.2512000000000002E-2</v>
      </c>
      <c r="AJ86" s="291">
        <f>'2M - SGS'!AJ86</f>
        <v>8.5277000000000006E-2</v>
      </c>
      <c r="AK86" s="291">
        <f>'2M - SGS'!AK86</f>
        <v>8.2588999999999996E-2</v>
      </c>
      <c r="AL86" s="291">
        <f>'2M - SGS'!AL86</f>
        <v>8.5237999999999994E-2</v>
      </c>
      <c r="AM86" s="291">
        <f>'2M - SGS'!AM86</f>
        <v>8.5109000000000004E-2</v>
      </c>
      <c r="AO86" s="205">
        <f t="shared" si="54"/>
        <v>1.0000000000000002</v>
      </c>
    </row>
    <row r="87" spans="1:41" ht="15.75" x14ac:dyDescent="0.25">
      <c r="A87" s="595"/>
      <c r="B87" s="13" t="str">
        <f t="shared" si="55"/>
        <v>Motors</v>
      </c>
      <c r="C87" s="291">
        <f>'2M - SGS'!C87</f>
        <v>8.5109000000000004E-2</v>
      </c>
      <c r="D87" s="291">
        <f>'2M - SGS'!D87</f>
        <v>7.7715000000000006E-2</v>
      </c>
      <c r="E87" s="291">
        <f>'2M - SGS'!E87</f>
        <v>8.6136000000000004E-2</v>
      </c>
      <c r="F87" s="291">
        <f>'2M - SGS'!F87</f>
        <v>7.9796000000000006E-2</v>
      </c>
      <c r="G87" s="291">
        <f>'2M - SGS'!G87</f>
        <v>8.5334999999999994E-2</v>
      </c>
      <c r="H87" s="291">
        <f>'2M - SGS'!H87</f>
        <v>8.1994999999999998E-2</v>
      </c>
      <c r="I87" s="291">
        <f>'2M - SGS'!I87</f>
        <v>8.4098999999999993E-2</v>
      </c>
      <c r="J87" s="291">
        <f>'2M - SGS'!J87</f>
        <v>8.4198999999999996E-2</v>
      </c>
      <c r="K87" s="291">
        <f>'2M - SGS'!K87</f>
        <v>8.2512000000000002E-2</v>
      </c>
      <c r="L87" s="291">
        <f>'2M - SGS'!L87</f>
        <v>8.5277000000000006E-2</v>
      </c>
      <c r="M87" s="291">
        <f>'2M - SGS'!M87</f>
        <v>8.2588999999999996E-2</v>
      </c>
      <c r="N87" s="291">
        <f>'2M - SGS'!N87</f>
        <v>8.5237999999999994E-2</v>
      </c>
      <c r="O87" s="291">
        <f>'2M - SGS'!O87</f>
        <v>8.5109000000000004E-2</v>
      </c>
      <c r="P87" s="291">
        <f>'2M - SGS'!P87</f>
        <v>7.7715000000000006E-2</v>
      </c>
      <c r="Q87" s="291">
        <f>'2M - SGS'!Q87</f>
        <v>8.6136000000000004E-2</v>
      </c>
      <c r="R87" s="291">
        <f>'2M - SGS'!R87</f>
        <v>7.9796000000000006E-2</v>
      </c>
      <c r="S87" s="291">
        <f>'2M - SGS'!S87</f>
        <v>8.5334999999999994E-2</v>
      </c>
      <c r="T87" s="291">
        <f>'2M - SGS'!T87</f>
        <v>8.1994999999999998E-2</v>
      </c>
      <c r="U87" s="291">
        <f>'2M - SGS'!U87</f>
        <v>8.4098999999999993E-2</v>
      </c>
      <c r="V87" s="291">
        <f>'2M - SGS'!V87</f>
        <v>8.4198999999999996E-2</v>
      </c>
      <c r="W87" s="291">
        <f>'2M - SGS'!W87</f>
        <v>8.2512000000000002E-2</v>
      </c>
      <c r="X87" s="291">
        <f>'2M - SGS'!X87</f>
        <v>8.5277000000000006E-2</v>
      </c>
      <c r="Y87" s="291">
        <f>'2M - SGS'!Y87</f>
        <v>8.2588999999999996E-2</v>
      </c>
      <c r="Z87" s="291">
        <f>'2M - SGS'!Z87</f>
        <v>8.5237999999999994E-2</v>
      </c>
      <c r="AA87" s="291">
        <f>'2M - SGS'!AA87</f>
        <v>8.5109000000000004E-2</v>
      </c>
      <c r="AB87" s="291">
        <f>'2M - SGS'!AB87</f>
        <v>7.7715000000000006E-2</v>
      </c>
      <c r="AC87" s="291">
        <f>'2M - SGS'!AC87</f>
        <v>8.6136000000000004E-2</v>
      </c>
      <c r="AD87" s="291">
        <f>'2M - SGS'!AD87</f>
        <v>7.9796000000000006E-2</v>
      </c>
      <c r="AE87" s="291">
        <f>'2M - SGS'!AE87</f>
        <v>8.5334999999999994E-2</v>
      </c>
      <c r="AF87" s="291">
        <f>'2M - SGS'!AF87</f>
        <v>8.1994999999999998E-2</v>
      </c>
      <c r="AG87" s="291">
        <f>'2M - SGS'!AG87</f>
        <v>8.4098999999999993E-2</v>
      </c>
      <c r="AH87" s="291">
        <f>'2M - SGS'!AH87</f>
        <v>8.4198999999999996E-2</v>
      </c>
      <c r="AI87" s="291">
        <f>'2M - SGS'!AI87</f>
        <v>8.2512000000000002E-2</v>
      </c>
      <c r="AJ87" s="291">
        <f>'2M - SGS'!AJ87</f>
        <v>8.5277000000000006E-2</v>
      </c>
      <c r="AK87" s="291">
        <f>'2M - SGS'!AK87</f>
        <v>8.2588999999999996E-2</v>
      </c>
      <c r="AL87" s="291">
        <f>'2M - SGS'!AL87</f>
        <v>8.5237999999999994E-2</v>
      </c>
      <c r="AM87" s="291">
        <f>'2M - SGS'!AM87</f>
        <v>8.5109000000000004E-2</v>
      </c>
      <c r="AO87" s="205">
        <f t="shared" si="54"/>
        <v>1.0000000000000002</v>
      </c>
    </row>
    <row r="88" spans="1:41" ht="15.75" x14ac:dyDescent="0.25">
      <c r="A88" s="595"/>
      <c r="B88" s="13" t="str">
        <f t="shared" si="55"/>
        <v>Process</v>
      </c>
      <c r="C88" s="291">
        <f>'2M - SGS'!C88</f>
        <v>8.5109000000000004E-2</v>
      </c>
      <c r="D88" s="291">
        <f>'2M - SGS'!D88</f>
        <v>7.7715000000000006E-2</v>
      </c>
      <c r="E88" s="291">
        <f>'2M - SGS'!E88</f>
        <v>8.6136000000000004E-2</v>
      </c>
      <c r="F88" s="291">
        <f>'2M - SGS'!F88</f>
        <v>7.9796000000000006E-2</v>
      </c>
      <c r="G88" s="291">
        <f>'2M - SGS'!G88</f>
        <v>8.5334999999999994E-2</v>
      </c>
      <c r="H88" s="291">
        <f>'2M - SGS'!H88</f>
        <v>8.1994999999999998E-2</v>
      </c>
      <c r="I88" s="291">
        <f>'2M - SGS'!I88</f>
        <v>8.4098999999999993E-2</v>
      </c>
      <c r="J88" s="291">
        <f>'2M - SGS'!J88</f>
        <v>8.4198999999999996E-2</v>
      </c>
      <c r="K88" s="291">
        <f>'2M - SGS'!K88</f>
        <v>8.2512000000000002E-2</v>
      </c>
      <c r="L88" s="291">
        <f>'2M - SGS'!L88</f>
        <v>8.5277000000000006E-2</v>
      </c>
      <c r="M88" s="291">
        <f>'2M - SGS'!M88</f>
        <v>8.2588999999999996E-2</v>
      </c>
      <c r="N88" s="291">
        <f>'2M - SGS'!N88</f>
        <v>8.5237999999999994E-2</v>
      </c>
      <c r="O88" s="291">
        <f>'2M - SGS'!O88</f>
        <v>8.5109000000000004E-2</v>
      </c>
      <c r="P88" s="291">
        <f>'2M - SGS'!P88</f>
        <v>7.7715000000000006E-2</v>
      </c>
      <c r="Q88" s="291">
        <f>'2M - SGS'!Q88</f>
        <v>8.6136000000000004E-2</v>
      </c>
      <c r="R88" s="291">
        <f>'2M - SGS'!R88</f>
        <v>7.9796000000000006E-2</v>
      </c>
      <c r="S88" s="291">
        <f>'2M - SGS'!S88</f>
        <v>8.5334999999999994E-2</v>
      </c>
      <c r="T88" s="291">
        <f>'2M - SGS'!T88</f>
        <v>8.1994999999999998E-2</v>
      </c>
      <c r="U88" s="291">
        <f>'2M - SGS'!U88</f>
        <v>8.4098999999999993E-2</v>
      </c>
      <c r="V88" s="291">
        <f>'2M - SGS'!V88</f>
        <v>8.4198999999999996E-2</v>
      </c>
      <c r="W88" s="291">
        <f>'2M - SGS'!W88</f>
        <v>8.2512000000000002E-2</v>
      </c>
      <c r="X88" s="291">
        <f>'2M - SGS'!X88</f>
        <v>8.5277000000000006E-2</v>
      </c>
      <c r="Y88" s="291">
        <f>'2M - SGS'!Y88</f>
        <v>8.2588999999999996E-2</v>
      </c>
      <c r="Z88" s="291">
        <f>'2M - SGS'!Z88</f>
        <v>8.5237999999999994E-2</v>
      </c>
      <c r="AA88" s="291">
        <f>'2M - SGS'!AA88</f>
        <v>8.5109000000000004E-2</v>
      </c>
      <c r="AB88" s="291">
        <f>'2M - SGS'!AB88</f>
        <v>7.7715000000000006E-2</v>
      </c>
      <c r="AC88" s="291">
        <f>'2M - SGS'!AC88</f>
        <v>8.6136000000000004E-2</v>
      </c>
      <c r="AD88" s="291">
        <f>'2M - SGS'!AD88</f>
        <v>7.9796000000000006E-2</v>
      </c>
      <c r="AE88" s="291">
        <f>'2M - SGS'!AE88</f>
        <v>8.5334999999999994E-2</v>
      </c>
      <c r="AF88" s="291">
        <f>'2M - SGS'!AF88</f>
        <v>8.1994999999999998E-2</v>
      </c>
      <c r="AG88" s="291">
        <f>'2M - SGS'!AG88</f>
        <v>8.4098999999999993E-2</v>
      </c>
      <c r="AH88" s="291">
        <f>'2M - SGS'!AH88</f>
        <v>8.4198999999999996E-2</v>
      </c>
      <c r="AI88" s="291">
        <f>'2M - SGS'!AI88</f>
        <v>8.2512000000000002E-2</v>
      </c>
      <c r="AJ88" s="291">
        <f>'2M - SGS'!AJ88</f>
        <v>8.5277000000000006E-2</v>
      </c>
      <c r="AK88" s="291">
        <f>'2M - SGS'!AK88</f>
        <v>8.2588999999999996E-2</v>
      </c>
      <c r="AL88" s="291">
        <f>'2M - SGS'!AL88</f>
        <v>8.5237999999999994E-2</v>
      </c>
      <c r="AM88" s="291">
        <f>'2M - SGS'!AM88</f>
        <v>8.5109000000000004E-2</v>
      </c>
      <c r="AO88" s="205">
        <f t="shared" si="54"/>
        <v>1.0000000000000002</v>
      </c>
    </row>
    <row r="89" spans="1:41" ht="15.75" x14ac:dyDescent="0.25">
      <c r="A89" s="595"/>
      <c r="B89" s="13" t="str">
        <f t="shared" si="55"/>
        <v>Refrigeration</v>
      </c>
      <c r="C89" s="291">
        <f>'2M - SGS'!C89</f>
        <v>8.3486000000000005E-2</v>
      </c>
      <c r="D89" s="291">
        <f>'2M - SGS'!D89</f>
        <v>7.6158000000000003E-2</v>
      </c>
      <c r="E89" s="291">
        <f>'2M - SGS'!E89</f>
        <v>8.3346000000000003E-2</v>
      </c>
      <c r="F89" s="291">
        <f>'2M - SGS'!F89</f>
        <v>8.0782999999999994E-2</v>
      </c>
      <c r="G89" s="291">
        <f>'2M - SGS'!G89</f>
        <v>8.5133E-2</v>
      </c>
      <c r="H89" s="291">
        <f>'2M - SGS'!H89</f>
        <v>8.4294999999999995E-2</v>
      </c>
      <c r="I89" s="291">
        <f>'2M - SGS'!I89</f>
        <v>8.7456999999999993E-2</v>
      </c>
      <c r="J89" s="291">
        <f>'2M - SGS'!J89</f>
        <v>8.7230000000000002E-2</v>
      </c>
      <c r="K89" s="291">
        <f>'2M - SGS'!K89</f>
        <v>8.3319000000000004E-2</v>
      </c>
      <c r="L89" s="291">
        <f>'2M - SGS'!L89</f>
        <v>8.4562999999999999E-2</v>
      </c>
      <c r="M89" s="291">
        <f>'2M - SGS'!M89</f>
        <v>8.1112000000000004E-2</v>
      </c>
      <c r="N89" s="291">
        <f>'2M - SGS'!N89</f>
        <v>8.3118999999999998E-2</v>
      </c>
      <c r="O89" s="291">
        <f>'2M - SGS'!O89</f>
        <v>8.3486000000000005E-2</v>
      </c>
      <c r="P89" s="291">
        <f>'2M - SGS'!P89</f>
        <v>7.6158000000000003E-2</v>
      </c>
      <c r="Q89" s="291">
        <f>'2M - SGS'!Q89</f>
        <v>8.3346000000000003E-2</v>
      </c>
      <c r="R89" s="291">
        <f>'2M - SGS'!R89</f>
        <v>8.0782999999999994E-2</v>
      </c>
      <c r="S89" s="291">
        <f>'2M - SGS'!S89</f>
        <v>8.5133E-2</v>
      </c>
      <c r="T89" s="291">
        <f>'2M - SGS'!T89</f>
        <v>8.4294999999999995E-2</v>
      </c>
      <c r="U89" s="291">
        <f>'2M - SGS'!U89</f>
        <v>8.7456999999999993E-2</v>
      </c>
      <c r="V89" s="291">
        <f>'2M - SGS'!V89</f>
        <v>8.7230000000000002E-2</v>
      </c>
      <c r="W89" s="291">
        <f>'2M - SGS'!W89</f>
        <v>8.3319000000000004E-2</v>
      </c>
      <c r="X89" s="291">
        <f>'2M - SGS'!X89</f>
        <v>8.4562999999999999E-2</v>
      </c>
      <c r="Y89" s="291">
        <f>'2M - SGS'!Y89</f>
        <v>8.1112000000000004E-2</v>
      </c>
      <c r="Z89" s="291">
        <f>'2M - SGS'!Z89</f>
        <v>8.3118999999999998E-2</v>
      </c>
      <c r="AA89" s="291">
        <f>'2M - SGS'!AA89</f>
        <v>8.3486000000000005E-2</v>
      </c>
      <c r="AB89" s="291">
        <f>'2M - SGS'!AB89</f>
        <v>7.6158000000000003E-2</v>
      </c>
      <c r="AC89" s="291">
        <f>'2M - SGS'!AC89</f>
        <v>8.3346000000000003E-2</v>
      </c>
      <c r="AD89" s="291">
        <f>'2M - SGS'!AD89</f>
        <v>8.0782999999999994E-2</v>
      </c>
      <c r="AE89" s="291">
        <f>'2M - SGS'!AE89</f>
        <v>8.5133E-2</v>
      </c>
      <c r="AF89" s="291">
        <f>'2M - SGS'!AF89</f>
        <v>8.4294999999999995E-2</v>
      </c>
      <c r="AG89" s="291">
        <f>'2M - SGS'!AG89</f>
        <v>8.7456999999999993E-2</v>
      </c>
      <c r="AH89" s="291">
        <f>'2M - SGS'!AH89</f>
        <v>8.7230000000000002E-2</v>
      </c>
      <c r="AI89" s="291">
        <f>'2M - SGS'!AI89</f>
        <v>8.3319000000000004E-2</v>
      </c>
      <c r="AJ89" s="291">
        <f>'2M - SGS'!AJ89</f>
        <v>8.4562999999999999E-2</v>
      </c>
      <c r="AK89" s="291">
        <f>'2M - SGS'!AK89</f>
        <v>8.1112000000000004E-2</v>
      </c>
      <c r="AL89" s="291">
        <f>'2M - SGS'!AL89</f>
        <v>8.3118999999999998E-2</v>
      </c>
      <c r="AM89" s="291">
        <f>'2M - SGS'!AM89</f>
        <v>8.3486000000000005E-2</v>
      </c>
      <c r="AO89" s="205">
        <f t="shared" si="54"/>
        <v>1.0000010000000001</v>
      </c>
    </row>
    <row r="90" spans="1:41" ht="16.5" thickBot="1" x14ac:dyDescent="0.3">
      <c r="A90" s="596"/>
      <c r="B90" s="14" t="str">
        <f t="shared" si="55"/>
        <v>Water Heating</v>
      </c>
      <c r="C90" s="292">
        <f>'2M - SGS'!C90</f>
        <v>0.108255</v>
      </c>
      <c r="D90" s="292">
        <f>'2M - SGS'!D90</f>
        <v>9.1078000000000006E-2</v>
      </c>
      <c r="E90" s="292">
        <f>'2M - SGS'!E90</f>
        <v>8.5239999999999996E-2</v>
      </c>
      <c r="F90" s="292">
        <f>'2M - SGS'!F90</f>
        <v>7.2980000000000003E-2</v>
      </c>
      <c r="G90" s="292">
        <f>'2M - SGS'!G90</f>
        <v>7.9849000000000003E-2</v>
      </c>
      <c r="H90" s="292">
        <f>'2M - SGS'!H90</f>
        <v>7.2720999999999994E-2</v>
      </c>
      <c r="I90" s="292">
        <f>'2M - SGS'!I90</f>
        <v>7.4929999999999997E-2</v>
      </c>
      <c r="J90" s="292">
        <f>'2M - SGS'!J90</f>
        <v>7.5861999999999999E-2</v>
      </c>
      <c r="K90" s="292">
        <f>'2M - SGS'!K90</f>
        <v>7.5733999999999996E-2</v>
      </c>
      <c r="L90" s="292">
        <f>'2M - SGS'!L90</f>
        <v>8.2808000000000007E-2</v>
      </c>
      <c r="M90" s="292">
        <f>'2M - SGS'!M90</f>
        <v>8.6345000000000005E-2</v>
      </c>
      <c r="N90" s="292">
        <f>'2M - SGS'!N90</f>
        <v>9.4200000000000006E-2</v>
      </c>
      <c r="O90" s="292">
        <f>'2M - SGS'!O90</f>
        <v>0.108255</v>
      </c>
      <c r="P90" s="292">
        <f>'2M - SGS'!P90</f>
        <v>9.1078000000000006E-2</v>
      </c>
      <c r="Q90" s="292">
        <f>'2M - SGS'!Q90</f>
        <v>8.5239999999999996E-2</v>
      </c>
      <c r="R90" s="292">
        <f>'2M - SGS'!R90</f>
        <v>7.2980000000000003E-2</v>
      </c>
      <c r="S90" s="292">
        <f>'2M - SGS'!S90</f>
        <v>7.9849000000000003E-2</v>
      </c>
      <c r="T90" s="292">
        <f>'2M - SGS'!T90</f>
        <v>7.2720999999999994E-2</v>
      </c>
      <c r="U90" s="292">
        <f>'2M - SGS'!U90</f>
        <v>7.4929999999999997E-2</v>
      </c>
      <c r="V90" s="292">
        <f>'2M - SGS'!V90</f>
        <v>7.5861999999999999E-2</v>
      </c>
      <c r="W90" s="292">
        <f>'2M - SGS'!W90</f>
        <v>7.5733999999999996E-2</v>
      </c>
      <c r="X90" s="292">
        <f>'2M - SGS'!X90</f>
        <v>8.2808000000000007E-2</v>
      </c>
      <c r="Y90" s="292">
        <f>'2M - SGS'!Y90</f>
        <v>8.6345000000000005E-2</v>
      </c>
      <c r="Z90" s="292">
        <f>'2M - SGS'!Z90</f>
        <v>9.4200000000000006E-2</v>
      </c>
      <c r="AA90" s="292">
        <f>'2M - SGS'!AA90</f>
        <v>0.108255</v>
      </c>
      <c r="AB90" s="292">
        <f>'2M - SGS'!AB90</f>
        <v>9.1078000000000006E-2</v>
      </c>
      <c r="AC90" s="292">
        <f>'2M - SGS'!AC90</f>
        <v>8.5239999999999996E-2</v>
      </c>
      <c r="AD90" s="292">
        <f>'2M - SGS'!AD90</f>
        <v>7.2980000000000003E-2</v>
      </c>
      <c r="AE90" s="292">
        <f>'2M - SGS'!AE90</f>
        <v>7.9849000000000003E-2</v>
      </c>
      <c r="AF90" s="292">
        <f>'2M - SGS'!AF90</f>
        <v>7.2720999999999994E-2</v>
      </c>
      <c r="AG90" s="292">
        <f>'2M - SGS'!AG90</f>
        <v>7.4929999999999997E-2</v>
      </c>
      <c r="AH90" s="292">
        <f>'2M - SGS'!AH90</f>
        <v>7.5861999999999999E-2</v>
      </c>
      <c r="AI90" s="292">
        <f>'2M - SGS'!AI90</f>
        <v>7.5733999999999996E-2</v>
      </c>
      <c r="AJ90" s="292">
        <f>'2M - SGS'!AJ90</f>
        <v>8.2808000000000007E-2</v>
      </c>
      <c r="AK90" s="292">
        <f>'2M - SGS'!AK90</f>
        <v>8.6345000000000005E-2</v>
      </c>
      <c r="AL90" s="292">
        <f>'2M - SGS'!AL90</f>
        <v>9.4200000000000006E-2</v>
      </c>
      <c r="AM90" s="292">
        <f>'2M - SGS'!AM90</f>
        <v>0.108255</v>
      </c>
      <c r="AO90" s="205">
        <f t="shared" si="54"/>
        <v>1.0000020000000001</v>
      </c>
    </row>
    <row r="91" spans="1:41" ht="15.75" thickBot="1" x14ac:dyDescent="0.3">
      <c r="AO91" s="192" t="s">
        <v>176</v>
      </c>
    </row>
    <row r="92" spans="1:41" ht="15" customHeight="1" thickBot="1" x14ac:dyDescent="0.3">
      <c r="A92" s="616" t="s">
        <v>27</v>
      </c>
      <c r="B92" s="234" t="s">
        <v>30</v>
      </c>
      <c r="C92" s="142">
        <f>C$4</f>
        <v>44927</v>
      </c>
      <c r="D92" s="142">
        <f t="shared" ref="D92:AM92" si="56">D$4</f>
        <v>44958</v>
      </c>
      <c r="E92" s="142">
        <f t="shared" si="56"/>
        <v>44986</v>
      </c>
      <c r="F92" s="142">
        <f t="shared" si="56"/>
        <v>45017</v>
      </c>
      <c r="G92" s="142">
        <f t="shared" si="56"/>
        <v>45047</v>
      </c>
      <c r="H92" s="142">
        <f t="shared" si="56"/>
        <v>45078</v>
      </c>
      <c r="I92" s="142">
        <f t="shared" si="56"/>
        <v>45108</v>
      </c>
      <c r="J92" s="142">
        <f t="shared" si="56"/>
        <v>45139</v>
      </c>
      <c r="K92" s="142">
        <f t="shared" si="56"/>
        <v>45170</v>
      </c>
      <c r="L92" s="142">
        <f t="shared" si="56"/>
        <v>45200</v>
      </c>
      <c r="M92" s="142">
        <f t="shared" si="56"/>
        <v>45231</v>
      </c>
      <c r="N92" s="142">
        <f t="shared" si="56"/>
        <v>45261</v>
      </c>
      <c r="O92" s="142">
        <f t="shared" si="56"/>
        <v>45292</v>
      </c>
      <c r="P92" s="142">
        <f t="shared" si="56"/>
        <v>45323</v>
      </c>
      <c r="Q92" s="142">
        <f t="shared" si="56"/>
        <v>45352</v>
      </c>
      <c r="R92" s="142">
        <f t="shared" si="56"/>
        <v>45383</v>
      </c>
      <c r="S92" s="142">
        <f t="shared" si="56"/>
        <v>45413</v>
      </c>
      <c r="T92" s="142">
        <f t="shared" si="56"/>
        <v>45444</v>
      </c>
      <c r="U92" s="142">
        <f t="shared" si="56"/>
        <v>45474</v>
      </c>
      <c r="V92" s="142">
        <f t="shared" si="56"/>
        <v>45505</v>
      </c>
      <c r="W92" s="142">
        <f t="shared" si="56"/>
        <v>45536</v>
      </c>
      <c r="X92" s="142">
        <f t="shared" si="56"/>
        <v>45566</v>
      </c>
      <c r="Y92" s="142">
        <f t="shared" si="56"/>
        <v>45597</v>
      </c>
      <c r="Z92" s="142">
        <f t="shared" si="56"/>
        <v>45627</v>
      </c>
      <c r="AA92" s="142">
        <f t="shared" si="56"/>
        <v>45658</v>
      </c>
      <c r="AB92" s="142">
        <f t="shared" si="56"/>
        <v>45689</v>
      </c>
      <c r="AC92" s="142">
        <f t="shared" si="56"/>
        <v>45717</v>
      </c>
      <c r="AD92" s="142">
        <f t="shared" si="56"/>
        <v>45748</v>
      </c>
      <c r="AE92" s="142">
        <f t="shared" si="56"/>
        <v>45778</v>
      </c>
      <c r="AF92" s="142">
        <f t="shared" si="56"/>
        <v>45809</v>
      </c>
      <c r="AG92" s="142">
        <f t="shared" si="56"/>
        <v>45839</v>
      </c>
      <c r="AH92" s="142">
        <f t="shared" si="56"/>
        <v>45870</v>
      </c>
      <c r="AI92" s="142">
        <f t="shared" si="56"/>
        <v>45901</v>
      </c>
      <c r="AJ92" s="142">
        <f t="shared" si="56"/>
        <v>45931</v>
      </c>
      <c r="AK92" s="142">
        <f t="shared" si="56"/>
        <v>45962</v>
      </c>
      <c r="AL92" s="142">
        <f t="shared" si="56"/>
        <v>45992</v>
      </c>
      <c r="AM92" s="142">
        <f t="shared" si="56"/>
        <v>46023</v>
      </c>
    </row>
    <row r="93" spans="1:41" x14ac:dyDescent="0.25">
      <c r="A93" s="617"/>
      <c r="B93" s="11" t="s">
        <v>19</v>
      </c>
      <c r="C93" s="349">
        <v>3.7309000000000002E-2</v>
      </c>
      <c r="D93" s="349">
        <v>3.7734999999999998E-2</v>
      </c>
      <c r="E93" s="349">
        <v>3.8399999999999997E-2</v>
      </c>
      <c r="F93" s="349">
        <v>3.9986000000000001E-2</v>
      </c>
      <c r="G93" s="349">
        <v>4.1888000000000002E-2</v>
      </c>
      <c r="H93" s="349">
        <v>7.8059000000000003E-2</v>
      </c>
      <c r="I93" s="361">
        <v>7.9558000000000004E-2</v>
      </c>
      <c r="J93" s="361">
        <v>7.9958000000000001E-2</v>
      </c>
      <c r="K93" s="361">
        <v>7.8107999999999997E-2</v>
      </c>
      <c r="L93" s="361">
        <v>4.1531999999999999E-2</v>
      </c>
      <c r="M93" s="361">
        <v>4.2438999999999998E-2</v>
      </c>
      <c r="N93" s="361">
        <v>4.0814000000000003E-2</v>
      </c>
      <c r="O93" s="361">
        <v>3.9933000000000003E-2</v>
      </c>
      <c r="P93" s="361">
        <v>3.9878999999999998E-2</v>
      </c>
      <c r="Q93" s="361">
        <v>4.1041000000000001E-2</v>
      </c>
      <c r="R93" s="361">
        <v>4.1168000000000003E-2</v>
      </c>
      <c r="S93" s="361">
        <v>4.2222999999999997E-2</v>
      </c>
      <c r="T93" s="361">
        <v>8.2789000000000001E-2</v>
      </c>
      <c r="U93" s="361">
        <v>7.9558000000000004E-2</v>
      </c>
      <c r="V93" s="361">
        <v>7.9958000000000001E-2</v>
      </c>
      <c r="W93" s="361">
        <v>7.8107999999999997E-2</v>
      </c>
      <c r="X93" s="361">
        <v>4.1531999999999999E-2</v>
      </c>
      <c r="Y93" s="361">
        <v>4.2438999999999998E-2</v>
      </c>
      <c r="Z93" s="361">
        <v>4.0814000000000003E-2</v>
      </c>
      <c r="AA93" s="361">
        <v>3.9933000000000003E-2</v>
      </c>
      <c r="AB93" s="361">
        <v>3.9878999999999998E-2</v>
      </c>
      <c r="AC93" s="361">
        <v>4.1041000000000001E-2</v>
      </c>
      <c r="AD93" s="361">
        <v>4.1168000000000003E-2</v>
      </c>
      <c r="AE93" s="361">
        <v>4.2222999999999997E-2</v>
      </c>
      <c r="AF93" s="361">
        <v>8.2789000000000001E-2</v>
      </c>
      <c r="AG93" s="361">
        <v>7.9558000000000004E-2</v>
      </c>
      <c r="AH93" s="361">
        <v>7.9958000000000001E-2</v>
      </c>
      <c r="AI93" s="361">
        <v>7.8107999999999997E-2</v>
      </c>
      <c r="AJ93" s="361">
        <v>4.1531999999999999E-2</v>
      </c>
      <c r="AK93" s="361">
        <v>4.2438999999999998E-2</v>
      </c>
      <c r="AL93" s="361">
        <v>4.0814000000000003E-2</v>
      </c>
      <c r="AM93" s="361">
        <v>3.9933000000000003E-2</v>
      </c>
      <c r="AO93" s="192" t="s">
        <v>177</v>
      </c>
    </row>
    <row r="94" spans="1:41" x14ac:dyDescent="0.25">
      <c r="A94" s="617"/>
      <c r="B94" s="11" t="s">
        <v>0</v>
      </c>
      <c r="C94" s="349">
        <v>4.0160000000000001E-2</v>
      </c>
      <c r="D94" s="349">
        <v>4.1161999999999997E-2</v>
      </c>
      <c r="E94" s="349">
        <v>4.2527000000000002E-2</v>
      </c>
      <c r="F94" s="349">
        <v>4.2639999999999997E-2</v>
      </c>
      <c r="G94" s="349">
        <v>4.7012999999999999E-2</v>
      </c>
      <c r="H94" s="349">
        <v>9.5856999999999998E-2</v>
      </c>
      <c r="I94" s="361">
        <v>9.7295999999999994E-2</v>
      </c>
      <c r="J94" s="361">
        <v>9.9751999999999993E-2</v>
      </c>
      <c r="K94" s="361">
        <v>0.10033300000000001</v>
      </c>
      <c r="L94" s="361">
        <v>4.6997999999999998E-2</v>
      </c>
      <c r="M94" s="361">
        <v>4.7978E-2</v>
      </c>
      <c r="N94" s="361">
        <v>4.4889999999999999E-2</v>
      </c>
      <c r="O94" s="361">
        <v>4.4352999999999997E-2</v>
      </c>
      <c r="P94" s="361">
        <v>4.4898E-2</v>
      </c>
      <c r="Q94" s="361">
        <v>4.7189000000000002E-2</v>
      </c>
      <c r="R94" s="361">
        <v>4.5560000000000003E-2</v>
      </c>
      <c r="S94" s="361">
        <v>4.9112000000000003E-2</v>
      </c>
      <c r="T94" s="361">
        <v>0.104393</v>
      </c>
      <c r="U94" s="361">
        <v>9.7295999999999994E-2</v>
      </c>
      <c r="V94" s="361">
        <v>9.9751999999999993E-2</v>
      </c>
      <c r="W94" s="361">
        <v>0.10033300000000001</v>
      </c>
      <c r="X94" s="361">
        <v>4.6997999999999998E-2</v>
      </c>
      <c r="Y94" s="361">
        <v>4.7978E-2</v>
      </c>
      <c r="Z94" s="361">
        <v>4.4889999999999999E-2</v>
      </c>
      <c r="AA94" s="361">
        <v>4.4352999999999997E-2</v>
      </c>
      <c r="AB94" s="361">
        <v>4.4898E-2</v>
      </c>
      <c r="AC94" s="361">
        <v>4.7189000000000002E-2</v>
      </c>
      <c r="AD94" s="361">
        <v>4.5560000000000003E-2</v>
      </c>
      <c r="AE94" s="361">
        <v>4.9112000000000003E-2</v>
      </c>
      <c r="AF94" s="361">
        <v>0.104393</v>
      </c>
      <c r="AG94" s="361">
        <v>9.7295999999999994E-2</v>
      </c>
      <c r="AH94" s="361">
        <v>9.9751999999999993E-2</v>
      </c>
      <c r="AI94" s="361">
        <v>0.10033300000000001</v>
      </c>
      <c r="AJ94" s="361">
        <v>4.6997999999999998E-2</v>
      </c>
      <c r="AK94" s="361">
        <v>4.7978E-2</v>
      </c>
      <c r="AL94" s="361">
        <v>4.4889999999999999E-2</v>
      </c>
      <c r="AM94" s="361">
        <v>4.4352999999999997E-2</v>
      </c>
      <c r="AO94" s="192" t="s">
        <v>183</v>
      </c>
    </row>
    <row r="95" spans="1:41" x14ac:dyDescent="0.25">
      <c r="A95" s="617"/>
      <c r="B95" s="11" t="s">
        <v>20</v>
      </c>
      <c r="C95" s="349">
        <v>3.8309000000000003E-2</v>
      </c>
      <c r="D95" s="349">
        <v>3.8567999999999998E-2</v>
      </c>
      <c r="E95" s="349">
        <v>3.9269999999999999E-2</v>
      </c>
      <c r="F95" s="349">
        <v>4.2201000000000002E-2</v>
      </c>
      <c r="G95" s="349">
        <v>4.3770000000000003E-2</v>
      </c>
      <c r="H95" s="349">
        <v>8.3545999999999995E-2</v>
      </c>
      <c r="I95" s="361">
        <v>8.5671999999999998E-2</v>
      </c>
      <c r="J95" s="361">
        <v>8.6513999999999994E-2</v>
      </c>
      <c r="K95" s="361">
        <v>8.3474000000000007E-2</v>
      </c>
      <c r="L95" s="361">
        <v>4.3712000000000001E-2</v>
      </c>
      <c r="M95" s="361">
        <v>4.4333999999999998E-2</v>
      </c>
      <c r="N95" s="361">
        <v>4.2470000000000001E-2</v>
      </c>
      <c r="O95" s="361">
        <v>4.1343999999999999E-2</v>
      </c>
      <c r="P95" s="361">
        <v>4.1013000000000001E-2</v>
      </c>
      <c r="Q95" s="361">
        <v>4.2275E-2</v>
      </c>
      <c r="R95" s="361">
        <v>4.3936999999999997E-2</v>
      </c>
      <c r="S95" s="361">
        <v>4.4505000000000003E-2</v>
      </c>
      <c r="T95" s="361">
        <v>8.9441000000000007E-2</v>
      </c>
      <c r="U95" s="361">
        <v>8.5671999999999998E-2</v>
      </c>
      <c r="V95" s="361">
        <v>8.6513999999999994E-2</v>
      </c>
      <c r="W95" s="361">
        <v>8.3474000000000007E-2</v>
      </c>
      <c r="X95" s="361">
        <v>4.3712000000000001E-2</v>
      </c>
      <c r="Y95" s="361">
        <v>4.4333999999999998E-2</v>
      </c>
      <c r="Z95" s="361">
        <v>4.2470000000000001E-2</v>
      </c>
      <c r="AA95" s="361">
        <v>4.1343999999999999E-2</v>
      </c>
      <c r="AB95" s="361">
        <v>4.1013000000000001E-2</v>
      </c>
      <c r="AC95" s="361">
        <v>4.2275E-2</v>
      </c>
      <c r="AD95" s="361">
        <v>4.3936999999999997E-2</v>
      </c>
      <c r="AE95" s="361">
        <v>4.4505000000000003E-2</v>
      </c>
      <c r="AF95" s="361">
        <v>8.9441000000000007E-2</v>
      </c>
      <c r="AG95" s="361">
        <v>8.5671999999999998E-2</v>
      </c>
      <c r="AH95" s="361">
        <v>8.6513999999999994E-2</v>
      </c>
      <c r="AI95" s="361">
        <v>8.3474000000000007E-2</v>
      </c>
      <c r="AJ95" s="361">
        <v>4.3712000000000001E-2</v>
      </c>
      <c r="AK95" s="361">
        <v>4.4333999999999998E-2</v>
      </c>
      <c r="AL95" s="361">
        <v>4.2470000000000001E-2</v>
      </c>
      <c r="AM95" s="361">
        <v>4.1343999999999999E-2</v>
      </c>
      <c r="AO95" s="192" t="s">
        <v>222</v>
      </c>
    </row>
    <row r="96" spans="1:41" x14ac:dyDescent="0.25">
      <c r="A96" s="617"/>
      <c r="B96" s="11" t="s">
        <v>1</v>
      </c>
      <c r="C96" s="349">
        <v>3.7989000000000002E-2</v>
      </c>
      <c r="D96" s="349">
        <v>3.8843999999999997E-2</v>
      </c>
      <c r="E96" s="349">
        <v>3.9697000000000003E-2</v>
      </c>
      <c r="F96" s="349">
        <v>4.7393999999999999E-2</v>
      </c>
      <c r="G96" s="349">
        <v>5.3057E-2</v>
      </c>
      <c r="H96" s="349">
        <v>9.6768999999999994E-2</v>
      </c>
      <c r="I96" s="361">
        <v>9.7806000000000004E-2</v>
      </c>
      <c r="J96" s="361">
        <v>0.100427</v>
      </c>
      <c r="K96" s="361">
        <v>0.10491499999999999</v>
      </c>
      <c r="L96" s="361">
        <v>5.3839999999999999E-2</v>
      </c>
      <c r="M96" s="361">
        <v>5.3623999999999998E-2</v>
      </c>
      <c r="N96" s="361">
        <v>4.3708999999999998E-2</v>
      </c>
      <c r="O96" s="361">
        <v>4.2347000000000003E-2</v>
      </c>
      <c r="P96" s="361">
        <v>4.2303E-2</v>
      </c>
      <c r="Q96" s="361">
        <v>4.4350000000000001E-2</v>
      </c>
      <c r="R96" s="361">
        <v>5.2475000000000001E-2</v>
      </c>
      <c r="S96" s="361">
        <v>5.7162999999999999E-2</v>
      </c>
      <c r="T96" s="361">
        <v>0.105501</v>
      </c>
      <c r="U96" s="361">
        <v>9.7806000000000004E-2</v>
      </c>
      <c r="V96" s="361">
        <v>0.100427</v>
      </c>
      <c r="W96" s="361">
        <v>0.10491499999999999</v>
      </c>
      <c r="X96" s="361">
        <v>5.3839999999999999E-2</v>
      </c>
      <c r="Y96" s="361">
        <v>5.3623999999999998E-2</v>
      </c>
      <c r="Z96" s="361">
        <v>4.3708999999999998E-2</v>
      </c>
      <c r="AA96" s="361">
        <v>4.2347000000000003E-2</v>
      </c>
      <c r="AB96" s="361">
        <v>4.2303E-2</v>
      </c>
      <c r="AC96" s="361">
        <v>4.4350000000000001E-2</v>
      </c>
      <c r="AD96" s="361">
        <v>5.2475000000000001E-2</v>
      </c>
      <c r="AE96" s="361">
        <v>5.7162999999999999E-2</v>
      </c>
      <c r="AF96" s="361">
        <v>0.105501</v>
      </c>
      <c r="AG96" s="361">
        <v>9.7806000000000004E-2</v>
      </c>
      <c r="AH96" s="361">
        <v>0.100427</v>
      </c>
      <c r="AI96" s="361">
        <v>0.10491499999999999</v>
      </c>
      <c r="AJ96" s="361">
        <v>5.3839999999999999E-2</v>
      </c>
      <c r="AK96" s="361">
        <v>5.3623999999999998E-2</v>
      </c>
      <c r="AL96" s="361">
        <v>4.3708999999999998E-2</v>
      </c>
      <c r="AM96" s="361">
        <v>4.2347000000000003E-2</v>
      </c>
    </row>
    <row r="97" spans="1:39" x14ac:dyDescent="0.25">
      <c r="A97" s="617"/>
      <c r="B97" s="11" t="s">
        <v>21</v>
      </c>
      <c r="C97" s="349">
        <v>2.9585E-2</v>
      </c>
      <c r="D97" s="349">
        <v>2.9943000000000001E-2</v>
      </c>
      <c r="E97" s="349">
        <v>3.0325999999999999E-2</v>
      </c>
      <c r="F97" s="349">
        <v>3.1985E-2</v>
      </c>
      <c r="G97" s="349">
        <v>3.2126000000000002E-2</v>
      </c>
      <c r="H97" s="349">
        <v>5.2953E-2</v>
      </c>
      <c r="I97" s="361">
        <v>5.0639000000000003E-2</v>
      </c>
      <c r="J97" s="361">
        <v>4.9979999999999997E-2</v>
      </c>
      <c r="K97" s="361">
        <v>5.0804000000000002E-2</v>
      </c>
      <c r="L97" s="361">
        <v>3.0172000000000001E-2</v>
      </c>
      <c r="M97" s="361">
        <v>3.0644999999999999E-2</v>
      </c>
      <c r="N97" s="361">
        <v>2.9829000000000001E-2</v>
      </c>
      <c r="O97" s="361">
        <v>2.9302000000000002E-2</v>
      </c>
      <c r="P97" s="361">
        <v>2.9326000000000001E-2</v>
      </c>
      <c r="Q97" s="361">
        <v>2.9966E-2</v>
      </c>
      <c r="R97" s="361">
        <v>3.1091000000000001E-2</v>
      </c>
      <c r="S97" s="361">
        <v>3.0398999999999999E-2</v>
      </c>
      <c r="T97" s="361">
        <v>5.2363E-2</v>
      </c>
      <c r="U97" s="361">
        <v>5.0639000000000003E-2</v>
      </c>
      <c r="V97" s="361">
        <v>4.9979999999999997E-2</v>
      </c>
      <c r="W97" s="361">
        <v>5.0804000000000002E-2</v>
      </c>
      <c r="X97" s="361">
        <v>3.0172000000000001E-2</v>
      </c>
      <c r="Y97" s="361">
        <v>3.0644999999999999E-2</v>
      </c>
      <c r="Z97" s="361">
        <v>2.9829000000000001E-2</v>
      </c>
      <c r="AA97" s="361">
        <v>2.9302000000000002E-2</v>
      </c>
      <c r="AB97" s="361">
        <v>2.9326000000000001E-2</v>
      </c>
      <c r="AC97" s="361">
        <v>2.9966E-2</v>
      </c>
      <c r="AD97" s="361">
        <v>3.1091000000000001E-2</v>
      </c>
      <c r="AE97" s="361">
        <v>3.0398999999999999E-2</v>
      </c>
      <c r="AF97" s="361">
        <v>5.2363E-2</v>
      </c>
      <c r="AG97" s="361">
        <v>5.0639000000000003E-2</v>
      </c>
      <c r="AH97" s="361">
        <v>4.9979999999999997E-2</v>
      </c>
      <c r="AI97" s="361">
        <v>5.0804000000000002E-2</v>
      </c>
      <c r="AJ97" s="361">
        <v>3.0172000000000001E-2</v>
      </c>
      <c r="AK97" s="361">
        <v>3.0644999999999999E-2</v>
      </c>
      <c r="AL97" s="361">
        <v>2.9829000000000001E-2</v>
      </c>
      <c r="AM97" s="361">
        <v>2.9302000000000002E-2</v>
      </c>
    </row>
    <row r="98" spans="1:39" x14ac:dyDescent="0.25">
      <c r="A98" s="617"/>
      <c r="B98" s="11" t="s">
        <v>9</v>
      </c>
      <c r="C98" s="349">
        <v>3.8060999999999998E-2</v>
      </c>
      <c r="D98" s="349">
        <v>3.8934000000000003E-2</v>
      </c>
      <c r="E98" s="349">
        <v>4.0448999999999999E-2</v>
      </c>
      <c r="F98" s="349">
        <v>4.1125000000000002E-2</v>
      </c>
      <c r="G98" s="349">
        <v>4.1331E-2</v>
      </c>
      <c r="H98" s="349">
        <v>5.2465999999999999E-2</v>
      </c>
      <c r="I98" s="361">
        <v>5.0083999999999997E-2</v>
      </c>
      <c r="J98" s="361">
        <v>4.9399999999999999E-2</v>
      </c>
      <c r="K98" s="361">
        <v>8.0808000000000005E-2</v>
      </c>
      <c r="L98" s="361">
        <v>4.1339000000000001E-2</v>
      </c>
      <c r="M98" s="361">
        <v>4.3160999999999998E-2</v>
      </c>
      <c r="N98" s="361">
        <v>4.1070000000000002E-2</v>
      </c>
      <c r="O98" s="361">
        <v>4.0834000000000002E-2</v>
      </c>
      <c r="P98" s="361">
        <v>4.1431000000000003E-2</v>
      </c>
      <c r="Q98" s="361">
        <v>4.3621E-2</v>
      </c>
      <c r="R98" s="361">
        <v>4.3447E-2</v>
      </c>
      <c r="S98" s="361">
        <v>4.1350999999999999E-2</v>
      </c>
      <c r="T98" s="361">
        <v>5.1774000000000001E-2</v>
      </c>
      <c r="U98" s="361">
        <v>5.0083999999999997E-2</v>
      </c>
      <c r="V98" s="361">
        <v>4.9399999999999999E-2</v>
      </c>
      <c r="W98" s="361">
        <v>8.0808000000000005E-2</v>
      </c>
      <c r="X98" s="361">
        <v>4.1339000000000001E-2</v>
      </c>
      <c r="Y98" s="361">
        <v>4.3160999999999998E-2</v>
      </c>
      <c r="Z98" s="361">
        <v>4.1070000000000002E-2</v>
      </c>
      <c r="AA98" s="361">
        <v>4.0834000000000002E-2</v>
      </c>
      <c r="AB98" s="361">
        <v>4.1431000000000003E-2</v>
      </c>
      <c r="AC98" s="361">
        <v>4.3621E-2</v>
      </c>
      <c r="AD98" s="361">
        <v>4.3447E-2</v>
      </c>
      <c r="AE98" s="361">
        <v>4.1350999999999999E-2</v>
      </c>
      <c r="AF98" s="361">
        <v>5.1774000000000001E-2</v>
      </c>
      <c r="AG98" s="361">
        <v>5.0083999999999997E-2</v>
      </c>
      <c r="AH98" s="361">
        <v>4.9399999999999999E-2</v>
      </c>
      <c r="AI98" s="361">
        <v>8.0808000000000005E-2</v>
      </c>
      <c r="AJ98" s="361">
        <v>4.1339000000000001E-2</v>
      </c>
      <c r="AK98" s="361">
        <v>4.3160999999999998E-2</v>
      </c>
      <c r="AL98" s="361">
        <v>4.1070000000000002E-2</v>
      </c>
      <c r="AM98" s="361">
        <v>4.0834000000000002E-2</v>
      </c>
    </row>
    <row r="99" spans="1:39" x14ac:dyDescent="0.25">
      <c r="A99" s="617"/>
      <c r="B99" s="11" t="s">
        <v>3</v>
      </c>
      <c r="C99" s="349">
        <v>4.0160000000000001E-2</v>
      </c>
      <c r="D99" s="349">
        <v>4.1161999999999997E-2</v>
      </c>
      <c r="E99" s="349">
        <v>4.2527000000000002E-2</v>
      </c>
      <c r="F99" s="349">
        <v>4.2639999999999997E-2</v>
      </c>
      <c r="G99" s="349">
        <v>4.7012999999999999E-2</v>
      </c>
      <c r="H99" s="349">
        <v>9.5856999999999998E-2</v>
      </c>
      <c r="I99" s="361">
        <v>9.7295999999999994E-2</v>
      </c>
      <c r="J99" s="361">
        <v>9.9751999999999993E-2</v>
      </c>
      <c r="K99" s="361">
        <v>0.10033300000000001</v>
      </c>
      <c r="L99" s="361">
        <v>4.6997999999999998E-2</v>
      </c>
      <c r="M99" s="361">
        <v>4.7978E-2</v>
      </c>
      <c r="N99" s="361">
        <v>4.4889999999999999E-2</v>
      </c>
      <c r="O99" s="361">
        <v>4.4352999999999997E-2</v>
      </c>
      <c r="P99" s="361">
        <v>4.4898E-2</v>
      </c>
      <c r="Q99" s="361">
        <v>4.7189000000000002E-2</v>
      </c>
      <c r="R99" s="361">
        <v>4.5560000000000003E-2</v>
      </c>
      <c r="S99" s="361">
        <v>4.9112000000000003E-2</v>
      </c>
      <c r="T99" s="361">
        <v>0.104393</v>
      </c>
      <c r="U99" s="361">
        <v>9.7295999999999994E-2</v>
      </c>
      <c r="V99" s="361">
        <v>9.9751999999999993E-2</v>
      </c>
      <c r="W99" s="361">
        <v>0.10033300000000001</v>
      </c>
      <c r="X99" s="361">
        <v>4.6997999999999998E-2</v>
      </c>
      <c r="Y99" s="361">
        <v>4.7978E-2</v>
      </c>
      <c r="Z99" s="361">
        <v>4.4889999999999999E-2</v>
      </c>
      <c r="AA99" s="361">
        <v>4.4352999999999997E-2</v>
      </c>
      <c r="AB99" s="361">
        <v>4.4898E-2</v>
      </c>
      <c r="AC99" s="361">
        <v>4.7189000000000002E-2</v>
      </c>
      <c r="AD99" s="361">
        <v>4.5560000000000003E-2</v>
      </c>
      <c r="AE99" s="361">
        <v>4.9112000000000003E-2</v>
      </c>
      <c r="AF99" s="361">
        <v>0.104393</v>
      </c>
      <c r="AG99" s="361">
        <v>9.7295999999999994E-2</v>
      </c>
      <c r="AH99" s="361">
        <v>9.9751999999999993E-2</v>
      </c>
      <c r="AI99" s="361">
        <v>0.10033300000000001</v>
      </c>
      <c r="AJ99" s="361">
        <v>4.6997999999999998E-2</v>
      </c>
      <c r="AK99" s="361">
        <v>4.7978E-2</v>
      </c>
      <c r="AL99" s="361">
        <v>4.4889999999999999E-2</v>
      </c>
      <c r="AM99" s="361">
        <v>4.4352999999999997E-2</v>
      </c>
    </row>
    <row r="100" spans="1:39" x14ac:dyDescent="0.25">
      <c r="A100" s="617"/>
      <c r="B100" s="11" t="s">
        <v>4</v>
      </c>
      <c r="C100" s="349">
        <v>3.8844999999999998E-2</v>
      </c>
      <c r="D100" s="349">
        <v>3.9109999999999999E-2</v>
      </c>
      <c r="E100" s="349">
        <v>3.9933000000000003E-2</v>
      </c>
      <c r="F100" s="349">
        <v>4.2049000000000003E-2</v>
      </c>
      <c r="G100" s="349">
        <v>4.4006999999999998E-2</v>
      </c>
      <c r="H100" s="349">
        <v>8.2470000000000002E-2</v>
      </c>
      <c r="I100" s="361">
        <v>8.4611000000000006E-2</v>
      </c>
      <c r="J100" s="361">
        <v>8.5112999999999994E-2</v>
      </c>
      <c r="K100" s="361">
        <v>8.0562999999999996E-2</v>
      </c>
      <c r="L100" s="361">
        <v>4.4019000000000003E-2</v>
      </c>
      <c r="M100" s="361">
        <v>4.4610999999999998E-2</v>
      </c>
      <c r="N100" s="361">
        <v>4.2421E-2</v>
      </c>
      <c r="O100" s="361">
        <v>4.2067E-2</v>
      </c>
      <c r="P100" s="361">
        <v>4.1753999999999999E-2</v>
      </c>
      <c r="Q100" s="361">
        <v>4.3166999999999997E-2</v>
      </c>
      <c r="R100" s="361">
        <v>4.3825000000000003E-2</v>
      </c>
      <c r="S100" s="361">
        <v>4.4803999999999997E-2</v>
      </c>
      <c r="T100" s="361">
        <v>8.8136000000000006E-2</v>
      </c>
      <c r="U100" s="361">
        <v>8.4611000000000006E-2</v>
      </c>
      <c r="V100" s="361">
        <v>8.5112999999999994E-2</v>
      </c>
      <c r="W100" s="361">
        <v>8.0562999999999996E-2</v>
      </c>
      <c r="X100" s="361">
        <v>4.4019000000000003E-2</v>
      </c>
      <c r="Y100" s="361">
        <v>4.4610999999999998E-2</v>
      </c>
      <c r="Z100" s="361">
        <v>4.2421E-2</v>
      </c>
      <c r="AA100" s="361">
        <v>4.2067E-2</v>
      </c>
      <c r="AB100" s="361">
        <v>4.1753999999999999E-2</v>
      </c>
      <c r="AC100" s="361">
        <v>4.3166999999999997E-2</v>
      </c>
      <c r="AD100" s="361">
        <v>4.3825000000000003E-2</v>
      </c>
      <c r="AE100" s="361">
        <v>4.4803999999999997E-2</v>
      </c>
      <c r="AF100" s="361">
        <v>8.8136000000000006E-2</v>
      </c>
      <c r="AG100" s="361">
        <v>8.4611000000000006E-2</v>
      </c>
      <c r="AH100" s="361">
        <v>8.5112999999999994E-2</v>
      </c>
      <c r="AI100" s="361">
        <v>8.0562999999999996E-2</v>
      </c>
      <c r="AJ100" s="361">
        <v>4.4019000000000003E-2</v>
      </c>
      <c r="AK100" s="361">
        <v>4.4610999999999998E-2</v>
      </c>
      <c r="AL100" s="361">
        <v>4.2421E-2</v>
      </c>
      <c r="AM100" s="361">
        <v>4.2067E-2</v>
      </c>
    </row>
    <row r="101" spans="1:39" x14ac:dyDescent="0.25">
      <c r="A101" s="617"/>
      <c r="B101" s="11" t="s">
        <v>5</v>
      </c>
      <c r="C101" s="349">
        <v>3.7309000000000002E-2</v>
      </c>
      <c r="D101" s="349">
        <v>3.7734999999999998E-2</v>
      </c>
      <c r="E101" s="349">
        <v>3.8399999999999997E-2</v>
      </c>
      <c r="F101" s="349">
        <v>3.9986000000000001E-2</v>
      </c>
      <c r="G101" s="349">
        <v>4.1888000000000002E-2</v>
      </c>
      <c r="H101" s="349">
        <v>7.8059000000000003E-2</v>
      </c>
      <c r="I101" s="361">
        <v>7.9558000000000004E-2</v>
      </c>
      <c r="J101" s="361">
        <v>7.9958000000000001E-2</v>
      </c>
      <c r="K101" s="361">
        <v>7.8107999999999997E-2</v>
      </c>
      <c r="L101" s="361">
        <v>4.1531999999999999E-2</v>
      </c>
      <c r="M101" s="361">
        <v>4.2438999999999998E-2</v>
      </c>
      <c r="N101" s="361">
        <v>4.0814000000000003E-2</v>
      </c>
      <c r="O101" s="361">
        <v>3.9933000000000003E-2</v>
      </c>
      <c r="P101" s="361">
        <v>3.9878999999999998E-2</v>
      </c>
      <c r="Q101" s="361">
        <v>4.1041000000000001E-2</v>
      </c>
      <c r="R101" s="361">
        <v>4.1168000000000003E-2</v>
      </c>
      <c r="S101" s="361">
        <v>4.2222999999999997E-2</v>
      </c>
      <c r="T101" s="361">
        <v>8.2789000000000001E-2</v>
      </c>
      <c r="U101" s="361">
        <v>7.9558000000000004E-2</v>
      </c>
      <c r="V101" s="361">
        <v>7.9958000000000001E-2</v>
      </c>
      <c r="W101" s="361">
        <v>7.8107999999999997E-2</v>
      </c>
      <c r="X101" s="361">
        <v>4.1531999999999999E-2</v>
      </c>
      <c r="Y101" s="361">
        <v>4.2438999999999998E-2</v>
      </c>
      <c r="Z101" s="361">
        <v>4.0814000000000003E-2</v>
      </c>
      <c r="AA101" s="361">
        <v>3.9933000000000003E-2</v>
      </c>
      <c r="AB101" s="361">
        <v>3.9878999999999998E-2</v>
      </c>
      <c r="AC101" s="361">
        <v>4.1041000000000001E-2</v>
      </c>
      <c r="AD101" s="361">
        <v>4.1168000000000003E-2</v>
      </c>
      <c r="AE101" s="361">
        <v>4.2222999999999997E-2</v>
      </c>
      <c r="AF101" s="361">
        <v>8.2789000000000001E-2</v>
      </c>
      <c r="AG101" s="361">
        <v>7.9558000000000004E-2</v>
      </c>
      <c r="AH101" s="361">
        <v>7.9958000000000001E-2</v>
      </c>
      <c r="AI101" s="361">
        <v>7.8107999999999997E-2</v>
      </c>
      <c r="AJ101" s="361">
        <v>4.1531999999999999E-2</v>
      </c>
      <c r="AK101" s="361">
        <v>4.2438999999999998E-2</v>
      </c>
      <c r="AL101" s="361">
        <v>4.0814000000000003E-2</v>
      </c>
      <c r="AM101" s="361">
        <v>3.9933000000000003E-2</v>
      </c>
    </row>
    <row r="102" spans="1:39" x14ac:dyDescent="0.25">
      <c r="A102" s="617"/>
      <c r="B102" s="11" t="s">
        <v>22</v>
      </c>
      <c r="C102" s="349">
        <v>3.7309000000000002E-2</v>
      </c>
      <c r="D102" s="349">
        <v>3.7734999999999998E-2</v>
      </c>
      <c r="E102" s="349">
        <v>3.8399999999999997E-2</v>
      </c>
      <c r="F102" s="349">
        <v>3.9986000000000001E-2</v>
      </c>
      <c r="G102" s="349">
        <v>4.1888000000000002E-2</v>
      </c>
      <c r="H102" s="349">
        <v>7.8059000000000003E-2</v>
      </c>
      <c r="I102" s="361">
        <v>7.9558000000000004E-2</v>
      </c>
      <c r="J102" s="361">
        <v>7.9958000000000001E-2</v>
      </c>
      <c r="K102" s="361">
        <v>7.8107999999999997E-2</v>
      </c>
      <c r="L102" s="361">
        <v>4.1531999999999999E-2</v>
      </c>
      <c r="M102" s="361">
        <v>4.2438999999999998E-2</v>
      </c>
      <c r="N102" s="361">
        <v>4.0814000000000003E-2</v>
      </c>
      <c r="O102" s="361">
        <v>3.9933000000000003E-2</v>
      </c>
      <c r="P102" s="361">
        <v>3.9878999999999998E-2</v>
      </c>
      <c r="Q102" s="361">
        <v>4.1041000000000001E-2</v>
      </c>
      <c r="R102" s="361">
        <v>4.1168000000000003E-2</v>
      </c>
      <c r="S102" s="361">
        <v>4.2222999999999997E-2</v>
      </c>
      <c r="T102" s="361">
        <v>8.2789000000000001E-2</v>
      </c>
      <c r="U102" s="361">
        <v>7.9558000000000004E-2</v>
      </c>
      <c r="V102" s="361">
        <v>7.9958000000000001E-2</v>
      </c>
      <c r="W102" s="361">
        <v>7.8107999999999997E-2</v>
      </c>
      <c r="X102" s="361">
        <v>4.1531999999999999E-2</v>
      </c>
      <c r="Y102" s="361">
        <v>4.2438999999999998E-2</v>
      </c>
      <c r="Z102" s="361">
        <v>4.0814000000000003E-2</v>
      </c>
      <c r="AA102" s="361">
        <v>3.9933000000000003E-2</v>
      </c>
      <c r="AB102" s="361">
        <v>3.9878999999999998E-2</v>
      </c>
      <c r="AC102" s="361">
        <v>4.1041000000000001E-2</v>
      </c>
      <c r="AD102" s="361">
        <v>4.1168000000000003E-2</v>
      </c>
      <c r="AE102" s="361">
        <v>4.2222999999999997E-2</v>
      </c>
      <c r="AF102" s="361">
        <v>8.2789000000000001E-2</v>
      </c>
      <c r="AG102" s="361">
        <v>7.9558000000000004E-2</v>
      </c>
      <c r="AH102" s="361">
        <v>7.9958000000000001E-2</v>
      </c>
      <c r="AI102" s="361">
        <v>7.8107999999999997E-2</v>
      </c>
      <c r="AJ102" s="361">
        <v>4.1531999999999999E-2</v>
      </c>
      <c r="AK102" s="361">
        <v>4.2438999999999998E-2</v>
      </c>
      <c r="AL102" s="361">
        <v>4.0814000000000003E-2</v>
      </c>
      <c r="AM102" s="361">
        <v>3.9933000000000003E-2</v>
      </c>
    </row>
    <row r="103" spans="1:39" x14ac:dyDescent="0.25">
      <c r="A103" s="617"/>
      <c r="B103" s="11" t="s">
        <v>23</v>
      </c>
      <c r="C103" s="349">
        <v>3.7309000000000002E-2</v>
      </c>
      <c r="D103" s="349">
        <v>3.7734999999999998E-2</v>
      </c>
      <c r="E103" s="349">
        <v>3.8399999999999997E-2</v>
      </c>
      <c r="F103" s="349">
        <v>3.9986000000000001E-2</v>
      </c>
      <c r="G103" s="349">
        <v>4.1888000000000002E-2</v>
      </c>
      <c r="H103" s="349">
        <v>7.8059000000000003E-2</v>
      </c>
      <c r="I103" s="361">
        <v>7.9558000000000004E-2</v>
      </c>
      <c r="J103" s="361">
        <v>7.9958000000000001E-2</v>
      </c>
      <c r="K103" s="361">
        <v>7.8107999999999997E-2</v>
      </c>
      <c r="L103" s="361">
        <v>4.1531999999999999E-2</v>
      </c>
      <c r="M103" s="361">
        <v>4.2438999999999998E-2</v>
      </c>
      <c r="N103" s="361">
        <v>4.0814000000000003E-2</v>
      </c>
      <c r="O103" s="361">
        <v>3.9933000000000003E-2</v>
      </c>
      <c r="P103" s="361">
        <v>3.9878999999999998E-2</v>
      </c>
      <c r="Q103" s="361">
        <v>4.1041000000000001E-2</v>
      </c>
      <c r="R103" s="361">
        <v>4.1168000000000003E-2</v>
      </c>
      <c r="S103" s="361">
        <v>4.2222999999999997E-2</v>
      </c>
      <c r="T103" s="361">
        <v>8.2789000000000001E-2</v>
      </c>
      <c r="U103" s="361">
        <v>7.9558000000000004E-2</v>
      </c>
      <c r="V103" s="361">
        <v>7.9958000000000001E-2</v>
      </c>
      <c r="W103" s="361">
        <v>7.8107999999999997E-2</v>
      </c>
      <c r="X103" s="361">
        <v>4.1531999999999999E-2</v>
      </c>
      <c r="Y103" s="361">
        <v>4.2438999999999998E-2</v>
      </c>
      <c r="Z103" s="361">
        <v>4.0814000000000003E-2</v>
      </c>
      <c r="AA103" s="361">
        <v>3.9933000000000003E-2</v>
      </c>
      <c r="AB103" s="361">
        <v>3.9878999999999998E-2</v>
      </c>
      <c r="AC103" s="361">
        <v>4.1041000000000001E-2</v>
      </c>
      <c r="AD103" s="361">
        <v>4.1168000000000003E-2</v>
      </c>
      <c r="AE103" s="361">
        <v>4.2222999999999997E-2</v>
      </c>
      <c r="AF103" s="361">
        <v>8.2789000000000001E-2</v>
      </c>
      <c r="AG103" s="361">
        <v>7.9558000000000004E-2</v>
      </c>
      <c r="AH103" s="361">
        <v>7.9958000000000001E-2</v>
      </c>
      <c r="AI103" s="361">
        <v>7.8107999999999997E-2</v>
      </c>
      <c r="AJ103" s="361">
        <v>4.1531999999999999E-2</v>
      </c>
      <c r="AK103" s="361">
        <v>4.2438999999999998E-2</v>
      </c>
      <c r="AL103" s="361">
        <v>4.0814000000000003E-2</v>
      </c>
      <c r="AM103" s="361">
        <v>3.9933000000000003E-2</v>
      </c>
    </row>
    <row r="104" spans="1:39" x14ac:dyDescent="0.25">
      <c r="A104" s="617"/>
      <c r="B104" s="11" t="s">
        <v>7</v>
      </c>
      <c r="C104" s="349">
        <v>3.6126999999999999E-2</v>
      </c>
      <c r="D104" s="349">
        <v>3.6472999999999998E-2</v>
      </c>
      <c r="E104" s="349">
        <v>3.7088999999999997E-2</v>
      </c>
      <c r="F104" s="349">
        <v>3.9086999999999997E-2</v>
      </c>
      <c r="G104" s="349">
        <v>4.0485E-2</v>
      </c>
      <c r="H104" s="349">
        <v>7.4872999999999995E-2</v>
      </c>
      <c r="I104" s="361">
        <v>7.5749999999999998E-2</v>
      </c>
      <c r="J104" s="361">
        <v>7.6244000000000006E-2</v>
      </c>
      <c r="K104" s="361">
        <v>7.4468999999999994E-2</v>
      </c>
      <c r="L104" s="361">
        <v>3.9891000000000003E-2</v>
      </c>
      <c r="M104" s="361">
        <v>4.07E-2</v>
      </c>
      <c r="N104" s="361">
        <v>3.9168000000000001E-2</v>
      </c>
      <c r="O104" s="361">
        <v>3.8309999999999997E-2</v>
      </c>
      <c r="P104" s="361">
        <v>3.8170999999999997E-2</v>
      </c>
      <c r="Q104" s="361">
        <v>3.925E-2</v>
      </c>
      <c r="R104" s="361">
        <v>3.993E-2</v>
      </c>
      <c r="S104" s="361">
        <v>4.0524999999999999E-2</v>
      </c>
      <c r="T104" s="361">
        <v>7.8927999999999998E-2</v>
      </c>
      <c r="U104" s="361">
        <v>7.5749999999999998E-2</v>
      </c>
      <c r="V104" s="361">
        <v>7.6244000000000006E-2</v>
      </c>
      <c r="W104" s="361">
        <v>7.4468999999999994E-2</v>
      </c>
      <c r="X104" s="361">
        <v>3.9891000000000003E-2</v>
      </c>
      <c r="Y104" s="361">
        <v>4.07E-2</v>
      </c>
      <c r="Z104" s="361">
        <v>3.9168000000000001E-2</v>
      </c>
      <c r="AA104" s="361">
        <v>3.8309999999999997E-2</v>
      </c>
      <c r="AB104" s="361">
        <v>3.8170999999999997E-2</v>
      </c>
      <c r="AC104" s="361">
        <v>3.925E-2</v>
      </c>
      <c r="AD104" s="361">
        <v>3.993E-2</v>
      </c>
      <c r="AE104" s="361">
        <v>4.0524999999999999E-2</v>
      </c>
      <c r="AF104" s="361">
        <v>7.8927999999999998E-2</v>
      </c>
      <c r="AG104" s="361">
        <v>7.5749999999999998E-2</v>
      </c>
      <c r="AH104" s="361">
        <v>7.6244000000000006E-2</v>
      </c>
      <c r="AI104" s="361">
        <v>7.4468999999999994E-2</v>
      </c>
      <c r="AJ104" s="361">
        <v>3.9891000000000003E-2</v>
      </c>
      <c r="AK104" s="361">
        <v>4.07E-2</v>
      </c>
      <c r="AL104" s="361">
        <v>3.9168000000000001E-2</v>
      </c>
      <c r="AM104" s="361">
        <v>3.8309999999999997E-2</v>
      </c>
    </row>
    <row r="105" spans="1:39" ht="15.75" thickBot="1" x14ac:dyDescent="0.3">
      <c r="A105" s="618"/>
      <c r="B105" s="15" t="s">
        <v>8</v>
      </c>
      <c r="C105" s="348">
        <v>3.7960000000000001E-2</v>
      </c>
      <c r="D105" s="348">
        <v>3.8075999999999999E-2</v>
      </c>
      <c r="E105" s="348">
        <v>3.8561999999999999E-2</v>
      </c>
      <c r="F105" s="348">
        <v>4.1709000000000003E-2</v>
      </c>
      <c r="G105" s="348">
        <v>4.3366000000000002E-2</v>
      </c>
      <c r="H105" s="348">
        <v>8.3459000000000005E-2</v>
      </c>
      <c r="I105" s="359">
        <v>8.5674E-2</v>
      </c>
      <c r="J105" s="359">
        <v>8.6429000000000006E-2</v>
      </c>
      <c r="K105" s="359">
        <v>8.2271999999999998E-2</v>
      </c>
      <c r="L105" s="359">
        <v>4.3230999999999999E-2</v>
      </c>
      <c r="M105" s="359">
        <v>4.3944999999999998E-2</v>
      </c>
      <c r="N105" s="359">
        <v>4.2141999999999999E-2</v>
      </c>
      <c r="O105" s="359">
        <v>4.0855000000000002E-2</v>
      </c>
      <c r="P105" s="359">
        <v>4.0336999999999998E-2</v>
      </c>
      <c r="Q105" s="359">
        <v>4.1315999999999999E-2</v>
      </c>
      <c r="R105" s="359">
        <v>4.3313999999999998E-2</v>
      </c>
      <c r="S105" s="359">
        <v>4.4001999999999999E-2</v>
      </c>
      <c r="T105" s="359">
        <v>8.9335999999999999E-2</v>
      </c>
      <c r="U105" s="359">
        <v>8.5674E-2</v>
      </c>
      <c r="V105" s="359">
        <v>8.6429000000000006E-2</v>
      </c>
      <c r="W105" s="359">
        <v>8.2271999999999998E-2</v>
      </c>
      <c r="X105" s="359">
        <v>4.3230999999999999E-2</v>
      </c>
      <c r="Y105" s="359">
        <v>4.3944999999999998E-2</v>
      </c>
      <c r="Z105" s="359">
        <v>4.2141999999999999E-2</v>
      </c>
      <c r="AA105" s="359">
        <v>4.0855000000000002E-2</v>
      </c>
      <c r="AB105" s="359">
        <v>4.0336999999999998E-2</v>
      </c>
      <c r="AC105" s="359">
        <v>4.1315999999999999E-2</v>
      </c>
      <c r="AD105" s="359">
        <v>4.3313999999999998E-2</v>
      </c>
      <c r="AE105" s="359">
        <v>4.4001999999999999E-2</v>
      </c>
      <c r="AF105" s="359">
        <v>8.9335999999999999E-2</v>
      </c>
      <c r="AG105" s="359">
        <v>8.5674E-2</v>
      </c>
      <c r="AH105" s="359">
        <v>8.6429000000000006E-2</v>
      </c>
      <c r="AI105" s="359">
        <v>8.2271999999999998E-2</v>
      </c>
      <c r="AJ105" s="359">
        <v>4.3230999999999999E-2</v>
      </c>
      <c r="AK105" s="359">
        <v>4.3944999999999998E-2</v>
      </c>
      <c r="AL105" s="359">
        <v>4.2141999999999999E-2</v>
      </c>
      <c r="AM105" s="359">
        <v>4.0855000000000002E-2</v>
      </c>
    </row>
    <row r="106" spans="1:39" x14ac:dyDescent="0.25">
      <c r="C106" s="347" t="s">
        <v>221</v>
      </c>
      <c r="I106" s="360" t="s">
        <v>230</v>
      </c>
    </row>
    <row r="107" spans="1:39" ht="15" hidden="1" customHeight="1" x14ac:dyDescent="0.25">
      <c r="A107" s="604" t="s">
        <v>114</v>
      </c>
      <c r="B107" s="606" t="s">
        <v>115</v>
      </c>
      <c r="C107" s="607"/>
      <c r="D107" s="607"/>
      <c r="E107" s="607"/>
      <c r="F107" s="607"/>
      <c r="G107" s="607"/>
      <c r="H107" s="607"/>
      <c r="I107" s="607"/>
      <c r="J107" s="607"/>
      <c r="K107" s="607"/>
      <c r="L107" s="607"/>
      <c r="M107" s="607"/>
      <c r="N107" s="607"/>
      <c r="O107" s="613" t="s">
        <v>115</v>
      </c>
      <c r="P107" s="614"/>
      <c r="Q107" s="614"/>
      <c r="R107" s="614"/>
      <c r="S107" s="614"/>
      <c r="T107" s="614"/>
      <c r="U107" s="614"/>
      <c r="V107" s="614"/>
      <c r="W107" s="614"/>
      <c r="X107" s="614"/>
      <c r="Y107" s="614"/>
      <c r="Z107" s="615"/>
      <c r="AA107" s="614" t="s">
        <v>115</v>
      </c>
      <c r="AB107" s="614"/>
      <c r="AC107" s="614"/>
      <c r="AD107" s="614"/>
      <c r="AE107" s="614"/>
      <c r="AF107" s="614"/>
      <c r="AG107" s="614"/>
      <c r="AH107" s="614"/>
      <c r="AI107" s="614"/>
      <c r="AJ107" s="614"/>
      <c r="AK107" s="614"/>
      <c r="AL107" s="614"/>
      <c r="AM107" s="119" t="s">
        <v>115</v>
      </c>
    </row>
    <row r="108" spans="1:39" ht="15.75" hidden="1" thickBot="1" x14ac:dyDescent="0.3">
      <c r="A108" s="605"/>
      <c r="B108" s="608" t="s">
        <v>223</v>
      </c>
      <c r="C108" s="609"/>
      <c r="D108" s="609"/>
      <c r="E108" s="609"/>
      <c r="F108" s="609"/>
      <c r="G108" s="609"/>
      <c r="H108" s="609"/>
      <c r="I108" s="609"/>
      <c r="J108" s="609"/>
      <c r="K108" s="609"/>
      <c r="L108" s="609"/>
      <c r="M108" s="609"/>
      <c r="N108" s="609"/>
      <c r="O108" s="610" t="s">
        <v>223</v>
      </c>
      <c r="P108" s="611"/>
      <c r="Q108" s="611"/>
      <c r="R108" s="611"/>
      <c r="S108" s="611"/>
      <c r="T108" s="611"/>
      <c r="U108" s="611"/>
      <c r="V108" s="611"/>
      <c r="W108" s="611"/>
      <c r="X108" s="611"/>
      <c r="Y108" s="611"/>
      <c r="Z108" s="612"/>
      <c r="AA108" s="610" t="s">
        <v>223</v>
      </c>
      <c r="AB108" s="611"/>
      <c r="AC108" s="611"/>
      <c r="AD108" s="611"/>
      <c r="AE108" s="611"/>
      <c r="AF108" s="611"/>
      <c r="AG108" s="611"/>
      <c r="AH108" s="611"/>
      <c r="AI108" s="611"/>
      <c r="AJ108" s="611"/>
      <c r="AK108" s="611"/>
      <c r="AL108" s="612"/>
      <c r="AM108" s="473" t="s">
        <v>223</v>
      </c>
    </row>
    <row r="109" spans="1:39" ht="16.5" hidden="1" thickBot="1" x14ac:dyDescent="0.3">
      <c r="A109" s="598"/>
      <c r="B109" s="235" t="s">
        <v>117</v>
      </c>
      <c r="C109" s="142">
        <f>C$4</f>
        <v>44927</v>
      </c>
      <c r="D109" s="142">
        <f t="shared" ref="D109:AM109" si="57">D$4</f>
        <v>44958</v>
      </c>
      <c r="E109" s="142">
        <f t="shared" si="57"/>
        <v>44986</v>
      </c>
      <c r="F109" s="142">
        <f t="shared" si="57"/>
        <v>45017</v>
      </c>
      <c r="G109" s="142">
        <f t="shared" si="57"/>
        <v>45047</v>
      </c>
      <c r="H109" s="142">
        <f t="shared" si="57"/>
        <v>45078</v>
      </c>
      <c r="I109" s="142">
        <f t="shared" si="57"/>
        <v>45108</v>
      </c>
      <c r="J109" s="142">
        <f t="shared" si="57"/>
        <v>45139</v>
      </c>
      <c r="K109" s="142">
        <f t="shared" si="57"/>
        <v>45170</v>
      </c>
      <c r="L109" s="142">
        <f t="shared" si="57"/>
        <v>45200</v>
      </c>
      <c r="M109" s="142">
        <f t="shared" si="57"/>
        <v>45231</v>
      </c>
      <c r="N109" s="142">
        <f t="shared" si="57"/>
        <v>45261</v>
      </c>
      <c r="O109" s="142">
        <f t="shared" si="57"/>
        <v>45292</v>
      </c>
      <c r="P109" s="142">
        <f t="shared" si="57"/>
        <v>45323</v>
      </c>
      <c r="Q109" s="142">
        <f t="shared" si="57"/>
        <v>45352</v>
      </c>
      <c r="R109" s="142">
        <f t="shared" si="57"/>
        <v>45383</v>
      </c>
      <c r="S109" s="142">
        <f t="shared" si="57"/>
        <v>45413</v>
      </c>
      <c r="T109" s="142">
        <f t="shared" si="57"/>
        <v>45444</v>
      </c>
      <c r="U109" s="142">
        <f t="shared" si="57"/>
        <v>45474</v>
      </c>
      <c r="V109" s="142">
        <f t="shared" si="57"/>
        <v>45505</v>
      </c>
      <c r="W109" s="142">
        <f t="shared" si="57"/>
        <v>45536</v>
      </c>
      <c r="X109" s="142">
        <f t="shared" si="57"/>
        <v>45566</v>
      </c>
      <c r="Y109" s="142">
        <f t="shared" si="57"/>
        <v>45597</v>
      </c>
      <c r="Z109" s="142">
        <f t="shared" si="57"/>
        <v>45627</v>
      </c>
      <c r="AA109" s="142">
        <f t="shared" si="57"/>
        <v>45658</v>
      </c>
      <c r="AB109" s="142">
        <f t="shared" si="57"/>
        <v>45689</v>
      </c>
      <c r="AC109" s="142">
        <f t="shared" si="57"/>
        <v>45717</v>
      </c>
      <c r="AD109" s="142">
        <f t="shared" si="57"/>
        <v>45748</v>
      </c>
      <c r="AE109" s="142">
        <f t="shared" si="57"/>
        <v>45778</v>
      </c>
      <c r="AF109" s="142">
        <f t="shared" si="57"/>
        <v>45809</v>
      </c>
      <c r="AG109" s="142">
        <f t="shared" si="57"/>
        <v>45839</v>
      </c>
      <c r="AH109" s="142">
        <f t="shared" si="57"/>
        <v>45870</v>
      </c>
      <c r="AI109" s="142">
        <f t="shared" si="57"/>
        <v>45901</v>
      </c>
      <c r="AJ109" s="142">
        <f t="shared" si="57"/>
        <v>45931</v>
      </c>
      <c r="AK109" s="142">
        <f t="shared" si="57"/>
        <v>45962</v>
      </c>
      <c r="AL109" s="142">
        <f t="shared" si="57"/>
        <v>45992</v>
      </c>
      <c r="AM109" s="142">
        <f t="shared" si="57"/>
        <v>46023</v>
      </c>
    </row>
    <row r="110" spans="1:39" hidden="1" x14ac:dyDescent="0.25">
      <c r="A110" s="598"/>
      <c r="B110" s="236" t="s">
        <v>19</v>
      </c>
      <c r="C110" s="350">
        <v>3.5019662668601133E-2</v>
      </c>
      <c r="D110" s="350">
        <v>3.5403272321110998E-2</v>
      </c>
      <c r="E110" s="350">
        <v>3.5906635980963289E-2</v>
      </c>
      <c r="F110" s="350">
        <v>3.7660138895450668E-2</v>
      </c>
      <c r="G110" s="350">
        <v>3.9158772240397544E-2</v>
      </c>
      <c r="H110" s="350">
        <v>6.9056840546810022E-2</v>
      </c>
      <c r="I110" s="362">
        <v>7.0945278641579762E-2</v>
      </c>
      <c r="J110" s="362">
        <v>7.0982747983774006E-2</v>
      </c>
      <c r="K110" s="362">
        <v>6.9689736519992149E-2</v>
      </c>
      <c r="L110" s="362">
        <v>3.8465921545063383E-2</v>
      </c>
      <c r="M110" s="362">
        <v>3.936801638570829E-2</v>
      </c>
      <c r="N110" s="362">
        <v>3.8318634945053449E-2</v>
      </c>
      <c r="O110" s="362">
        <v>3.7441349140650192E-2</v>
      </c>
      <c r="P110" s="362">
        <v>3.7429249600920422E-2</v>
      </c>
      <c r="Q110" s="362">
        <v>3.8354723959286061E-2</v>
      </c>
      <c r="R110" s="362">
        <v>3.9317515370260341E-2</v>
      </c>
      <c r="S110" s="362">
        <v>3.9956418570678262E-2</v>
      </c>
      <c r="T110" s="362">
        <v>7.3052660356480309E-2</v>
      </c>
      <c r="U110" s="362">
        <v>7.0945278641579762E-2</v>
      </c>
      <c r="V110" s="362">
        <v>7.0982747983774006E-2</v>
      </c>
      <c r="W110" s="362">
        <v>6.9689736519992149E-2</v>
      </c>
      <c r="X110" s="362">
        <v>3.8465921545063383E-2</v>
      </c>
      <c r="Y110" s="362">
        <v>3.936801638570829E-2</v>
      </c>
      <c r="Z110" s="362">
        <v>3.8318634945053449E-2</v>
      </c>
      <c r="AA110" s="362">
        <v>3.7441349140650192E-2</v>
      </c>
      <c r="AB110" s="362">
        <v>3.7429249600920422E-2</v>
      </c>
      <c r="AC110" s="362">
        <v>3.8354723959286061E-2</v>
      </c>
      <c r="AD110" s="362">
        <v>3.9317515370260341E-2</v>
      </c>
      <c r="AE110" s="362">
        <v>3.9956418570678262E-2</v>
      </c>
      <c r="AF110" s="362">
        <v>7.3052660356480309E-2</v>
      </c>
      <c r="AG110" s="362">
        <v>7.0945278641579762E-2</v>
      </c>
      <c r="AH110" s="362">
        <v>7.0982747983774006E-2</v>
      </c>
      <c r="AI110" s="362">
        <v>6.9689736519992149E-2</v>
      </c>
      <c r="AJ110" s="362">
        <v>3.8465921545063383E-2</v>
      </c>
      <c r="AK110" s="362">
        <v>3.936801638570829E-2</v>
      </c>
      <c r="AL110" s="362">
        <v>3.8318634945053449E-2</v>
      </c>
      <c r="AM110" s="362">
        <v>3.7441349140650192E-2</v>
      </c>
    </row>
    <row r="111" spans="1:39" hidden="1" x14ac:dyDescent="0.25">
      <c r="A111" s="598"/>
      <c r="B111" s="236" t="s">
        <v>0</v>
      </c>
      <c r="C111" s="350">
        <v>3.7302146763977473E-2</v>
      </c>
      <c r="D111" s="350">
        <v>3.7923461910284076E-2</v>
      </c>
      <c r="E111" s="350">
        <v>3.8639690503277153E-2</v>
      </c>
      <c r="F111" s="350">
        <v>4.020234994736669E-2</v>
      </c>
      <c r="G111" s="350">
        <v>4.2431896418072129E-2</v>
      </c>
      <c r="H111" s="350">
        <v>8.0517978960174888E-2</v>
      </c>
      <c r="I111" s="362">
        <v>8.3115482222942821E-2</v>
      </c>
      <c r="J111" s="362">
        <v>8.4519356113417099E-2</v>
      </c>
      <c r="K111" s="362">
        <v>8.4685619189997327E-2</v>
      </c>
      <c r="L111" s="362">
        <v>4.3771535634283605E-2</v>
      </c>
      <c r="M111" s="362">
        <v>4.4072115891515086E-2</v>
      </c>
      <c r="N111" s="362">
        <v>4.2021266117095453E-2</v>
      </c>
      <c r="O111" s="362">
        <v>4.1160476479958422E-2</v>
      </c>
      <c r="P111" s="362">
        <v>4.14017286346514E-2</v>
      </c>
      <c r="Q111" s="362">
        <v>4.2874473574818231E-2</v>
      </c>
      <c r="R111" s="362">
        <v>4.3567351875307025E-2</v>
      </c>
      <c r="S111" s="362">
        <v>4.5203207673382241E-2</v>
      </c>
      <c r="T111" s="362">
        <v>8.7375949566271344E-2</v>
      </c>
      <c r="U111" s="362">
        <v>8.3115482222942821E-2</v>
      </c>
      <c r="V111" s="362">
        <v>8.4519356113417099E-2</v>
      </c>
      <c r="W111" s="362">
        <v>8.4685619189997327E-2</v>
      </c>
      <c r="X111" s="362">
        <v>4.3771535634283605E-2</v>
      </c>
      <c r="Y111" s="362">
        <v>4.4072115891515086E-2</v>
      </c>
      <c r="Z111" s="362">
        <v>4.2021266117095453E-2</v>
      </c>
      <c r="AA111" s="362">
        <v>4.1160476479958422E-2</v>
      </c>
      <c r="AB111" s="362">
        <v>4.14017286346514E-2</v>
      </c>
      <c r="AC111" s="362">
        <v>4.2874473574818231E-2</v>
      </c>
      <c r="AD111" s="362">
        <v>4.3567351875307025E-2</v>
      </c>
      <c r="AE111" s="362">
        <v>4.5203207673382241E-2</v>
      </c>
      <c r="AF111" s="362">
        <v>8.7375949566271344E-2</v>
      </c>
      <c r="AG111" s="362">
        <v>8.3115482222942821E-2</v>
      </c>
      <c r="AH111" s="362">
        <v>8.4519356113417099E-2</v>
      </c>
      <c r="AI111" s="362">
        <v>8.4685619189997327E-2</v>
      </c>
      <c r="AJ111" s="362">
        <v>4.3771535634283605E-2</v>
      </c>
      <c r="AK111" s="362">
        <v>4.4072115891515086E-2</v>
      </c>
      <c r="AL111" s="362">
        <v>4.2021266117095453E-2</v>
      </c>
      <c r="AM111" s="362">
        <v>4.1160476479958422E-2</v>
      </c>
    </row>
    <row r="112" spans="1:39" hidden="1" x14ac:dyDescent="0.25">
      <c r="A112" s="598"/>
      <c r="B112" s="236" t="s">
        <v>20</v>
      </c>
      <c r="C112" s="350">
        <v>3.5883229561628725E-2</v>
      </c>
      <c r="D112" s="350">
        <v>3.6232421772460818E-2</v>
      </c>
      <c r="E112" s="350">
        <v>3.6780597823695457E-2</v>
      </c>
      <c r="F112" s="350">
        <v>3.899666314606854E-2</v>
      </c>
      <c r="G112" s="350">
        <v>4.0518006421632537E-2</v>
      </c>
      <c r="H112" s="350">
        <v>7.2592711079720179E-2</v>
      </c>
      <c r="I112" s="362">
        <v>7.5160055010362714E-2</v>
      </c>
      <c r="J112" s="362">
        <v>7.5489415013257136E-2</v>
      </c>
      <c r="K112" s="362">
        <v>7.3337364897793161E-2</v>
      </c>
      <c r="L112" s="362">
        <v>4.0033797585901781E-2</v>
      </c>
      <c r="M112" s="362">
        <v>4.0929944863121244E-2</v>
      </c>
      <c r="N112" s="362">
        <v>3.9712308948747624E-2</v>
      </c>
      <c r="O112" s="362">
        <v>3.8681006913950738E-2</v>
      </c>
      <c r="P112" s="362">
        <v>3.8540231176964271E-2</v>
      </c>
      <c r="Q112" s="362">
        <v>3.9571908998964601E-2</v>
      </c>
      <c r="R112" s="362">
        <v>4.1357283311798561E-2</v>
      </c>
      <c r="S112" s="362">
        <v>4.1776210121445938E-2</v>
      </c>
      <c r="T112" s="362">
        <v>7.7489258063776892E-2</v>
      </c>
      <c r="U112" s="362">
        <v>7.5160055010362714E-2</v>
      </c>
      <c r="V112" s="362">
        <v>7.5489415013257136E-2</v>
      </c>
      <c r="W112" s="362">
        <v>7.3337364897793161E-2</v>
      </c>
      <c r="X112" s="362">
        <v>4.0033797585901781E-2</v>
      </c>
      <c r="Y112" s="362">
        <v>4.0929944863121244E-2</v>
      </c>
      <c r="Z112" s="362">
        <v>3.9712308948747624E-2</v>
      </c>
      <c r="AA112" s="362">
        <v>3.8681006913950738E-2</v>
      </c>
      <c r="AB112" s="362">
        <v>3.8540231176964271E-2</v>
      </c>
      <c r="AC112" s="362">
        <v>3.9571908998964601E-2</v>
      </c>
      <c r="AD112" s="362">
        <v>4.1357283311798561E-2</v>
      </c>
      <c r="AE112" s="362">
        <v>4.1776210121445938E-2</v>
      </c>
      <c r="AF112" s="362">
        <v>7.7489258063776892E-2</v>
      </c>
      <c r="AG112" s="362">
        <v>7.5160055010362714E-2</v>
      </c>
      <c r="AH112" s="362">
        <v>7.5489415013257136E-2</v>
      </c>
      <c r="AI112" s="362">
        <v>7.3337364897793161E-2</v>
      </c>
      <c r="AJ112" s="362">
        <v>4.0033797585901781E-2</v>
      </c>
      <c r="AK112" s="362">
        <v>4.0929944863121244E-2</v>
      </c>
      <c r="AL112" s="362">
        <v>3.9712308948747624E-2</v>
      </c>
      <c r="AM112" s="362">
        <v>3.8681006913950738E-2</v>
      </c>
    </row>
    <row r="113" spans="1:39" hidden="1" x14ac:dyDescent="0.25">
      <c r="A113" s="598"/>
      <c r="B113" s="236" t="s">
        <v>1</v>
      </c>
      <c r="C113" s="350">
        <v>3.7988674494240669E-2</v>
      </c>
      <c r="D113" s="350">
        <v>3.8843753189873799E-2</v>
      </c>
      <c r="E113" s="350">
        <v>3.9696816372568701E-2</v>
      </c>
      <c r="F113" s="350">
        <v>4.3681512217985115E-2</v>
      </c>
      <c r="G113" s="350">
        <v>4.6404049103856412E-2</v>
      </c>
      <c r="H113" s="350">
        <v>8.1104985181427364E-2</v>
      </c>
      <c r="I113" s="362">
        <v>8.3462932305408757E-2</v>
      </c>
      <c r="J113" s="362">
        <v>8.4977911619780744E-2</v>
      </c>
      <c r="K113" s="362">
        <v>8.7747976690638094E-2</v>
      </c>
      <c r="L113" s="362">
        <v>4.9657375060733117E-2</v>
      </c>
      <c r="M113" s="362">
        <v>4.9379139452495391E-2</v>
      </c>
      <c r="N113" s="362">
        <v>4.3708999999999998E-2</v>
      </c>
      <c r="O113" s="362">
        <v>4.2347000000000003E-2</v>
      </c>
      <c r="P113" s="362">
        <v>4.2303E-2</v>
      </c>
      <c r="Q113" s="362">
        <v>4.4350000000000001E-2</v>
      </c>
      <c r="R113" s="362">
        <v>4.9352782874207732E-2</v>
      </c>
      <c r="S113" s="362">
        <v>5.1340815851987277E-2</v>
      </c>
      <c r="T113" s="362">
        <v>8.8104771255734377E-2</v>
      </c>
      <c r="U113" s="362">
        <v>8.3462932305408757E-2</v>
      </c>
      <c r="V113" s="362">
        <v>8.4977911619780744E-2</v>
      </c>
      <c r="W113" s="362">
        <v>8.7747976690638094E-2</v>
      </c>
      <c r="X113" s="362">
        <v>4.9657375060733117E-2</v>
      </c>
      <c r="Y113" s="362">
        <v>4.9379139452495391E-2</v>
      </c>
      <c r="Z113" s="362">
        <v>4.3708999999999998E-2</v>
      </c>
      <c r="AA113" s="362">
        <v>4.2347000000000003E-2</v>
      </c>
      <c r="AB113" s="362">
        <v>4.2303E-2</v>
      </c>
      <c r="AC113" s="362">
        <v>4.4350000000000001E-2</v>
      </c>
      <c r="AD113" s="362">
        <v>4.9352782874207732E-2</v>
      </c>
      <c r="AE113" s="362">
        <v>5.1340815851987277E-2</v>
      </c>
      <c r="AF113" s="362">
        <v>8.8104771255734377E-2</v>
      </c>
      <c r="AG113" s="362">
        <v>8.3462932305408757E-2</v>
      </c>
      <c r="AH113" s="362">
        <v>8.4977911619780744E-2</v>
      </c>
      <c r="AI113" s="362">
        <v>8.7747976690638094E-2</v>
      </c>
      <c r="AJ113" s="362">
        <v>4.9657375060733117E-2</v>
      </c>
      <c r="AK113" s="362">
        <v>4.9379139452495391E-2</v>
      </c>
      <c r="AL113" s="362">
        <v>4.3708999999999998E-2</v>
      </c>
      <c r="AM113" s="362">
        <v>4.2347000000000003E-2</v>
      </c>
    </row>
    <row r="114" spans="1:39" hidden="1" x14ac:dyDescent="0.25">
      <c r="A114" s="598"/>
      <c r="B114" s="236" t="s">
        <v>21</v>
      </c>
      <c r="C114" s="350">
        <v>2.957819256942195E-2</v>
      </c>
      <c r="D114" s="350">
        <v>2.9938472201453955E-2</v>
      </c>
      <c r="E114" s="350">
        <v>3.0319948908436645E-2</v>
      </c>
      <c r="F114" s="350">
        <v>3.1635349441329765E-2</v>
      </c>
      <c r="G114" s="350">
        <v>3.2068328289533564E-2</v>
      </c>
      <c r="H114" s="350">
        <v>5.2784608815079209E-2</v>
      </c>
      <c r="I114" s="362">
        <v>5.0489724771027894E-2</v>
      </c>
      <c r="J114" s="362">
        <v>4.9823722342538804E-2</v>
      </c>
      <c r="K114" s="362">
        <v>5.0644353965207362E-2</v>
      </c>
      <c r="L114" s="362">
        <v>3.0122999041826495E-2</v>
      </c>
      <c r="M114" s="362">
        <v>3.0594358925164721E-2</v>
      </c>
      <c r="N114" s="362">
        <v>2.9781145367565039E-2</v>
      </c>
      <c r="O114" s="362">
        <v>2.9295408494876111E-2</v>
      </c>
      <c r="P114" s="362">
        <v>2.9321405491105949E-2</v>
      </c>
      <c r="Q114" s="362">
        <v>2.9959589922715364E-2</v>
      </c>
      <c r="R114" s="362">
        <v>3.083146106079096E-2</v>
      </c>
      <c r="S114" s="362">
        <v>3.0354620609130651E-2</v>
      </c>
      <c r="T114" s="362">
        <v>5.2192876606583817E-2</v>
      </c>
      <c r="U114" s="362">
        <v>5.0489724771027894E-2</v>
      </c>
      <c r="V114" s="362">
        <v>4.9823722342538804E-2</v>
      </c>
      <c r="W114" s="362">
        <v>5.0644353965207362E-2</v>
      </c>
      <c r="X114" s="362">
        <v>3.0122999041826495E-2</v>
      </c>
      <c r="Y114" s="362">
        <v>3.0594358925164721E-2</v>
      </c>
      <c r="Z114" s="362">
        <v>2.9781145367565039E-2</v>
      </c>
      <c r="AA114" s="362">
        <v>2.9295408494876111E-2</v>
      </c>
      <c r="AB114" s="362">
        <v>2.9321405491105949E-2</v>
      </c>
      <c r="AC114" s="362">
        <v>2.9959589922715364E-2</v>
      </c>
      <c r="AD114" s="362">
        <v>3.083146106079096E-2</v>
      </c>
      <c r="AE114" s="362">
        <v>3.0354620609130651E-2</v>
      </c>
      <c r="AF114" s="362">
        <v>5.2192876606583817E-2</v>
      </c>
      <c r="AG114" s="362">
        <v>5.0489724771027894E-2</v>
      </c>
      <c r="AH114" s="362">
        <v>4.9823722342538804E-2</v>
      </c>
      <c r="AI114" s="362">
        <v>5.0644353965207362E-2</v>
      </c>
      <c r="AJ114" s="362">
        <v>3.0122999041826495E-2</v>
      </c>
      <c r="AK114" s="362">
        <v>3.0594358925164721E-2</v>
      </c>
      <c r="AL114" s="362">
        <v>2.9781145367565039E-2</v>
      </c>
      <c r="AM114" s="362">
        <v>2.9295408494876111E-2</v>
      </c>
    </row>
    <row r="115" spans="1:39" hidden="1" x14ac:dyDescent="0.25">
      <c r="A115" s="598"/>
      <c r="B115" s="77" t="s">
        <v>9</v>
      </c>
      <c r="C115" s="350">
        <v>3.5192695733945137E-2</v>
      </c>
      <c r="D115" s="350">
        <v>3.5680635634363397E-2</v>
      </c>
      <c r="E115" s="350">
        <v>3.6400767098975467E-2</v>
      </c>
      <c r="F115" s="350">
        <v>3.7848285731954548E-2</v>
      </c>
      <c r="G115" s="350">
        <v>3.8948323804880183E-2</v>
      </c>
      <c r="H115" s="350">
        <v>5.2466370982798598E-2</v>
      </c>
      <c r="I115" s="362">
        <v>5.0083999999999997E-2</v>
      </c>
      <c r="J115" s="362">
        <v>4.9399999999999999E-2</v>
      </c>
      <c r="K115" s="362">
        <v>7.1527406725958434E-2</v>
      </c>
      <c r="L115" s="362">
        <v>3.7588976619675196E-2</v>
      </c>
      <c r="M115" s="362">
        <v>3.9162225761818222E-2</v>
      </c>
      <c r="N115" s="362">
        <v>3.8262010655701909E-2</v>
      </c>
      <c r="O115" s="362">
        <v>3.7705982306050004E-2</v>
      </c>
      <c r="P115" s="362">
        <v>3.7997810710593702E-2</v>
      </c>
      <c r="Q115" s="362">
        <v>3.9229413066205268E-2</v>
      </c>
      <c r="R115" s="362">
        <v>4.0820550666763995E-2</v>
      </c>
      <c r="S115" s="362">
        <v>3.937743396502278E-2</v>
      </c>
      <c r="T115" s="362">
        <v>5.1774000000000001E-2</v>
      </c>
      <c r="U115" s="362">
        <v>5.0083999999999997E-2</v>
      </c>
      <c r="V115" s="362">
        <v>4.9399999999999999E-2</v>
      </c>
      <c r="W115" s="362">
        <v>7.1527406725958434E-2</v>
      </c>
      <c r="X115" s="362">
        <v>3.7588976619675196E-2</v>
      </c>
      <c r="Y115" s="362">
        <v>3.9162225761818222E-2</v>
      </c>
      <c r="Z115" s="362">
        <v>3.8262010655701909E-2</v>
      </c>
      <c r="AA115" s="362">
        <v>3.7705982306050004E-2</v>
      </c>
      <c r="AB115" s="362">
        <v>3.7997810710593702E-2</v>
      </c>
      <c r="AC115" s="362">
        <v>3.9229413066205268E-2</v>
      </c>
      <c r="AD115" s="362">
        <v>4.0820550666763995E-2</v>
      </c>
      <c r="AE115" s="362">
        <v>3.937743396502278E-2</v>
      </c>
      <c r="AF115" s="362">
        <v>5.1774000000000001E-2</v>
      </c>
      <c r="AG115" s="362">
        <v>5.0083999999999997E-2</v>
      </c>
      <c r="AH115" s="362">
        <v>4.9399999999999999E-2</v>
      </c>
      <c r="AI115" s="362">
        <v>7.1527406725958434E-2</v>
      </c>
      <c r="AJ115" s="362">
        <v>3.7588976619675196E-2</v>
      </c>
      <c r="AK115" s="362">
        <v>3.9162225761818222E-2</v>
      </c>
      <c r="AL115" s="362">
        <v>3.8262010655701909E-2</v>
      </c>
      <c r="AM115" s="362">
        <v>3.7705982306050004E-2</v>
      </c>
    </row>
    <row r="116" spans="1:39" hidden="1" x14ac:dyDescent="0.25">
      <c r="A116" s="598"/>
      <c r="B116" s="77" t="s">
        <v>3</v>
      </c>
      <c r="C116" s="350">
        <v>3.7302146763977473E-2</v>
      </c>
      <c r="D116" s="350">
        <v>3.7923461910284076E-2</v>
      </c>
      <c r="E116" s="350">
        <v>3.8639690503277153E-2</v>
      </c>
      <c r="F116" s="350">
        <v>4.020234994736669E-2</v>
      </c>
      <c r="G116" s="350">
        <v>4.2431896418072129E-2</v>
      </c>
      <c r="H116" s="350">
        <v>8.0517978960174888E-2</v>
      </c>
      <c r="I116" s="362">
        <v>8.3115482222942821E-2</v>
      </c>
      <c r="J116" s="362">
        <v>8.4519356113417099E-2</v>
      </c>
      <c r="K116" s="362">
        <v>8.4685619189997327E-2</v>
      </c>
      <c r="L116" s="362">
        <v>4.3771535634283605E-2</v>
      </c>
      <c r="M116" s="362">
        <v>4.4072115891515086E-2</v>
      </c>
      <c r="N116" s="362">
        <v>4.2021266117095453E-2</v>
      </c>
      <c r="O116" s="362">
        <v>4.1160476479958422E-2</v>
      </c>
      <c r="P116" s="362">
        <v>4.14017286346514E-2</v>
      </c>
      <c r="Q116" s="362">
        <v>4.2874473574818231E-2</v>
      </c>
      <c r="R116" s="362">
        <v>4.3567351875307025E-2</v>
      </c>
      <c r="S116" s="362">
        <v>4.5203207673382241E-2</v>
      </c>
      <c r="T116" s="362">
        <v>8.7375949566271344E-2</v>
      </c>
      <c r="U116" s="362">
        <v>8.3115482222942821E-2</v>
      </c>
      <c r="V116" s="362">
        <v>8.4519356113417099E-2</v>
      </c>
      <c r="W116" s="362">
        <v>8.4685619189997327E-2</v>
      </c>
      <c r="X116" s="362">
        <v>4.3771535634283605E-2</v>
      </c>
      <c r="Y116" s="362">
        <v>4.4072115891515086E-2</v>
      </c>
      <c r="Z116" s="362">
        <v>4.2021266117095453E-2</v>
      </c>
      <c r="AA116" s="362">
        <v>4.1160476479958422E-2</v>
      </c>
      <c r="AB116" s="362">
        <v>4.14017286346514E-2</v>
      </c>
      <c r="AC116" s="362">
        <v>4.2874473574818231E-2</v>
      </c>
      <c r="AD116" s="362">
        <v>4.3567351875307025E-2</v>
      </c>
      <c r="AE116" s="362">
        <v>4.5203207673382241E-2</v>
      </c>
      <c r="AF116" s="362">
        <v>8.7375949566271344E-2</v>
      </c>
      <c r="AG116" s="362">
        <v>8.3115482222942821E-2</v>
      </c>
      <c r="AH116" s="362">
        <v>8.4519356113417099E-2</v>
      </c>
      <c r="AI116" s="362">
        <v>8.4685619189997327E-2</v>
      </c>
      <c r="AJ116" s="362">
        <v>4.3771535634283605E-2</v>
      </c>
      <c r="AK116" s="362">
        <v>4.4072115891515086E-2</v>
      </c>
      <c r="AL116" s="362">
        <v>4.2021266117095453E-2</v>
      </c>
      <c r="AM116" s="362">
        <v>4.1160476479958422E-2</v>
      </c>
    </row>
    <row r="117" spans="1:39" hidden="1" x14ac:dyDescent="0.25">
      <c r="A117" s="598"/>
      <c r="B117" s="77" t="s">
        <v>4</v>
      </c>
      <c r="C117" s="350">
        <v>3.614187145517387E-2</v>
      </c>
      <c r="D117" s="350">
        <v>3.647828090499923E-2</v>
      </c>
      <c r="E117" s="350">
        <v>3.7049230219279729E-2</v>
      </c>
      <c r="F117" s="350">
        <v>3.9051866704395241E-2</v>
      </c>
      <c r="G117" s="350">
        <v>4.0690297123983706E-2</v>
      </c>
      <c r="H117" s="350">
        <v>7.1899556421210098E-2</v>
      </c>
      <c r="I117" s="362">
        <v>7.4430286609139598E-2</v>
      </c>
      <c r="J117" s="362">
        <v>7.4528658888898328E-2</v>
      </c>
      <c r="K117" s="362">
        <v>7.136095383056372E-2</v>
      </c>
      <c r="L117" s="362">
        <v>4.0219809439126487E-2</v>
      </c>
      <c r="M117" s="362">
        <v>4.1139074920618877E-2</v>
      </c>
      <c r="N117" s="362">
        <v>3.9768929651506212E-2</v>
      </c>
      <c r="O117" s="362">
        <v>3.9090658161332052E-2</v>
      </c>
      <c r="P117" s="362">
        <v>3.8959385759828123E-2</v>
      </c>
      <c r="Q117" s="362">
        <v>4.0025279769655239E-2</v>
      </c>
      <c r="R117" s="362">
        <v>4.1410236318959487E-2</v>
      </c>
      <c r="S117" s="362">
        <v>4.2017312166569717E-2</v>
      </c>
      <c r="T117" s="362">
        <v>7.6621145285147949E-2</v>
      </c>
      <c r="U117" s="362">
        <v>7.4430286609139598E-2</v>
      </c>
      <c r="V117" s="362">
        <v>7.4528658888898328E-2</v>
      </c>
      <c r="W117" s="362">
        <v>7.136095383056372E-2</v>
      </c>
      <c r="X117" s="362">
        <v>4.0219809439126487E-2</v>
      </c>
      <c r="Y117" s="362">
        <v>4.1139074920618877E-2</v>
      </c>
      <c r="Z117" s="362">
        <v>3.9768929651506212E-2</v>
      </c>
      <c r="AA117" s="362">
        <v>3.9090658161332052E-2</v>
      </c>
      <c r="AB117" s="362">
        <v>3.8959385759828123E-2</v>
      </c>
      <c r="AC117" s="362">
        <v>4.0025279769655239E-2</v>
      </c>
      <c r="AD117" s="362">
        <v>4.1410236318959487E-2</v>
      </c>
      <c r="AE117" s="362">
        <v>4.2017312166569717E-2</v>
      </c>
      <c r="AF117" s="362">
        <v>7.6621145285147949E-2</v>
      </c>
      <c r="AG117" s="362">
        <v>7.4430286609139598E-2</v>
      </c>
      <c r="AH117" s="362">
        <v>7.4528658888898328E-2</v>
      </c>
      <c r="AI117" s="362">
        <v>7.136095383056372E-2</v>
      </c>
      <c r="AJ117" s="362">
        <v>4.0219809439126487E-2</v>
      </c>
      <c r="AK117" s="362">
        <v>4.1139074920618877E-2</v>
      </c>
      <c r="AL117" s="362">
        <v>3.9768929651506212E-2</v>
      </c>
      <c r="AM117" s="362">
        <v>3.9090658161332052E-2</v>
      </c>
    </row>
    <row r="118" spans="1:39" hidden="1" x14ac:dyDescent="0.25">
      <c r="A118" s="598"/>
      <c r="B118" s="77" t="s">
        <v>5</v>
      </c>
      <c r="C118" s="350">
        <v>3.5019662668601133E-2</v>
      </c>
      <c r="D118" s="350">
        <v>3.5403272321110998E-2</v>
      </c>
      <c r="E118" s="350">
        <v>3.5906635980963289E-2</v>
      </c>
      <c r="F118" s="350">
        <v>3.7660138895450668E-2</v>
      </c>
      <c r="G118" s="350">
        <v>3.9158772240397544E-2</v>
      </c>
      <c r="H118" s="350">
        <v>6.9056840546810022E-2</v>
      </c>
      <c r="I118" s="362">
        <v>7.0945278641579762E-2</v>
      </c>
      <c r="J118" s="362">
        <v>7.0982747983774006E-2</v>
      </c>
      <c r="K118" s="362">
        <v>6.9689736519992149E-2</v>
      </c>
      <c r="L118" s="362">
        <v>3.8465921545063383E-2</v>
      </c>
      <c r="M118" s="362">
        <v>3.936801638570829E-2</v>
      </c>
      <c r="N118" s="362">
        <v>3.8318634945053449E-2</v>
      </c>
      <c r="O118" s="362">
        <v>3.7441349140650192E-2</v>
      </c>
      <c r="P118" s="362">
        <v>3.7429249600920422E-2</v>
      </c>
      <c r="Q118" s="362">
        <v>3.8354723959286061E-2</v>
      </c>
      <c r="R118" s="362">
        <v>3.9317515370260341E-2</v>
      </c>
      <c r="S118" s="362">
        <v>3.9956418570678262E-2</v>
      </c>
      <c r="T118" s="362">
        <v>7.3052660356480309E-2</v>
      </c>
      <c r="U118" s="362">
        <v>7.0945278641579762E-2</v>
      </c>
      <c r="V118" s="362">
        <v>7.0982747983774006E-2</v>
      </c>
      <c r="W118" s="362">
        <v>6.9689736519992149E-2</v>
      </c>
      <c r="X118" s="362">
        <v>3.8465921545063383E-2</v>
      </c>
      <c r="Y118" s="362">
        <v>3.936801638570829E-2</v>
      </c>
      <c r="Z118" s="362">
        <v>3.8318634945053449E-2</v>
      </c>
      <c r="AA118" s="362">
        <v>3.7441349140650192E-2</v>
      </c>
      <c r="AB118" s="362">
        <v>3.7429249600920422E-2</v>
      </c>
      <c r="AC118" s="362">
        <v>3.8354723959286061E-2</v>
      </c>
      <c r="AD118" s="362">
        <v>3.9317515370260341E-2</v>
      </c>
      <c r="AE118" s="362">
        <v>3.9956418570678262E-2</v>
      </c>
      <c r="AF118" s="362">
        <v>7.3052660356480309E-2</v>
      </c>
      <c r="AG118" s="362">
        <v>7.0945278641579762E-2</v>
      </c>
      <c r="AH118" s="362">
        <v>7.0982747983774006E-2</v>
      </c>
      <c r="AI118" s="362">
        <v>6.9689736519992149E-2</v>
      </c>
      <c r="AJ118" s="362">
        <v>3.8465921545063383E-2</v>
      </c>
      <c r="AK118" s="362">
        <v>3.936801638570829E-2</v>
      </c>
      <c r="AL118" s="362">
        <v>3.8318634945053449E-2</v>
      </c>
      <c r="AM118" s="362">
        <v>3.7441349140650192E-2</v>
      </c>
    </row>
    <row r="119" spans="1:39" hidden="1" x14ac:dyDescent="0.25">
      <c r="A119" s="598"/>
      <c r="B119" s="77" t="s">
        <v>22</v>
      </c>
      <c r="C119" s="350">
        <v>3.5019662668601133E-2</v>
      </c>
      <c r="D119" s="350">
        <v>3.5403272321110998E-2</v>
      </c>
      <c r="E119" s="350">
        <v>3.5906635980963289E-2</v>
      </c>
      <c r="F119" s="350">
        <v>3.7660138895450668E-2</v>
      </c>
      <c r="G119" s="350">
        <v>3.9158772240397544E-2</v>
      </c>
      <c r="H119" s="350">
        <v>6.9056840546810022E-2</v>
      </c>
      <c r="I119" s="362">
        <v>7.0945278641579762E-2</v>
      </c>
      <c r="J119" s="362">
        <v>7.0982747983774006E-2</v>
      </c>
      <c r="K119" s="362">
        <v>6.9689736519992149E-2</v>
      </c>
      <c r="L119" s="362">
        <v>3.8465921545063383E-2</v>
      </c>
      <c r="M119" s="362">
        <v>3.936801638570829E-2</v>
      </c>
      <c r="N119" s="362">
        <v>3.8318634945053449E-2</v>
      </c>
      <c r="O119" s="362">
        <v>3.7441349140650192E-2</v>
      </c>
      <c r="P119" s="362">
        <v>3.7429249600920422E-2</v>
      </c>
      <c r="Q119" s="362">
        <v>3.8354723959286061E-2</v>
      </c>
      <c r="R119" s="362">
        <v>3.9317515370260341E-2</v>
      </c>
      <c r="S119" s="362">
        <v>3.9956418570678262E-2</v>
      </c>
      <c r="T119" s="362">
        <v>7.3052660356480309E-2</v>
      </c>
      <c r="U119" s="362">
        <v>7.0945278641579762E-2</v>
      </c>
      <c r="V119" s="362">
        <v>7.0982747983774006E-2</v>
      </c>
      <c r="W119" s="362">
        <v>6.9689736519992149E-2</v>
      </c>
      <c r="X119" s="362">
        <v>3.8465921545063383E-2</v>
      </c>
      <c r="Y119" s="362">
        <v>3.936801638570829E-2</v>
      </c>
      <c r="Z119" s="362">
        <v>3.8318634945053449E-2</v>
      </c>
      <c r="AA119" s="362">
        <v>3.7441349140650192E-2</v>
      </c>
      <c r="AB119" s="362">
        <v>3.7429249600920422E-2</v>
      </c>
      <c r="AC119" s="362">
        <v>3.8354723959286061E-2</v>
      </c>
      <c r="AD119" s="362">
        <v>3.9317515370260341E-2</v>
      </c>
      <c r="AE119" s="362">
        <v>3.9956418570678262E-2</v>
      </c>
      <c r="AF119" s="362">
        <v>7.3052660356480309E-2</v>
      </c>
      <c r="AG119" s="362">
        <v>7.0945278641579762E-2</v>
      </c>
      <c r="AH119" s="362">
        <v>7.0982747983774006E-2</v>
      </c>
      <c r="AI119" s="362">
        <v>6.9689736519992149E-2</v>
      </c>
      <c r="AJ119" s="362">
        <v>3.8465921545063383E-2</v>
      </c>
      <c r="AK119" s="362">
        <v>3.936801638570829E-2</v>
      </c>
      <c r="AL119" s="362">
        <v>3.8318634945053449E-2</v>
      </c>
      <c r="AM119" s="362">
        <v>3.7441349140650192E-2</v>
      </c>
    </row>
    <row r="120" spans="1:39" hidden="1" x14ac:dyDescent="0.25">
      <c r="A120" s="598"/>
      <c r="B120" s="77" t="s">
        <v>23</v>
      </c>
      <c r="C120" s="350">
        <v>3.5019662668601133E-2</v>
      </c>
      <c r="D120" s="350">
        <v>3.5403272321110998E-2</v>
      </c>
      <c r="E120" s="350">
        <v>3.5906635980963289E-2</v>
      </c>
      <c r="F120" s="350">
        <v>3.7660138895450668E-2</v>
      </c>
      <c r="G120" s="350">
        <v>3.9158772240397544E-2</v>
      </c>
      <c r="H120" s="350">
        <v>6.9056840546810022E-2</v>
      </c>
      <c r="I120" s="362">
        <v>7.0945278641579762E-2</v>
      </c>
      <c r="J120" s="362">
        <v>7.0982747983774006E-2</v>
      </c>
      <c r="K120" s="362">
        <v>6.9689736519992149E-2</v>
      </c>
      <c r="L120" s="362">
        <v>3.8465921545063383E-2</v>
      </c>
      <c r="M120" s="362">
        <v>3.936801638570829E-2</v>
      </c>
      <c r="N120" s="362">
        <v>3.8318634945053449E-2</v>
      </c>
      <c r="O120" s="362">
        <v>3.7441349140650192E-2</v>
      </c>
      <c r="P120" s="362">
        <v>3.7429249600920422E-2</v>
      </c>
      <c r="Q120" s="362">
        <v>3.8354723959286061E-2</v>
      </c>
      <c r="R120" s="362">
        <v>3.9317515370260341E-2</v>
      </c>
      <c r="S120" s="362">
        <v>3.9956418570678262E-2</v>
      </c>
      <c r="T120" s="362">
        <v>7.3052660356480309E-2</v>
      </c>
      <c r="U120" s="362">
        <v>7.0945278641579762E-2</v>
      </c>
      <c r="V120" s="362">
        <v>7.0982747983774006E-2</v>
      </c>
      <c r="W120" s="362">
        <v>6.9689736519992149E-2</v>
      </c>
      <c r="X120" s="362">
        <v>3.8465921545063383E-2</v>
      </c>
      <c r="Y120" s="362">
        <v>3.936801638570829E-2</v>
      </c>
      <c r="Z120" s="362">
        <v>3.8318634945053449E-2</v>
      </c>
      <c r="AA120" s="362">
        <v>3.7441349140650192E-2</v>
      </c>
      <c r="AB120" s="362">
        <v>3.7429249600920422E-2</v>
      </c>
      <c r="AC120" s="362">
        <v>3.8354723959286061E-2</v>
      </c>
      <c r="AD120" s="362">
        <v>3.9317515370260341E-2</v>
      </c>
      <c r="AE120" s="362">
        <v>3.9956418570678262E-2</v>
      </c>
      <c r="AF120" s="362">
        <v>7.3052660356480309E-2</v>
      </c>
      <c r="AG120" s="362">
        <v>7.0945278641579762E-2</v>
      </c>
      <c r="AH120" s="362">
        <v>7.0982747983774006E-2</v>
      </c>
      <c r="AI120" s="362">
        <v>6.9689736519992149E-2</v>
      </c>
      <c r="AJ120" s="362">
        <v>3.8465921545063383E-2</v>
      </c>
      <c r="AK120" s="362">
        <v>3.936801638570829E-2</v>
      </c>
      <c r="AL120" s="362">
        <v>3.8318634945053449E-2</v>
      </c>
      <c r="AM120" s="362">
        <v>3.7441349140650192E-2</v>
      </c>
    </row>
    <row r="121" spans="1:39" hidden="1" x14ac:dyDescent="0.25">
      <c r="A121" s="598"/>
      <c r="B121" s="77" t="s">
        <v>7</v>
      </c>
      <c r="C121" s="350">
        <v>3.4212935019954011E-2</v>
      </c>
      <c r="D121" s="350">
        <v>3.4573174658425673E-2</v>
      </c>
      <c r="E121" s="350">
        <v>3.5061431576083546E-2</v>
      </c>
      <c r="F121" s="350">
        <v>3.6858393115802489E-2</v>
      </c>
      <c r="G121" s="350">
        <v>3.814043843518504E-2</v>
      </c>
      <c r="H121" s="350">
        <v>6.7002654059300587E-2</v>
      </c>
      <c r="I121" s="362">
        <v>6.8306736324093592E-2</v>
      </c>
      <c r="J121" s="362">
        <v>6.8416742339354783E-2</v>
      </c>
      <c r="K121" s="362">
        <v>6.7203767027659775E-2</v>
      </c>
      <c r="L121" s="362">
        <v>3.7300529860763189E-2</v>
      </c>
      <c r="M121" s="362">
        <v>3.8120776644651931E-2</v>
      </c>
      <c r="N121" s="362">
        <v>3.7079071688786033E-2</v>
      </c>
      <c r="O121" s="362">
        <v>3.6245984750808875E-2</v>
      </c>
      <c r="P121" s="362">
        <v>3.6193703698225145E-2</v>
      </c>
      <c r="Q121" s="362">
        <v>3.7086667780013495E-2</v>
      </c>
      <c r="R121" s="362">
        <v>3.8171627509572349E-2</v>
      </c>
      <c r="S121" s="362">
        <v>3.8593958761605734E-2</v>
      </c>
      <c r="T121" s="362">
        <v>7.0463780553378111E-2</v>
      </c>
      <c r="U121" s="362">
        <v>6.8306736324093592E-2</v>
      </c>
      <c r="V121" s="362">
        <v>6.8416742339354783E-2</v>
      </c>
      <c r="W121" s="362">
        <v>6.7203767027659775E-2</v>
      </c>
      <c r="X121" s="362">
        <v>3.7300529860763189E-2</v>
      </c>
      <c r="Y121" s="362">
        <v>3.8120776644651931E-2</v>
      </c>
      <c r="Z121" s="362">
        <v>3.7079071688786033E-2</v>
      </c>
      <c r="AA121" s="362">
        <v>3.6245984750808875E-2</v>
      </c>
      <c r="AB121" s="362">
        <v>3.6193703698225145E-2</v>
      </c>
      <c r="AC121" s="362">
        <v>3.7086667780013495E-2</v>
      </c>
      <c r="AD121" s="362">
        <v>3.8171627509572349E-2</v>
      </c>
      <c r="AE121" s="362">
        <v>3.8593958761605734E-2</v>
      </c>
      <c r="AF121" s="362">
        <v>7.0463780553378111E-2</v>
      </c>
      <c r="AG121" s="362">
        <v>6.8306736324093592E-2</v>
      </c>
      <c r="AH121" s="362">
        <v>6.8416742339354783E-2</v>
      </c>
      <c r="AI121" s="362">
        <v>6.7203767027659775E-2</v>
      </c>
      <c r="AJ121" s="362">
        <v>3.7300529860763189E-2</v>
      </c>
      <c r="AK121" s="362">
        <v>3.8120776644651931E-2</v>
      </c>
      <c r="AL121" s="362">
        <v>3.7079071688786033E-2</v>
      </c>
      <c r="AM121" s="362">
        <v>3.6245984750808875E-2</v>
      </c>
    </row>
    <row r="122" spans="1:39" ht="15.75" hidden="1" thickBot="1" x14ac:dyDescent="0.3">
      <c r="A122" s="599"/>
      <c r="B122" s="79" t="s">
        <v>8</v>
      </c>
      <c r="C122" s="350">
        <v>3.5649855515331237E-2</v>
      </c>
      <c r="D122" s="350">
        <v>3.5953018154389928E-2</v>
      </c>
      <c r="E122" s="350">
        <v>3.644375681733069E-2</v>
      </c>
      <c r="F122" s="350">
        <v>3.8707877456505356E-2</v>
      </c>
      <c r="G122" s="350">
        <v>4.0230004035839192E-2</v>
      </c>
      <c r="H122" s="350">
        <v>7.2536866721180329E-2</v>
      </c>
      <c r="I122" s="362">
        <v>7.5161523351541415E-2</v>
      </c>
      <c r="J122" s="362">
        <v>7.5431260863154562E-2</v>
      </c>
      <c r="K122" s="362">
        <v>7.2522025163075515E-2</v>
      </c>
      <c r="L122" s="362">
        <v>3.9688777653336546E-2</v>
      </c>
      <c r="M122" s="362">
        <v>4.0591960718796005E-2</v>
      </c>
      <c r="N122" s="362">
        <v>3.9423224025525838E-2</v>
      </c>
      <c r="O122" s="362">
        <v>3.8325519266981398E-2</v>
      </c>
      <c r="P122" s="362">
        <v>3.8097015707161286E-2</v>
      </c>
      <c r="Q122" s="362">
        <v>3.9024322120354706E-2</v>
      </c>
      <c r="R122" s="362">
        <v>4.090411042839532E-2</v>
      </c>
      <c r="S122" s="362">
        <v>4.1376731917408906E-2</v>
      </c>
      <c r="T122" s="362">
        <v>7.7419480223343495E-2</v>
      </c>
      <c r="U122" s="362">
        <v>7.5161523351541415E-2</v>
      </c>
      <c r="V122" s="362">
        <v>7.5431260863154562E-2</v>
      </c>
      <c r="W122" s="362">
        <v>7.2522025163075515E-2</v>
      </c>
      <c r="X122" s="362">
        <v>3.9688777653336546E-2</v>
      </c>
      <c r="Y122" s="362">
        <v>4.0591960718796005E-2</v>
      </c>
      <c r="Z122" s="362">
        <v>3.9423224025525838E-2</v>
      </c>
      <c r="AA122" s="362">
        <v>3.8325519266981398E-2</v>
      </c>
      <c r="AB122" s="362">
        <v>3.8097015707161286E-2</v>
      </c>
      <c r="AC122" s="362">
        <v>3.9024322120354706E-2</v>
      </c>
      <c r="AD122" s="362">
        <v>4.090411042839532E-2</v>
      </c>
      <c r="AE122" s="362">
        <v>4.1376731917408906E-2</v>
      </c>
      <c r="AF122" s="362">
        <v>7.7419480223343495E-2</v>
      </c>
      <c r="AG122" s="362">
        <v>7.5161523351541415E-2</v>
      </c>
      <c r="AH122" s="362">
        <v>7.5431260863154562E-2</v>
      </c>
      <c r="AI122" s="362">
        <v>7.2522025163075515E-2</v>
      </c>
      <c r="AJ122" s="362">
        <v>3.9688777653336546E-2</v>
      </c>
      <c r="AK122" s="362">
        <v>4.0591960718796005E-2</v>
      </c>
      <c r="AL122" s="362">
        <v>3.9423224025525838E-2</v>
      </c>
      <c r="AM122" s="362">
        <v>3.8325519266981398E-2</v>
      </c>
    </row>
    <row r="123" spans="1:39" hidden="1" x14ac:dyDescent="0.25">
      <c r="A123" s="96"/>
      <c r="B123" s="96"/>
      <c r="C123" s="97"/>
      <c r="D123" s="97"/>
      <c r="E123" s="97"/>
      <c r="F123" s="97"/>
      <c r="G123" s="97"/>
      <c r="H123" s="97"/>
      <c r="I123" s="97"/>
      <c r="J123" s="97"/>
      <c r="K123" s="97"/>
      <c r="L123" s="97"/>
      <c r="M123" s="97"/>
      <c r="N123" s="97"/>
      <c r="O123" s="98"/>
    </row>
    <row r="124" spans="1:39" ht="15.75" hidden="1" thickBot="1" x14ac:dyDescent="0.3"/>
    <row r="125" spans="1:39" ht="15.75" hidden="1" thickBot="1" x14ac:dyDescent="0.3">
      <c r="C125" s="600" t="s">
        <v>118</v>
      </c>
      <c r="D125" s="601"/>
      <c r="E125" s="601"/>
      <c r="F125" s="601"/>
      <c r="G125" s="601"/>
      <c r="H125" s="601"/>
      <c r="I125" s="601"/>
      <c r="J125" s="601"/>
      <c r="K125" s="601"/>
      <c r="L125" s="601"/>
      <c r="M125" s="601"/>
      <c r="N125" s="602"/>
      <c r="O125" s="603" t="s">
        <v>118</v>
      </c>
      <c r="P125" s="601"/>
      <c r="Q125" s="601"/>
      <c r="R125" s="601"/>
      <c r="S125" s="601"/>
      <c r="T125" s="601"/>
      <c r="U125" s="601"/>
      <c r="V125" s="601"/>
      <c r="W125" s="601"/>
      <c r="X125" s="601"/>
      <c r="Y125" s="601"/>
      <c r="Z125" s="602"/>
      <c r="AA125" s="603" t="s">
        <v>118</v>
      </c>
      <c r="AB125" s="601"/>
      <c r="AC125" s="601"/>
      <c r="AD125" s="601"/>
      <c r="AE125" s="601"/>
      <c r="AF125" s="601"/>
      <c r="AG125" s="601"/>
      <c r="AH125" s="601"/>
      <c r="AI125" s="601"/>
      <c r="AJ125" s="601"/>
      <c r="AK125" s="601"/>
      <c r="AL125" s="602"/>
      <c r="AM125" s="471" t="s">
        <v>118</v>
      </c>
    </row>
    <row r="126" spans="1:39" ht="15" hidden="1" customHeight="1" thickBot="1" x14ac:dyDescent="0.3">
      <c r="A126" s="597" t="s">
        <v>119</v>
      </c>
      <c r="B126" s="235" t="s">
        <v>117</v>
      </c>
      <c r="C126" s="142">
        <f>C$4</f>
        <v>44927</v>
      </c>
      <c r="D126" s="142">
        <f t="shared" ref="D126:AM126" si="58">D$4</f>
        <v>44958</v>
      </c>
      <c r="E126" s="142">
        <f t="shared" si="58"/>
        <v>44986</v>
      </c>
      <c r="F126" s="142">
        <f t="shared" si="58"/>
        <v>45017</v>
      </c>
      <c r="G126" s="142">
        <f t="shared" si="58"/>
        <v>45047</v>
      </c>
      <c r="H126" s="142">
        <f t="shared" si="58"/>
        <v>45078</v>
      </c>
      <c r="I126" s="142">
        <f t="shared" si="58"/>
        <v>45108</v>
      </c>
      <c r="J126" s="142">
        <f t="shared" si="58"/>
        <v>45139</v>
      </c>
      <c r="K126" s="142">
        <f t="shared" si="58"/>
        <v>45170</v>
      </c>
      <c r="L126" s="142">
        <f t="shared" si="58"/>
        <v>45200</v>
      </c>
      <c r="M126" s="142">
        <f t="shared" si="58"/>
        <v>45231</v>
      </c>
      <c r="N126" s="142">
        <f t="shared" si="58"/>
        <v>45261</v>
      </c>
      <c r="O126" s="142">
        <f t="shared" si="58"/>
        <v>45292</v>
      </c>
      <c r="P126" s="142">
        <f t="shared" si="58"/>
        <v>45323</v>
      </c>
      <c r="Q126" s="142">
        <f t="shared" si="58"/>
        <v>45352</v>
      </c>
      <c r="R126" s="142">
        <f t="shared" si="58"/>
        <v>45383</v>
      </c>
      <c r="S126" s="142">
        <f t="shared" si="58"/>
        <v>45413</v>
      </c>
      <c r="T126" s="142">
        <f t="shared" si="58"/>
        <v>45444</v>
      </c>
      <c r="U126" s="142">
        <f t="shared" si="58"/>
        <v>45474</v>
      </c>
      <c r="V126" s="142">
        <f t="shared" si="58"/>
        <v>45505</v>
      </c>
      <c r="W126" s="142">
        <f t="shared" si="58"/>
        <v>45536</v>
      </c>
      <c r="X126" s="142">
        <f t="shared" si="58"/>
        <v>45566</v>
      </c>
      <c r="Y126" s="142">
        <f t="shared" si="58"/>
        <v>45597</v>
      </c>
      <c r="Z126" s="142">
        <f t="shared" si="58"/>
        <v>45627</v>
      </c>
      <c r="AA126" s="142">
        <f t="shared" si="58"/>
        <v>45658</v>
      </c>
      <c r="AB126" s="142">
        <f t="shared" si="58"/>
        <v>45689</v>
      </c>
      <c r="AC126" s="142">
        <f t="shared" si="58"/>
        <v>45717</v>
      </c>
      <c r="AD126" s="142">
        <f t="shared" si="58"/>
        <v>45748</v>
      </c>
      <c r="AE126" s="142">
        <f t="shared" si="58"/>
        <v>45778</v>
      </c>
      <c r="AF126" s="142">
        <f t="shared" si="58"/>
        <v>45809</v>
      </c>
      <c r="AG126" s="142">
        <f t="shared" si="58"/>
        <v>45839</v>
      </c>
      <c r="AH126" s="142">
        <f t="shared" si="58"/>
        <v>45870</v>
      </c>
      <c r="AI126" s="142">
        <f t="shared" si="58"/>
        <v>45901</v>
      </c>
      <c r="AJ126" s="142">
        <f t="shared" si="58"/>
        <v>45931</v>
      </c>
      <c r="AK126" s="142">
        <f t="shared" si="58"/>
        <v>45962</v>
      </c>
      <c r="AL126" s="142">
        <f t="shared" si="58"/>
        <v>45992</v>
      </c>
      <c r="AM126" s="142">
        <f t="shared" si="58"/>
        <v>46023</v>
      </c>
    </row>
    <row r="127" spans="1:39" ht="15" hidden="1" customHeight="1" x14ac:dyDescent="0.25">
      <c r="A127" s="598"/>
      <c r="B127" s="236" t="s">
        <v>19</v>
      </c>
      <c r="C127" s="351">
        <v>2.2895204991968425E-3</v>
      </c>
      <c r="D127" s="351">
        <v>2.3319409027314202E-3</v>
      </c>
      <c r="E127" s="351">
        <v>2.4937084889108847E-3</v>
      </c>
      <c r="F127" s="351">
        <v>2.3263396193519705E-3</v>
      </c>
      <c r="G127" s="351">
        <v>2.7292106283252683E-3</v>
      </c>
      <c r="H127" s="351">
        <v>9.0022160385136961E-3</v>
      </c>
      <c r="I127" s="363">
        <v>8.6127213584202469E-3</v>
      </c>
      <c r="J127" s="363">
        <v>8.975252016225994E-3</v>
      </c>
      <c r="K127" s="363">
        <v>8.4182634800078395E-3</v>
      </c>
      <c r="L127" s="363">
        <v>3.0660784549366164E-3</v>
      </c>
      <c r="M127" s="363">
        <v>3.0709836142917028E-3</v>
      </c>
      <c r="N127" s="363">
        <v>2.4953650549465562E-3</v>
      </c>
      <c r="O127" s="363">
        <v>2.4916508593498094E-3</v>
      </c>
      <c r="P127" s="363">
        <v>2.4497503990795811E-3</v>
      </c>
      <c r="Q127" s="363">
        <v>2.6862760407139388E-3</v>
      </c>
      <c r="R127" s="363">
        <v>1.850484629739667E-3</v>
      </c>
      <c r="S127" s="363">
        <v>2.2665814293217354E-3</v>
      </c>
      <c r="T127" s="363">
        <v>9.736339643519696E-3</v>
      </c>
      <c r="U127" s="363">
        <v>8.6127213584202469E-3</v>
      </c>
      <c r="V127" s="363">
        <v>8.975252016225994E-3</v>
      </c>
      <c r="W127" s="363">
        <v>8.4182634800078395E-3</v>
      </c>
      <c r="X127" s="363">
        <v>3.0660784549366164E-3</v>
      </c>
      <c r="Y127" s="363">
        <v>3.0709836142917028E-3</v>
      </c>
      <c r="Z127" s="363">
        <v>2.4953650549465562E-3</v>
      </c>
      <c r="AA127" s="363">
        <v>2.4916508593498094E-3</v>
      </c>
      <c r="AB127" s="363">
        <v>2.4497503990795811E-3</v>
      </c>
      <c r="AC127" s="363">
        <v>2.6862760407139388E-3</v>
      </c>
      <c r="AD127" s="363">
        <v>1.850484629739667E-3</v>
      </c>
      <c r="AE127" s="363">
        <v>2.2665814293217354E-3</v>
      </c>
      <c r="AF127" s="363">
        <v>9.736339643519696E-3</v>
      </c>
      <c r="AG127" s="363">
        <v>8.6127213584202469E-3</v>
      </c>
      <c r="AH127" s="363">
        <v>8.975252016225994E-3</v>
      </c>
      <c r="AI127" s="363">
        <v>8.4182634800078395E-3</v>
      </c>
      <c r="AJ127" s="363">
        <v>3.0660784549366164E-3</v>
      </c>
      <c r="AK127" s="363">
        <v>3.0709836142917028E-3</v>
      </c>
      <c r="AL127" s="363">
        <v>2.4953650549465562E-3</v>
      </c>
      <c r="AM127" s="363">
        <v>2.4916508593498094E-3</v>
      </c>
    </row>
    <row r="128" spans="1:39" hidden="1" x14ac:dyDescent="0.25">
      <c r="A128" s="598"/>
      <c r="B128" s="236" t="s">
        <v>0</v>
      </c>
      <c r="C128" s="351">
        <v>2.8581349608312488E-3</v>
      </c>
      <c r="D128" s="351">
        <v>3.238503512038369E-3</v>
      </c>
      <c r="E128" s="351">
        <v>3.8872256628422518E-3</v>
      </c>
      <c r="F128" s="351">
        <v>2.4374638015569718E-3</v>
      </c>
      <c r="G128" s="351">
        <v>4.5808133635177606E-3</v>
      </c>
      <c r="H128" s="351">
        <v>1.5338752045311651E-2</v>
      </c>
      <c r="I128" s="363">
        <v>1.4180517777057172E-2</v>
      </c>
      <c r="J128" s="363">
        <v>1.5232643886582896E-2</v>
      </c>
      <c r="K128" s="363">
        <v>1.5647380810002672E-2</v>
      </c>
      <c r="L128" s="363">
        <v>3.2264643657163943E-3</v>
      </c>
      <c r="M128" s="363">
        <v>3.9058841084849108E-3</v>
      </c>
      <c r="N128" s="363">
        <v>2.8687338829045507E-3</v>
      </c>
      <c r="O128" s="363">
        <v>3.1925235200415754E-3</v>
      </c>
      <c r="P128" s="363">
        <v>3.4962713653485982E-3</v>
      </c>
      <c r="Q128" s="363">
        <v>4.3145264251817734E-3</v>
      </c>
      <c r="R128" s="363">
        <v>1.9926481246929804E-3</v>
      </c>
      <c r="S128" s="363">
        <v>3.9087923266177584E-3</v>
      </c>
      <c r="T128" s="363">
        <v>1.7017050433728656E-2</v>
      </c>
      <c r="U128" s="363">
        <v>1.4180517777057172E-2</v>
      </c>
      <c r="V128" s="363">
        <v>1.5232643886582896E-2</v>
      </c>
      <c r="W128" s="363">
        <v>1.5647380810002672E-2</v>
      </c>
      <c r="X128" s="363">
        <v>3.2264643657163943E-3</v>
      </c>
      <c r="Y128" s="363">
        <v>3.9058841084849108E-3</v>
      </c>
      <c r="Z128" s="363">
        <v>2.8687338829045507E-3</v>
      </c>
      <c r="AA128" s="363">
        <v>3.1925235200415754E-3</v>
      </c>
      <c r="AB128" s="363">
        <v>3.4962713653485982E-3</v>
      </c>
      <c r="AC128" s="363">
        <v>4.3145264251817734E-3</v>
      </c>
      <c r="AD128" s="363">
        <v>1.9926481246929804E-3</v>
      </c>
      <c r="AE128" s="363">
        <v>3.9087923266177584E-3</v>
      </c>
      <c r="AF128" s="363">
        <v>1.7017050433728656E-2</v>
      </c>
      <c r="AG128" s="363">
        <v>1.4180517777057172E-2</v>
      </c>
      <c r="AH128" s="363">
        <v>1.5232643886582896E-2</v>
      </c>
      <c r="AI128" s="363">
        <v>1.5647380810002672E-2</v>
      </c>
      <c r="AJ128" s="363">
        <v>3.2264643657163943E-3</v>
      </c>
      <c r="AK128" s="363">
        <v>3.9058841084849108E-3</v>
      </c>
      <c r="AL128" s="363">
        <v>2.8687338829045507E-3</v>
      </c>
      <c r="AM128" s="363">
        <v>3.1925235200415754E-3</v>
      </c>
    </row>
    <row r="129" spans="1:39" hidden="1" x14ac:dyDescent="0.25">
      <c r="A129" s="598"/>
      <c r="B129" s="236" t="s">
        <v>20</v>
      </c>
      <c r="C129" s="351">
        <v>2.4254096490937396E-3</v>
      </c>
      <c r="D129" s="351">
        <v>2.335590655240821E-3</v>
      </c>
      <c r="E129" s="351">
        <v>2.4889826392645057E-3</v>
      </c>
      <c r="F129" s="351">
        <v>3.2043945289116057E-3</v>
      </c>
      <c r="G129" s="351">
        <v>3.2521697680947589E-3</v>
      </c>
      <c r="H129" s="351">
        <v>1.0953175795951181E-2</v>
      </c>
      <c r="I129" s="363">
        <v>1.0511944989637284E-2</v>
      </c>
      <c r="J129" s="363">
        <v>1.1024584986742849E-2</v>
      </c>
      <c r="K129" s="363">
        <v>1.013663510220685E-2</v>
      </c>
      <c r="L129" s="363">
        <v>3.6782024140982151E-3</v>
      </c>
      <c r="M129" s="363">
        <v>3.4040551368787527E-3</v>
      </c>
      <c r="N129" s="363">
        <v>2.7576910512523787E-3</v>
      </c>
      <c r="O129" s="363">
        <v>2.6629930860492526E-3</v>
      </c>
      <c r="P129" s="363">
        <v>2.4727688230357296E-3</v>
      </c>
      <c r="Q129" s="363">
        <v>2.7030910010354013E-3</v>
      </c>
      <c r="R129" s="363">
        <v>2.5797166882014369E-3</v>
      </c>
      <c r="S129" s="363">
        <v>2.728789878554066E-3</v>
      </c>
      <c r="T129" s="363">
        <v>1.195174193622311E-2</v>
      </c>
      <c r="U129" s="363">
        <v>1.0511944989637284E-2</v>
      </c>
      <c r="V129" s="363">
        <v>1.1024584986742849E-2</v>
      </c>
      <c r="W129" s="363">
        <v>1.013663510220685E-2</v>
      </c>
      <c r="X129" s="363">
        <v>3.6782024140982151E-3</v>
      </c>
      <c r="Y129" s="363">
        <v>3.4040551368787527E-3</v>
      </c>
      <c r="Z129" s="363">
        <v>2.7576910512523787E-3</v>
      </c>
      <c r="AA129" s="363">
        <v>2.6629930860492526E-3</v>
      </c>
      <c r="AB129" s="363">
        <v>2.4727688230357296E-3</v>
      </c>
      <c r="AC129" s="363">
        <v>2.7030910010354013E-3</v>
      </c>
      <c r="AD129" s="363">
        <v>2.5797166882014369E-3</v>
      </c>
      <c r="AE129" s="363">
        <v>2.728789878554066E-3</v>
      </c>
      <c r="AF129" s="363">
        <v>1.195174193622311E-2</v>
      </c>
      <c r="AG129" s="363">
        <v>1.0511944989637284E-2</v>
      </c>
      <c r="AH129" s="363">
        <v>1.1024584986742849E-2</v>
      </c>
      <c r="AI129" s="363">
        <v>1.013663510220685E-2</v>
      </c>
      <c r="AJ129" s="363">
        <v>3.6782024140982151E-3</v>
      </c>
      <c r="AK129" s="363">
        <v>3.4040551368787527E-3</v>
      </c>
      <c r="AL129" s="363">
        <v>2.7576910512523787E-3</v>
      </c>
      <c r="AM129" s="363">
        <v>2.6629930860492526E-3</v>
      </c>
    </row>
    <row r="130" spans="1:39" hidden="1" x14ac:dyDescent="0.25">
      <c r="A130" s="598"/>
      <c r="B130" s="236" t="s">
        <v>1</v>
      </c>
      <c r="C130" s="351">
        <v>0</v>
      </c>
      <c r="D130" s="351">
        <v>0</v>
      </c>
      <c r="E130" s="351">
        <v>0</v>
      </c>
      <c r="F130" s="351">
        <v>3.7121961233341559E-3</v>
      </c>
      <c r="G130" s="351">
        <v>6.6525280147505441E-3</v>
      </c>
      <c r="H130" s="351">
        <v>1.5663939535639215E-2</v>
      </c>
      <c r="I130" s="363">
        <v>1.4343067694591259E-2</v>
      </c>
      <c r="J130" s="363">
        <v>1.544908838021926E-2</v>
      </c>
      <c r="K130" s="363">
        <v>1.7167023309361904E-2</v>
      </c>
      <c r="L130" s="363">
        <v>4.1826249392668815E-3</v>
      </c>
      <c r="M130" s="363">
        <v>4.2448605475046029E-3</v>
      </c>
      <c r="N130" s="363">
        <v>0</v>
      </c>
      <c r="O130" s="363">
        <v>0</v>
      </c>
      <c r="P130" s="363">
        <v>0</v>
      </c>
      <c r="Q130" s="363">
        <v>0</v>
      </c>
      <c r="R130" s="363">
        <v>3.1222171257922686E-3</v>
      </c>
      <c r="S130" s="363">
        <v>5.8221841480127247E-3</v>
      </c>
      <c r="T130" s="363">
        <v>1.7396228744265621E-2</v>
      </c>
      <c r="U130" s="363">
        <v>1.4343067694591259E-2</v>
      </c>
      <c r="V130" s="363">
        <v>1.544908838021926E-2</v>
      </c>
      <c r="W130" s="363">
        <v>1.7167023309361904E-2</v>
      </c>
      <c r="X130" s="363">
        <v>4.1826249392668815E-3</v>
      </c>
      <c r="Y130" s="363">
        <v>4.2448605475046029E-3</v>
      </c>
      <c r="Z130" s="363">
        <v>0</v>
      </c>
      <c r="AA130" s="363">
        <v>0</v>
      </c>
      <c r="AB130" s="363">
        <v>0</v>
      </c>
      <c r="AC130" s="363">
        <v>0</v>
      </c>
      <c r="AD130" s="363">
        <v>3.1222171257922686E-3</v>
      </c>
      <c r="AE130" s="363">
        <v>5.8221841480127247E-3</v>
      </c>
      <c r="AF130" s="363">
        <v>1.7396228744265621E-2</v>
      </c>
      <c r="AG130" s="363">
        <v>1.4343067694591259E-2</v>
      </c>
      <c r="AH130" s="363">
        <v>1.544908838021926E-2</v>
      </c>
      <c r="AI130" s="363">
        <v>1.7167023309361904E-2</v>
      </c>
      <c r="AJ130" s="363">
        <v>4.1826249392668815E-3</v>
      </c>
      <c r="AK130" s="363">
        <v>4.2448605475046029E-3</v>
      </c>
      <c r="AL130" s="363">
        <v>0</v>
      </c>
      <c r="AM130" s="363">
        <v>0</v>
      </c>
    </row>
    <row r="131" spans="1:39" hidden="1" x14ac:dyDescent="0.25">
      <c r="A131" s="598"/>
      <c r="B131" s="236" t="s">
        <v>21</v>
      </c>
      <c r="C131" s="351">
        <v>6.548948096212812E-6</v>
      </c>
      <c r="D131" s="351">
        <v>4.7248638626438694E-6</v>
      </c>
      <c r="E131" s="351">
        <v>6.4300362502044274E-6</v>
      </c>
      <c r="F131" s="351">
        <v>3.4981372087169321E-4</v>
      </c>
      <c r="G131" s="351">
        <v>5.7529221975944493E-5</v>
      </c>
      <c r="H131" s="351">
        <v>1.6797345300068443E-4</v>
      </c>
      <c r="I131" s="363">
        <v>1.4927522897211339E-4</v>
      </c>
      <c r="J131" s="363">
        <v>1.5627765746119139E-4</v>
      </c>
      <c r="K131" s="363">
        <v>1.5964603479263941E-4</v>
      </c>
      <c r="L131" s="363">
        <v>4.9000958173505205E-5</v>
      </c>
      <c r="M131" s="363">
        <v>5.0641074835279817E-5</v>
      </c>
      <c r="N131" s="363">
        <v>4.7854632434960921E-5</v>
      </c>
      <c r="O131" s="363">
        <v>6.5915051238926173E-6</v>
      </c>
      <c r="P131" s="363">
        <v>4.5945088940509152E-6</v>
      </c>
      <c r="Q131" s="363">
        <v>6.4100772846335112E-6</v>
      </c>
      <c r="R131" s="363">
        <v>2.5953893920904227E-4</v>
      </c>
      <c r="S131" s="363">
        <v>4.4379390869346773E-5</v>
      </c>
      <c r="T131" s="363">
        <v>1.7012339341618805E-4</v>
      </c>
      <c r="U131" s="363">
        <v>1.4927522897211339E-4</v>
      </c>
      <c r="V131" s="363">
        <v>1.5627765746119139E-4</v>
      </c>
      <c r="W131" s="363">
        <v>1.5964603479263941E-4</v>
      </c>
      <c r="X131" s="363">
        <v>4.9000958173505205E-5</v>
      </c>
      <c r="Y131" s="363">
        <v>5.0641074835279817E-5</v>
      </c>
      <c r="Z131" s="363">
        <v>4.7854632434960921E-5</v>
      </c>
      <c r="AA131" s="363">
        <v>6.5915051238926173E-6</v>
      </c>
      <c r="AB131" s="363">
        <v>4.5945088940509152E-6</v>
      </c>
      <c r="AC131" s="363">
        <v>6.4100772846335112E-6</v>
      </c>
      <c r="AD131" s="363">
        <v>2.5953893920904227E-4</v>
      </c>
      <c r="AE131" s="363">
        <v>4.4379390869346773E-5</v>
      </c>
      <c r="AF131" s="363">
        <v>1.7012339341618805E-4</v>
      </c>
      <c r="AG131" s="363">
        <v>1.4927522897211339E-4</v>
      </c>
      <c r="AH131" s="363">
        <v>1.5627765746119139E-4</v>
      </c>
      <c r="AI131" s="363">
        <v>1.5964603479263941E-4</v>
      </c>
      <c r="AJ131" s="363">
        <v>4.9000958173505205E-5</v>
      </c>
      <c r="AK131" s="363">
        <v>5.0641074835279817E-5</v>
      </c>
      <c r="AL131" s="363">
        <v>4.7854632434960921E-5</v>
      </c>
      <c r="AM131" s="363">
        <v>6.5915051238926173E-6</v>
      </c>
    </row>
    <row r="132" spans="1:39" hidden="1" x14ac:dyDescent="0.25">
      <c r="A132" s="598"/>
      <c r="B132" s="77" t="s">
        <v>9</v>
      </c>
      <c r="C132" s="351">
        <v>2.8681416006613313E-3</v>
      </c>
      <c r="D132" s="351">
        <v>3.253303885691962E-3</v>
      </c>
      <c r="E132" s="351">
        <v>4.0479264074774228E-3</v>
      </c>
      <c r="F132" s="351">
        <v>3.2763926886748389E-3</v>
      </c>
      <c r="G132" s="351">
        <v>2.3830788706400438E-3</v>
      </c>
      <c r="H132" s="351">
        <v>0</v>
      </c>
      <c r="I132" s="363">
        <v>0</v>
      </c>
      <c r="J132" s="363">
        <v>0</v>
      </c>
      <c r="K132" s="363">
        <v>9.2805932740415778E-3</v>
      </c>
      <c r="L132" s="363">
        <v>3.750023380324805E-3</v>
      </c>
      <c r="M132" s="363">
        <v>3.998774238181773E-3</v>
      </c>
      <c r="N132" s="363">
        <v>2.8079893442980912E-3</v>
      </c>
      <c r="O132" s="363">
        <v>3.1280176939500006E-3</v>
      </c>
      <c r="P132" s="363">
        <v>3.4331892894063059E-3</v>
      </c>
      <c r="Q132" s="363">
        <v>4.3915869337947371E-3</v>
      </c>
      <c r="R132" s="363">
        <v>2.6264493332360116E-3</v>
      </c>
      <c r="S132" s="363">
        <v>1.9735660349772199E-3</v>
      </c>
      <c r="T132" s="363">
        <v>0</v>
      </c>
      <c r="U132" s="363">
        <v>0</v>
      </c>
      <c r="V132" s="363">
        <v>0</v>
      </c>
      <c r="W132" s="363">
        <v>9.2805932740415778E-3</v>
      </c>
      <c r="X132" s="363">
        <v>3.750023380324805E-3</v>
      </c>
      <c r="Y132" s="363">
        <v>3.998774238181773E-3</v>
      </c>
      <c r="Z132" s="363">
        <v>2.8079893442980912E-3</v>
      </c>
      <c r="AA132" s="363">
        <v>3.1280176939500006E-3</v>
      </c>
      <c r="AB132" s="363">
        <v>3.4331892894063059E-3</v>
      </c>
      <c r="AC132" s="363">
        <v>4.3915869337947371E-3</v>
      </c>
      <c r="AD132" s="363">
        <v>2.6264493332360116E-3</v>
      </c>
      <c r="AE132" s="363">
        <v>1.9735660349772199E-3</v>
      </c>
      <c r="AF132" s="363">
        <v>0</v>
      </c>
      <c r="AG132" s="363">
        <v>0</v>
      </c>
      <c r="AH132" s="363">
        <v>0</v>
      </c>
      <c r="AI132" s="363">
        <v>9.2805932740415778E-3</v>
      </c>
      <c r="AJ132" s="363">
        <v>3.750023380324805E-3</v>
      </c>
      <c r="AK132" s="363">
        <v>3.998774238181773E-3</v>
      </c>
      <c r="AL132" s="363">
        <v>2.8079893442980912E-3</v>
      </c>
      <c r="AM132" s="363">
        <v>3.1280176939500006E-3</v>
      </c>
    </row>
    <row r="133" spans="1:39" hidden="1" x14ac:dyDescent="0.25">
      <c r="A133" s="598"/>
      <c r="B133" s="77" t="s">
        <v>3</v>
      </c>
      <c r="C133" s="351">
        <v>2.8581349608312488E-3</v>
      </c>
      <c r="D133" s="351">
        <v>3.238503512038369E-3</v>
      </c>
      <c r="E133" s="351">
        <v>3.8872256628422518E-3</v>
      </c>
      <c r="F133" s="351">
        <v>2.4374638015569718E-3</v>
      </c>
      <c r="G133" s="351">
        <v>4.5808133635177606E-3</v>
      </c>
      <c r="H133" s="351">
        <v>1.5338752045311651E-2</v>
      </c>
      <c r="I133" s="363">
        <v>1.4180517777057172E-2</v>
      </c>
      <c r="J133" s="363">
        <v>1.5232643886582896E-2</v>
      </c>
      <c r="K133" s="363">
        <v>1.5647380810002672E-2</v>
      </c>
      <c r="L133" s="363">
        <v>3.2264643657163943E-3</v>
      </c>
      <c r="M133" s="363">
        <v>3.9058841084849108E-3</v>
      </c>
      <c r="N133" s="363">
        <v>2.8687338829045507E-3</v>
      </c>
      <c r="O133" s="363">
        <v>3.1925235200415754E-3</v>
      </c>
      <c r="P133" s="363">
        <v>3.4962713653485982E-3</v>
      </c>
      <c r="Q133" s="363">
        <v>4.3145264251817734E-3</v>
      </c>
      <c r="R133" s="363">
        <v>1.9926481246929804E-3</v>
      </c>
      <c r="S133" s="363">
        <v>3.9087923266177584E-3</v>
      </c>
      <c r="T133" s="363">
        <v>1.7017050433728656E-2</v>
      </c>
      <c r="U133" s="363">
        <v>1.4180517777057172E-2</v>
      </c>
      <c r="V133" s="363">
        <v>1.5232643886582896E-2</v>
      </c>
      <c r="W133" s="363">
        <v>1.5647380810002672E-2</v>
      </c>
      <c r="X133" s="363">
        <v>3.2264643657163943E-3</v>
      </c>
      <c r="Y133" s="363">
        <v>3.9058841084849108E-3</v>
      </c>
      <c r="Z133" s="363">
        <v>2.8687338829045507E-3</v>
      </c>
      <c r="AA133" s="363">
        <v>3.1925235200415754E-3</v>
      </c>
      <c r="AB133" s="363">
        <v>3.4962713653485982E-3</v>
      </c>
      <c r="AC133" s="363">
        <v>4.3145264251817734E-3</v>
      </c>
      <c r="AD133" s="363">
        <v>1.9926481246929804E-3</v>
      </c>
      <c r="AE133" s="363">
        <v>3.9087923266177584E-3</v>
      </c>
      <c r="AF133" s="363">
        <v>1.7017050433728656E-2</v>
      </c>
      <c r="AG133" s="363">
        <v>1.4180517777057172E-2</v>
      </c>
      <c r="AH133" s="363">
        <v>1.5232643886582896E-2</v>
      </c>
      <c r="AI133" s="363">
        <v>1.5647380810002672E-2</v>
      </c>
      <c r="AJ133" s="363">
        <v>3.2264643657163943E-3</v>
      </c>
      <c r="AK133" s="363">
        <v>3.9058841084849108E-3</v>
      </c>
      <c r="AL133" s="363">
        <v>2.8687338829045507E-3</v>
      </c>
      <c r="AM133" s="363">
        <v>3.1925235200415754E-3</v>
      </c>
    </row>
    <row r="134" spans="1:39" hidden="1" x14ac:dyDescent="0.25">
      <c r="A134" s="598"/>
      <c r="B134" s="77" t="s">
        <v>4</v>
      </c>
      <c r="C134" s="351">
        <v>2.7028351497593935E-3</v>
      </c>
      <c r="D134" s="351">
        <v>2.6314931671341099E-3</v>
      </c>
      <c r="E134" s="351">
        <v>2.8835863812814028E-3</v>
      </c>
      <c r="F134" s="351">
        <v>2.9973339596464739E-3</v>
      </c>
      <c r="G134" s="351">
        <v>3.3165822104796704E-3</v>
      </c>
      <c r="H134" s="351">
        <v>1.0570096160853885E-2</v>
      </c>
      <c r="I134" s="363">
        <v>1.0180713390860409E-2</v>
      </c>
      <c r="J134" s="363">
        <v>1.058434111110167E-2</v>
      </c>
      <c r="K134" s="363">
        <v>9.2020461694362725E-3</v>
      </c>
      <c r="L134" s="363">
        <v>3.7991905608735104E-3</v>
      </c>
      <c r="M134" s="363">
        <v>3.4719250793811213E-3</v>
      </c>
      <c r="N134" s="363">
        <v>2.6520703484937858E-3</v>
      </c>
      <c r="O134" s="363">
        <v>2.9763418386679493E-3</v>
      </c>
      <c r="P134" s="363">
        <v>2.7946142401718789E-3</v>
      </c>
      <c r="Q134" s="363">
        <v>3.1417202303447573E-3</v>
      </c>
      <c r="R134" s="363">
        <v>2.4147636810405203E-3</v>
      </c>
      <c r="S134" s="363">
        <v>2.7866878334302752E-3</v>
      </c>
      <c r="T134" s="363">
        <v>1.1514854714852061E-2</v>
      </c>
      <c r="U134" s="363">
        <v>1.0180713390860409E-2</v>
      </c>
      <c r="V134" s="363">
        <v>1.058434111110167E-2</v>
      </c>
      <c r="W134" s="363">
        <v>9.2020461694362725E-3</v>
      </c>
      <c r="X134" s="363">
        <v>3.7991905608735104E-3</v>
      </c>
      <c r="Y134" s="363">
        <v>3.4719250793811213E-3</v>
      </c>
      <c r="Z134" s="363">
        <v>2.6520703484937858E-3</v>
      </c>
      <c r="AA134" s="363">
        <v>2.9763418386679493E-3</v>
      </c>
      <c r="AB134" s="363">
        <v>2.7946142401718789E-3</v>
      </c>
      <c r="AC134" s="363">
        <v>3.1417202303447573E-3</v>
      </c>
      <c r="AD134" s="363">
        <v>2.4147636810405203E-3</v>
      </c>
      <c r="AE134" s="363">
        <v>2.7866878334302752E-3</v>
      </c>
      <c r="AF134" s="363">
        <v>1.1514854714852061E-2</v>
      </c>
      <c r="AG134" s="363">
        <v>1.0180713390860409E-2</v>
      </c>
      <c r="AH134" s="363">
        <v>1.058434111110167E-2</v>
      </c>
      <c r="AI134" s="363">
        <v>9.2020461694362725E-3</v>
      </c>
      <c r="AJ134" s="363">
        <v>3.7991905608735104E-3</v>
      </c>
      <c r="AK134" s="363">
        <v>3.4719250793811213E-3</v>
      </c>
      <c r="AL134" s="363">
        <v>2.6520703484937858E-3</v>
      </c>
      <c r="AM134" s="363">
        <v>2.9763418386679493E-3</v>
      </c>
    </row>
    <row r="135" spans="1:39" hidden="1" x14ac:dyDescent="0.25">
      <c r="A135" s="598"/>
      <c r="B135" s="77" t="s">
        <v>5</v>
      </c>
      <c r="C135" s="351">
        <v>2.2895204991968425E-3</v>
      </c>
      <c r="D135" s="351">
        <v>2.3319409027314202E-3</v>
      </c>
      <c r="E135" s="351">
        <v>2.4937084889108847E-3</v>
      </c>
      <c r="F135" s="351">
        <v>2.3263396193519705E-3</v>
      </c>
      <c r="G135" s="351">
        <v>2.7292106283252683E-3</v>
      </c>
      <c r="H135" s="351">
        <v>9.0022160385136961E-3</v>
      </c>
      <c r="I135" s="363">
        <v>8.6127213584202469E-3</v>
      </c>
      <c r="J135" s="363">
        <v>8.975252016225994E-3</v>
      </c>
      <c r="K135" s="363">
        <v>8.4182634800078395E-3</v>
      </c>
      <c r="L135" s="363">
        <v>3.0660784549366164E-3</v>
      </c>
      <c r="M135" s="363">
        <v>3.0709836142917028E-3</v>
      </c>
      <c r="N135" s="363">
        <v>2.4953650549465562E-3</v>
      </c>
      <c r="O135" s="363">
        <v>2.4916508593498094E-3</v>
      </c>
      <c r="P135" s="363">
        <v>2.4497503990795811E-3</v>
      </c>
      <c r="Q135" s="363">
        <v>2.6862760407139388E-3</v>
      </c>
      <c r="R135" s="363">
        <v>1.850484629739667E-3</v>
      </c>
      <c r="S135" s="363">
        <v>2.2665814293217354E-3</v>
      </c>
      <c r="T135" s="363">
        <v>9.736339643519696E-3</v>
      </c>
      <c r="U135" s="363">
        <v>8.6127213584202469E-3</v>
      </c>
      <c r="V135" s="363">
        <v>8.975252016225994E-3</v>
      </c>
      <c r="W135" s="363">
        <v>8.4182634800078395E-3</v>
      </c>
      <c r="X135" s="363">
        <v>3.0660784549366164E-3</v>
      </c>
      <c r="Y135" s="363">
        <v>3.0709836142917028E-3</v>
      </c>
      <c r="Z135" s="363">
        <v>2.4953650549465562E-3</v>
      </c>
      <c r="AA135" s="363">
        <v>2.4916508593498094E-3</v>
      </c>
      <c r="AB135" s="363">
        <v>2.4497503990795811E-3</v>
      </c>
      <c r="AC135" s="363">
        <v>2.6862760407139388E-3</v>
      </c>
      <c r="AD135" s="363">
        <v>1.850484629739667E-3</v>
      </c>
      <c r="AE135" s="363">
        <v>2.2665814293217354E-3</v>
      </c>
      <c r="AF135" s="363">
        <v>9.736339643519696E-3</v>
      </c>
      <c r="AG135" s="363">
        <v>8.6127213584202469E-3</v>
      </c>
      <c r="AH135" s="363">
        <v>8.975252016225994E-3</v>
      </c>
      <c r="AI135" s="363">
        <v>8.4182634800078395E-3</v>
      </c>
      <c r="AJ135" s="363">
        <v>3.0660784549366164E-3</v>
      </c>
      <c r="AK135" s="363">
        <v>3.0709836142917028E-3</v>
      </c>
      <c r="AL135" s="363">
        <v>2.4953650549465562E-3</v>
      </c>
      <c r="AM135" s="363">
        <v>2.4916508593498094E-3</v>
      </c>
    </row>
    <row r="136" spans="1:39" hidden="1" x14ac:dyDescent="0.25">
      <c r="A136" s="598"/>
      <c r="B136" s="77" t="s">
        <v>22</v>
      </c>
      <c r="C136" s="351">
        <v>2.2895204991968425E-3</v>
      </c>
      <c r="D136" s="351">
        <v>2.3319409027314202E-3</v>
      </c>
      <c r="E136" s="351">
        <v>2.4937084889108847E-3</v>
      </c>
      <c r="F136" s="351">
        <v>2.3263396193519705E-3</v>
      </c>
      <c r="G136" s="351">
        <v>2.7292106283252683E-3</v>
      </c>
      <c r="H136" s="351">
        <v>9.0022160385136961E-3</v>
      </c>
      <c r="I136" s="363">
        <v>8.6127213584202469E-3</v>
      </c>
      <c r="J136" s="363">
        <v>8.975252016225994E-3</v>
      </c>
      <c r="K136" s="363">
        <v>8.4182634800078395E-3</v>
      </c>
      <c r="L136" s="363">
        <v>3.0660784549366164E-3</v>
      </c>
      <c r="M136" s="363">
        <v>3.0709836142917028E-3</v>
      </c>
      <c r="N136" s="363">
        <v>2.4953650549465562E-3</v>
      </c>
      <c r="O136" s="363">
        <v>2.4916508593498094E-3</v>
      </c>
      <c r="P136" s="363">
        <v>2.4497503990795811E-3</v>
      </c>
      <c r="Q136" s="363">
        <v>2.6862760407139388E-3</v>
      </c>
      <c r="R136" s="363">
        <v>1.850484629739667E-3</v>
      </c>
      <c r="S136" s="363">
        <v>2.2665814293217354E-3</v>
      </c>
      <c r="T136" s="363">
        <v>9.736339643519696E-3</v>
      </c>
      <c r="U136" s="363">
        <v>8.6127213584202469E-3</v>
      </c>
      <c r="V136" s="363">
        <v>8.975252016225994E-3</v>
      </c>
      <c r="W136" s="363">
        <v>8.4182634800078395E-3</v>
      </c>
      <c r="X136" s="363">
        <v>3.0660784549366164E-3</v>
      </c>
      <c r="Y136" s="363">
        <v>3.0709836142917028E-3</v>
      </c>
      <c r="Z136" s="363">
        <v>2.4953650549465562E-3</v>
      </c>
      <c r="AA136" s="363">
        <v>2.4916508593498094E-3</v>
      </c>
      <c r="AB136" s="363">
        <v>2.4497503990795811E-3</v>
      </c>
      <c r="AC136" s="363">
        <v>2.6862760407139388E-3</v>
      </c>
      <c r="AD136" s="363">
        <v>1.850484629739667E-3</v>
      </c>
      <c r="AE136" s="363">
        <v>2.2665814293217354E-3</v>
      </c>
      <c r="AF136" s="363">
        <v>9.736339643519696E-3</v>
      </c>
      <c r="AG136" s="363">
        <v>8.6127213584202469E-3</v>
      </c>
      <c r="AH136" s="363">
        <v>8.975252016225994E-3</v>
      </c>
      <c r="AI136" s="363">
        <v>8.4182634800078395E-3</v>
      </c>
      <c r="AJ136" s="363">
        <v>3.0660784549366164E-3</v>
      </c>
      <c r="AK136" s="363">
        <v>3.0709836142917028E-3</v>
      </c>
      <c r="AL136" s="363">
        <v>2.4953650549465562E-3</v>
      </c>
      <c r="AM136" s="363">
        <v>2.4916508593498094E-3</v>
      </c>
    </row>
    <row r="137" spans="1:39" hidden="1" x14ac:dyDescent="0.25">
      <c r="A137" s="598"/>
      <c r="B137" s="77" t="s">
        <v>23</v>
      </c>
      <c r="C137" s="351">
        <v>2.2895204991968425E-3</v>
      </c>
      <c r="D137" s="351">
        <v>2.3319409027314202E-3</v>
      </c>
      <c r="E137" s="351">
        <v>2.4937084889108847E-3</v>
      </c>
      <c r="F137" s="351">
        <v>2.3263396193519705E-3</v>
      </c>
      <c r="G137" s="351">
        <v>2.7292106283252683E-3</v>
      </c>
      <c r="H137" s="351">
        <v>9.0022160385136961E-3</v>
      </c>
      <c r="I137" s="363">
        <v>8.6127213584202469E-3</v>
      </c>
      <c r="J137" s="363">
        <v>8.975252016225994E-3</v>
      </c>
      <c r="K137" s="363">
        <v>8.4182634800078395E-3</v>
      </c>
      <c r="L137" s="363">
        <v>3.0660784549366164E-3</v>
      </c>
      <c r="M137" s="363">
        <v>3.0709836142917028E-3</v>
      </c>
      <c r="N137" s="363">
        <v>2.4953650549465562E-3</v>
      </c>
      <c r="O137" s="363">
        <v>2.4916508593498094E-3</v>
      </c>
      <c r="P137" s="363">
        <v>2.4497503990795811E-3</v>
      </c>
      <c r="Q137" s="363">
        <v>2.6862760407139388E-3</v>
      </c>
      <c r="R137" s="363">
        <v>1.850484629739667E-3</v>
      </c>
      <c r="S137" s="363">
        <v>2.2665814293217354E-3</v>
      </c>
      <c r="T137" s="363">
        <v>9.736339643519696E-3</v>
      </c>
      <c r="U137" s="363">
        <v>8.6127213584202469E-3</v>
      </c>
      <c r="V137" s="363">
        <v>8.975252016225994E-3</v>
      </c>
      <c r="W137" s="363">
        <v>8.4182634800078395E-3</v>
      </c>
      <c r="X137" s="363">
        <v>3.0660784549366164E-3</v>
      </c>
      <c r="Y137" s="363">
        <v>3.0709836142917028E-3</v>
      </c>
      <c r="Z137" s="363">
        <v>2.4953650549465562E-3</v>
      </c>
      <c r="AA137" s="363">
        <v>2.4916508593498094E-3</v>
      </c>
      <c r="AB137" s="363">
        <v>2.4497503990795811E-3</v>
      </c>
      <c r="AC137" s="363">
        <v>2.6862760407139388E-3</v>
      </c>
      <c r="AD137" s="363">
        <v>1.850484629739667E-3</v>
      </c>
      <c r="AE137" s="363">
        <v>2.2665814293217354E-3</v>
      </c>
      <c r="AF137" s="363">
        <v>9.736339643519696E-3</v>
      </c>
      <c r="AG137" s="363">
        <v>8.6127213584202469E-3</v>
      </c>
      <c r="AH137" s="363">
        <v>8.975252016225994E-3</v>
      </c>
      <c r="AI137" s="363">
        <v>8.4182634800078395E-3</v>
      </c>
      <c r="AJ137" s="363">
        <v>3.0660784549366164E-3</v>
      </c>
      <c r="AK137" s="363">
        <v>3.0709836142917028E-3</v>
      </c>
      <c r="AL137" s="363">
        <v>2.4953650549465562E-3</v>
      </c>
      <c r="AM137" s="363">
        <v>2.4916508593498094E-3</v>
      </c>
    </row>
    <row r="138" spans="1:39" hidden="1" x14ac:dyDescent="0.25">
      <c r="A138" s="598"/>
      <c r="B138" s="77" t="s">
        <v>7</v>
      </c>
      <c r="C138" s="351">
        <v>1.9141851187442899E-3</v>
      </c>
      <c r="D138" s="351">
        <v>1.9002909201414838E-3</v>
      </c>
      <c r="E138" s="351">
        <v>2.0273070353288526E-3</v>
      </c>
      <c r="F138" s="351">
        <v>2.2281441422365936E-3</v>
      </c>
      <c r="G138" s="351">
        <v>2.3447255262917339E-3</v>
      </c>
      <c r="H138" s="351">
        <v>7.8707889548047666E-3</v>
      </c>
      <c r="I138" s="363">
        <v>7.4432636759063971E-3</v>
      </c>
      <c r="J138" s="363">
        <v>7.8272576606452163E-3</v>
      </c>
      <c r="K138" s="363">
        <v>7.2652329723402239E-3</v>
      </c>
      <c r="L138" s="363">
        <v>2.5904701392368166E-3</v>
      </c>
      <c r="M138" s="363">
        <v>2.5792233553480733E-3</v>
      </c>
      <c r="N138" s="363">
        <v>2.0889283112139703E-3</v>
      </c>
      <c r="O138" s="363">
        <v>2.0640152491911267E-3</v>
      </c>
      <c r="P138" s="363">
        <v>1.9772963017748563E-3</v>
      </c>
      <c r="Q138" s="363">
        <v>2.1633322199865043E-3</v>
      </c>
      <c r="R138" s="363">
        <v>1.7583724904276549E-3</v>
      </c>
      <c r="S138" s="363">
        <v>1.9310412383942623E-3</v>
      </c>
      <c r="T138" s="363">
        <v>8.4642194466218838E-3</v>
      </c>
      <c r="U138" s="363">
        <v>7.4432636759063971E-3</v>
      </c>
      <c r="V138" s="363">
        <v>7.8272576606452163E-3</v>
      </c>
      <c r="W138" s="363">
        <v>7.2652329723402239E-3</v>
      </c>
      <c r="X138" s="363">
        <v>2.5904701392368166E-3</v>
      </c>
      <c r="Y138" s="363">
        <v>2.5792233553480733E-3</v>
      </c>
      <c r="Z138" s="363">
        <v>2.0889283112139703E-3</v>
      </c>
      <c r="AA138" s="363">
        <v>2.0640152491911267E-3</v>
      </c>
      <c r="AB138" s="363">
        <v>1.9772963017748563E-3</v>
      </c>
      <c r="AC138" s="363">
        <v>2.1633322199865043E-3</v>
      </c>
      <c r="AD138" s="363">
        <v>1.7583724904276549E-3</v>
      </c>
      <c r="AE138" s="363">
        <v>1.9310412383942623E-3</v>
      </c>
      <c r="AF138" s="363">
        <v>8.4642194466218838E-3</v>
      </c>
      <c r="AG138" s="363">
        <v>7.4432636759063971E-3</v>
      </c>
      <c r="AH138" s="363">
        <v>7.8272576606452163E-3</v>
      </c>
      <c r="AI138" s="363">
        <v>7.2652329723402239E-3</v>
      </c>
      <c r="AJ138" s="363">
        <v>2.5904701392368166E-3</v>
      </c>
      <c r="AK138" s="363">
        <v>2.5792233553480733E-3</v>
      </c>
      <c r="AL138" s="363">
        <v>2.0889283112139703E-3</v>
      </c>
      <c r="AM138" s="363">
        <v>2.0640152491911267E-3</v>
      </c>
    </row>
    <row r="139" spans="1:39" ht="15.75" hidden="1" thickBot="1" x14ac:dyDescent="0.3">
      <c r="A139" s="599"/>
      <c r="B139" s="79" t="s">
        <v>8</v>
      </c>
      <c r="C139" s="352">
        <v>2.3096965625590206E-3</v>
      </c>
      <c r="D139" s="352">
        <v>2.1226196682628123E-3</v>
      </c>
      <c r="E139" s="352">
        <v>2.1184912436104288E-3</v>
      </c>
      <c r="F139" s="352">
        <v>3.0011893781293516E-3</v>
      </c>
      <c r="G139" s="352">
        <v>3.1357061881645172E-3</v>
      </c>
      <c r="H139" s="352">
        <v>1.0922302047442696E-2</v>
      </c>
      <c r="I139" s="364">
        <v>1.0512476648458587E-2</v>
      </c>
      <c r="J139" s="364">
        <v>1.0997739136845456E-2</v>
      </c>
      <c r="K139" s="364">
        <v>9.7499748369244844E-3</v>
      </c>
      <c r="L139" s="364">
        <v>3.5422223466634517E-3</v>
      </c>
      <c r="M139" s="364">
        <v>3.3530392812039923E-3</v>
      </c>
      <c r="N139" s="364">
        <v>2.7187759744741616E-3</v>
      </c>
      <c r="O139" s="364">
        <v>2.5294807330186069E-3</v>
      </c>
      <c r="P139" s="364">
        <v>2.2399842928387112E-3</v>
      </c>
      <c r="Q139" s="364">
        <v>2.2916778796452913E-3</v>
      </c>
      <c r="R139" s="364">
        <v>2.4098895716046765E-3</v>
      </c>
      <c r="S139" s="364">
        <v>2.6252680825910963E-3</v>
      </c>
      <c r="T139" s="364">
        <v>1.1916519776656496E-2</v>
      </c>
      <c r="U139" s="364">
        <v>1.0512476648458587E-2</v>
      </c>
      <c r="V139" s="364">
        <v>1.0997739136845456E-2</v>
      </c>
      <c r="W139" s="364">
        <v>9.7499748369244844E-3</v>
      </c>
      <c r="X139" s="364">
        <v>3.5422223466634517E-3</v>
      </c>
      <c r="Y139" s="364">
        <v>3.3530392812039923E-3</v>
      </c>
      <c r="Z139" s="364">
        <v>2.7187759744741616E-3</v>
      </c>
      <c r="AA139" s="364">
        <v>2.5294807330186069E-3</v>
      </c>
      <c r="AB139" s="364">
        <v>2.2399842928387112E-3</v>
      </c>
      <c r="AC139" s="364">
        <v>2.2916778796452913E-3</v>
      </c>
      <c r="AD139" s="364">
        <v>2.4098895716046765E-3</v>
      </c>
      <c r="AE139" s="364">
        <v>2.6252680825910963E-3</v>
      </c>
      <c r="AF139" s="364">
        <v>1.1916519776656496E-2</v>
      </c>
      <c r="AG139" s="364">
        <v>1.0512476648458587E-2</v>
      </c>
      <c r="AH139" s="364">
        <v>1.0997739136845456E-2</v>
      </c>
      <c r="AI139" s="364">
        <v>9.7499748369244844E-3</v>
      </c>
      <c r="AJ139" s="364">
        <v>3.5422223466634517E-3</v>
      </c>
      <c r="AK139" s="364">
        <v>3.3530392812039923E-3</v>
      </c>
      <c r="AL139" s="364">
        <v>2.7187759744741616E-3</v>
      </c>
      <c r="AM139" s="364">
        <v>2.5294807330186069E-3</v>
      </c>
    </row>
    <row r="140" spans="1:39" ht="14.25" hidden="1" customHeight="1" x14ac:dyDescent="0.25">
      <c r="A140" s="96"/>
      <c r="B140" s="96"/>
      <c r="C140" s="99"/>
      <c r="D140" s="99"/>
      <c r="E140" s="99"/>
      <c r="F140" s="99"/>
      <c r="G140" s="99"/>
      <c r="H140" s="99"/>
      <c r="I140" s="99"/>
      <c r="J140" s="99"/>
      <c r="K140" s="99"/>
      <c r="L140" s="99"/>
      <c r="M140" s="99"/>
      <c r="N140" s="99"/>
    </row>
    <row r="141" spans="1:39" ht="15.75" hidden="1" thickBot="1" x14ac:dyDescent="0.3">
      <c r="A141" s="166" t="s">
        <v>170</v>
      </c>
      <c r="B141" s="96"/>
      <c r="C141" s="99"/>
      <c r="D141" s="99"/>
      <c r="E141" s="99"/>
      <c r="F141" s="99"/>
      <c r="G141" s="99"/>
      <c r="H141" s="99"/>
      <c r="I141" s="99"/>
      <c r="J141" s="99"/>
      <c r="K141" s="99"/>
      <c r="L141" s="99"/>
      <c r="M141" s="99"/>
      <c r="N141" s="99"/>
    </row>
    <row r="142" spans="1:39" ht="16.5" hidden="1" thickBot="1" x14ac:dyDescent="0.3">
      <c r="A142" s="591" t="s">
        <v>120</v>
      </c>
      <c r="B142" s="237" t="s">
        <v>117</v>
      </c>
      <c r="C142" s="142">
        <f>C$4</f>
        <v>44927</v>
      </c>
      <c r="D142" s="142">
        <f t="shared" ref="D142:AM142" si="59">D$4</f>
        <v>44958</v>
      </c>
      <c r="E142" s="142">
        <f t="shared" si="59"/>
        <v>44986</v>
      </c>
      <c r="F142" s="142">
        <f t="shared" si="59"/>
        <v>45017</v>
      </c>
      <c r="G142" s="142">
        <f t="shared" si="59"/>
        <v>45047</v>
      </c>
      <c r="H142" s="142">
        <f t="shared" si="59"/>
        <v>45078</v>
      </c>
      <c r="I142" s="142">
        <f t="shared" si="59"/>
        <v>45108</v>
      </c>
      <c r="J142" s="142">
        <f t="shared" si="59"/>
        <v>45139</v>
      </c>
      <c r="K142" s="142">
        <f t="shared" si="59"/>
        <v>45170</v>
      </c>
      <c r="L142" s="142">
        <f t="shared" si="59"/>
        <v>45200</v>
      </c>
      <c r="M142" s="142">
        <f t="shared" si="59"/>
        <v>45231</v>
      </c>
      <c r="N142" s="142">
        <f t="shared" si="59"/>
        <v>45261</v>
      </c>
      <c r="O142" s="142">
        <f t="shared" si="59"/>
        <v>45292</v>
      </c>
      <c r="P142" s="142">
        <f t="shared" si="59"/>
        <v>45323</v>
      </c>
      <c r="Q142" s="142">
        <f t="shared" si="59"/>
        <v>45352</v>
      </c>
      <c r="R142" s="142">
        <f t="shared" si="59"/>
        <v>45383</v>
      </c>
      <c r="S142" s="142">
        <f t="shared" si="59"/>
        <v>45413</v>
      </c>
      <c r="T142" s="142">
        <f t="shared" si="59"/>
        <v>45444</v>
      </c>
      <c r="U142" s="142">
        <f t="shared" si="59"/>
        <v>45474</v>
      </c>
      <c r="V142" s="142">
        <f t="shared" si="59"/>
        <v>45505</v>
      </c>
      <c r="W142" s="142">
        <f t="shared" si="59"/>
        <v>45536</v>
      </c>
      <c r="X142" s="142">
        <f t="shared" si="59"/>
        <v>45566</v>
      </c>
      <c r="Y142" s="142">
        <f t="shared" si="59"/>
        <v>45597</v>
      </c>
      <c r="Z142" s="142">
        <f t="shared" si="59"/>
        <v>45627</v>
      </c>
      <c r="AA142" s="142">
        <f t="shared" si="59"/>
        <v>45658</v>
      </c>
      <c r="AB142" s="142">
        <f t="shared" si="59"/>
        <v>45689</v>
      </c>
      <c r="AC142" s="142">
        <f t="shared" si="59"/>
        <v>45717</v>
      </c>
      <c r="AD142" s="142">
        <f t="shared" si="59"/>
        <v>45748</v>
      </c>
      <c r="AE142" s="142">
        <f t="shared" si="59"/>
        <v>45778</v>
      </c>
      <c r="AF142" s="142">
        <f t="shared" si="59"/>
        <v>45809</v>
      </c>
      <c r="AG142" s="142">
        <f t="shared" si="59"/>
        <v>45839</v>
      </c>
      <c r="AH142" s="142">
        <f t="shared" si="59"/>
        <v>45870</v>
      </c>
      <c r="AI142" s="142">
        <f t="shared" si="59"/>
        <v>45901</v>
      </c>
      <c r="AJ142" s="142">
        <f t="shared" si="59"/>
        <v>45931</v>
      </c>
      <c r="AK142" s="142">
        <f t="shared" si="59"/>
        <v>45962</v>
      </c>
      <c r="AL142" s="142">
        <f t="shared" si="59"/>
        <v>45992</v>
      </c>
      <c r="AM142" s="142">
        <f t="shared" si="59"/>
        <v>46023</v>
      </c>
    </row>
    <row r="143" spans="1:39" hidden="1" x14ac:dyDescent="0.25">
      <c r="A143" s="592"/>
      <c r="B143" s="236" t="s">
        <v>19</v>
      </c>
      <c r="C143" s="26">
        <f>IF(C23=0,0,((C5*0.5)-C41)*C78*C110*C$2)</f>
        <v>0</v>
      </c>
      <c r="D143" s="26">
        <f>IF(D23=0,0,((D5*0.5)+C23-D41)*D78*D110*D$2)</f>
        <v>78.945165539393997</v>
      </c>
      <c r="E143" s="26">
        <f t="shared" ref="E143:AM143" si="60">IF(E23=0,0,((E5*0.5)+D23-E41)*E78*E110*E$2)</f>
        <v>630.17258725596628</v>
      </c>
      <c r="F143" s="26">
        <f t="shared" si="60"/>
        <v>1052.1439813015431</v>
      </c>
      <c r="G143" s="26">
        <f t="shared" si="60"/>
        <v>1727.1196020264561</v>
      </c>
      <c r="H143" s="26">
        <f t="shared" si="60"/>
        <v>4254.3431654077322</v>
      </c>
      <c r="I143" s="26">
        <f t="shared" si="60"/>
        <v>4887.094042753647</v>
      </c>
      <c r="J143" s="26">
        <f t="shared" si="60"/>
        <v>5404.5662528110888</v>
      </c>
      <c r="K143" s="26">
        <f t="shared" si="60"/>
        <v>6017.7593974246147</v>
      </c>
      <c r="L143" s="26">
        <f t="shared" si="60"/>
        <v>3620.0703370121314</v>
      </c>
      <c r="M143" s="26">
        <f t="shared" si="60"/>
        <v>3667.6090669021646</v>
      </c>
      <c r="N143" s="26">
        <f t="shared" si="60"/>
        <v>4380.0331666393386</v>
      </c>
      <c r="O143" s="26">
        <f t="shared" si="60"/>
        <v>4874.1641422278635</v>
      </c>
      <c r="P143" s="26">
        <f t="shared" si="60"/>
        <v>4449.2739284103591</v>
      </c>
      <c r="Q143" s="26">
        <f t="shared" si="60"/>
        <v>5053.3192319462387</v>
      </c>
      <c r="R143" s="26">
        <f t="shared" si="60"/>
        <v>4798.8851922335471</v>
      </c>
      <c r="S143" s="26">
        <f t="shared" si="60"/>
        <v>5215.391561848618</v>
      </c>
      <c r="T143" s="26">
        <f t="shared" si="60"/>
        <v>9162.1327426340813</v>
      </c>
      <c r="U143" s="26">
        <f t="shared" si="60"/>
        <v>9126.1479194736967</v>
      </c>
      <c r="V143" s="26">
        <f t="shared" si="60"/>
        <v>9141.8252457647777</v>
      </c>
      <c r="W143" s="26">
        <f t="shared" si="60"/>
        <v>8795.4711778743203</v>
      </c>
      <c r="X143" s="26">
        <f t="shared" si="60"/>
        <v>5017.4289157700814</v>
      </c>
      <c r="Y143" s="26">
        <f t="shared" si="60"/>
        <v>4973.2342234798562</v>
      </c>
      <c r="Z143" s="26">
        <f t="shared" si="60"/>
        <v>4995.9312535315312</v>
      </c>
      <c r="AA143" s="26">
        <f t="shared" si="60"/>
        <v>4874.1641422278635</v>
      </c>
      <c r="AB143" s="26">
        <f t="shared" si="60"/>
        <v>4449.2739284103591</v>
      </c>
      <c r="AC143" s="26">
        <f t="shared" si="60"/>
        <v>5053.3192319462387</v>
      </c>
      <c r="AD143" s="26">
        <f t="shared" si="60"/>
        <v>4798.8851922335471</v>
      </c>
      <c r="AE143" s="26">
        <f t="shared" si="60"/>
        <v>5215.391561848618</v>
      </c>
      <c r="AF143" s="26">
        <f t="shared" si="60"/>
        <v>0</v>
      </c>
      <c r="AG143" s="26">
        <f t="shared" si="60"/>
        <v>0</v>
      </c>
      <c r="AH143" s="26">
        <f t="shared" si="60"/>
        <v>0</v>
      </c>
      <c r="AI143" s="26">
        <f t="shared" si="60"/>
        <v>0</v>
      </c>
      <c r="AJ143" s="26">
        <f t="shared" si="60"/>
        <v>0</v>
      </c>
      <c r="AK143" s="26">
        <f t="shared" si="60"/>
        <v>0</v>
      </c>
      <c r="AL143" s="26">
        <f t="shared" si="60"/>
        <v>0</v>
      </c>
      <c r="AM143" s="26">
        <f t="shared" si="60"/>
        <v>0</v>
      </c>
    </row>
    <row r="144" spans="1:39" hidden="1" x14ac:dyDescent="0.25">
      <c r="A144" s="592"/>
      <c r="B144" s="236" t="s">
        <v>0</v>
      </c>
      <c r="C144" s="26">
        <f t="shared" ref="C144:C155" si="61">IF(C24=0,0,((C6*0.5)-C42)*C79*C111*C$2)</f>
        <v>0</v>
      </c>
      <c r="D144" s="26">
        <f t="shared" ref="D144:M155" si="62">IF(D24=0,0,((D6*0.5)+C24-D42)*D79*D111*D$2)</f>
        <v>0</v>
      </c>
      <c r="E144" s="26">
        <f t="shared" si="62"/>
        <v>0</v>
      </c>
      <c r="F144" s="26">
        <f t="shared" si="62"/>
        <v>0</v>
      </c>
      <c r="G144" s="26">
        <f t="shared" si="62"/>
        <v>25.133969769975781</v>
      </c>
      <c r="H144" s="26">
        <f t="shared" si="62"/>
        <v>227.87874903445081</v>
      </c>
      <c r="I144" s="26">
        <f t="shared" si="62"/>
        <v>316.69221779864228</v>
      </c>
      <c r="J144" s="26">
        <f t="shared" si="62"/>
        <v>300.88387085701123</v>
      </c>
      <c r="K144" s="26">
        <f t="shared" si="62"/>
        <v>130.55503274414195</v>
      </c>
      <c r="L144" s="26">
        <f t="shared" si="62"/>
        <v>95.109975641342999</v>
      </c>
      <c r="M144" s="26">
        <f t="shared" si="62"/>
        <v>239.87590384499347</v>
      </c>
      <c r="N144" s="26">
        <f t="shared" ref="N144:AM144" si="63">IF(N24=0,0,((N6*0.5)+M24-N42)*N79*N111*N$2)</f>
        <v>382.82190230793543</v>
      </c>
      <c r="O144" s="26">
        <f t="shared" si="63"/>
        <v>388.95466282869307</v>
      </c>
      <c r="P144" s="26">
        <f t="shared" si="63"/>
        <v>330.37799546393063</v>
      </c>
      <c r="Q144" s="26">
        <f t="shared" si="63"/>
        <v>267.29158490545808</v>
      </c>
      <c r="R144" s="26">
        <f t="shared" si="63"/>
        <v>157.23169955316351</v>
      </c>
      <c r="S144" s="26">
        <f t="shared" si="63"/>
        <v>175.99083994618437</v>
      </c>
      <c r="T144" s="26">
        <f t="shared" si="63"/>
        <v>812.69022869751745</v>
      </c>
      <c r="U144" s="26">
        <f t="shared" si="63"/>
        <v>1040.7814896105326</v>
      </c>
      <c r="V144" s="26">
        <f t="shared" si="63"/>
        <v>988.82872931677639</v>
      </c>
      <c r="W144" s="26">
        <f t="shared" si="63"/>
        <v>429.05778487425295</v>
      </c>
      <c r="X144" s="26">
        <f t="shared" si="63"/>
        <v>145.84253320639957</v>
      </c>
      <c r="Y144" s="26">
        <f t="shared" si="63"/>
        <v>239.87590384499347</v>
      </c>
      <c r="Z144" s="26">
        <f t="shared" si="63"/>
        <v>382.82190230793543</v>
      </c>
      <c r="AA144" s="26">
        <f t="shared" si="63"/>
        <v>388.95466282869307</v>
      </c>
      <c r="AB144" s="26">
        <f t="shared" si="63"/>
        <v>330.37799546393063</v>
      </c>
      <c r="AC144" s="26">
        <f t="shared" si="63"/>
        <v>267.29158490545808</v>
      </c>
      <c r="AD144" s="26">
        <f t="shared" si="63"/>
        <v>157.23169955316351</v>
      </c>
      <c r="AE144" s="26">
        <f t="shared" si="63"/>
        <v>175.99083994618437</v>
      </c>
      <c r="AF144" s="26">
        <f t="shared" si="63"/>
        <v>0</v>
      </c>
      <c r="AG144" s="26">
        <f t="shared" si="63"/>
        <v>0</v>
      </c>
      <c r="AH144" s="26">
        <f t="shared" si="63"/>
        <v>0</v>
      </c>
      <c r="AI144" s="26">
        <f t="shared" si="63"/>
        <v>0</v>
      </c>
      <c r="AJ144" s="26">
        <f t="shared" si="63"/>
        <v>0</v>
      </c>
      <c r="AK144" s="26">
        <f t="shared" si="63"/>
        <v>0</v>
      </c>
      <c r="AL144" s="26">
        <f t="shared" si="63"/>
        <v>0</v>
      </c>
      <c r="AM144" s="26">
        <f t="shared" si="63"/>
        <v>0</v>
      </c>
    </row>
    <row r="145" spans="1:39" hidden="1" x14ac:dyDescent="0.25">
      <c r="A145" s="592"/>
      <c r="B145" s="236" t="s">
        <v>20</v>
      </c>
      <c r="C145" s="26">
        <f t="shared" si="61"/>
        <v>0</v>
      </c>
      <c r="D145" s="26">
        <f t="shared" si="62"/>
        <v>0</v>
      </c>
      <c r="E145" s="26">
        <f t="shared" si="62"/>
        <v>0</v>
      </c>
      <c r="F145" s="26">
        <f t="shared" si="62"/>
        <v>0</v>
      </c>
      <c r="G145" s="26">
        <f t="shared" si="62"/>
        <v>0</v>
      </c>
      <c r="H145" s="26">
        <f t="shared" si="62"/>
        <v>0</v>
      </c>
      <c r="I145" s="26">
        <f t="shared" si="62"/>
        <v>0</v>
      </c>
      <c r="J145" s="26">
        <f t="shared" si="62"/>
        <v>0</v>
      </c>
      <c r="K145" s="26">
        <f t="shared" si="62"/>
        <v>0</v>
      </c>
      <c r="L145" s="26">
        <f t="shared" si="62"/>
        <v>88.441673243978528</v>
      </c>
      <c r="M145" s="26">
        <f t="shared" si="62"/>
        <v>208.36689664281374</v>
      </c>
      <c r="N145" s="26">
        <f t="shared" ref="N145:AM145" si="64">IF(N25=0,0,((N7*0.5)+M25-N43)*N80*N112*N$2)</f>
        <v>299.88305762110969</v>
      </c>
      <c r="O145" s="26">
        <f t="shared" si="64"/>
        <v>347.61844207806564</v>
      </c>
      <c r="P145" s="26">
        <f t="shared" si="64"/>
        <v>316.23406473390372</v>
      </c>
      <c r="Q145" s="26">
        <f t="shared" si="64"/>
        <v>336.83900772099986</v>
      </c>
      <c r="R145" s="26">
        <f t="shared" si="64"/>
        <v>314.91072790914291</v>
      </c>
      <c r="S145" s="26">
        <f t="shared" si="64"/>
        <v>376.22368921158159</v>
      </c>
      <c r="T145" s="26">
        <f t="shared" si="64"/>
        <v>673.71665641027369</v>
      </c>
      <c r="U145" s="26">
        <f t="shared" si="64"/>
        <v>673.58898803548459</v>
      </c>
      <c r="V145" s="26">
        <f t="shared" si="64"/>
        <v>676.74560389392502</v>
      </c>
      <c r="W145" s="26">
        <f t="shared" si="64"/>
        <v>639.00431713295916</v>
      </c>
      <c r="X145" s="26">
        <f t="shared" si="64"/>
        <v>360.46937664330846</v>
      </c>
      <c r="Y145" s="26">
        <f t="shared" si="64"/>
        <v>356.72117794473758</v>
      </c>
      <c r="Z145" s="26">
        <f t="shared" si="64"/>
        <v>357.52905491506982</v>
      </c>
      <c r="AA145" s="26">
        <f t="shared" si="64"/>
        <v>347.61844207806564</v>
      </c>
      <c r="AB145" s="26">
        <f t="shared" si="64"/>
        <v>316.23406473390372</v>
      </c>
      <c r="AC145" s="26">
        <f t="shared" si="64"/>
        <v>336.83900772099986</v>
      </c>
      <c r="AD145" s="26">
        <f t="shared" si="64"/>
        <v>314.91072790914291</v>
      </c>
      <c r="AE145" s="26">
        <f t="shared" si="64"/>
        <v>376.22368921158159</v>
      </c>
      <c r="AF145" s="26">
        <f t="shared" si="64"/>
        <v>0</v>
      </c>
      <c r="AG145" s="26">
        <f t="shared" si="64"/>
        <v>0</v>
      </c>
      <c r="AH145" s="26">
        <f t="shared" si="64"/>
        <v>0</v>
      </c>
      <c r="AI145" s="26">
        <f t="shared" si="64"/>
        <v>0</v>
      </c>
      <c r="AJ145" s="26">
        <f t="shared" si="64"/>
        <v>0</v>
      </c>
      <c r="AK145" s="26">
        <f t="shared" si="64"/>
        <v>0</v>
      </c>
      <c r="AL145" s="26">
        <f t="shared" si="64"/>
        <v>0</v>
      </c>
      <c r="AM145" s="26">
        <f t="shared" si="64"/>
        <v>0</v>
      </c>
    </row>
    <row r="146" spans="1:39" hidden="1" x14ac:dyDescent="0.25">
      <c r="A146" s="592"/>
      <c r="B146" s="236" t="s">
        <v>1</v>
      </c>
      <c r="C146" s="26">
        <f t="shared" si="61"/>
        <v>0</v>
      </c>
      <c r="D146" s="26">
        <f t="shared" si="62"/>
        <v>0</v>
      </c>
      <c r="E146" s="26">
        <f t="shared" si="62"/>
        <v>23.709410560442272</v>
      </c>
      <c r="F146" s="26">
        <f t="shared" si="62"/>
        <v>370.6407529629488</v>
      </c>
      <c r="G146" s="26">
        <f t="shared" si="62"/>
        <v>2322.0508528687396</v>
      </c>
      <c r="H146" s="26">
        <f t="shared" si="62"/>
        <v>18758.483368475008</v>
      </c>
      <c r="I146" s="26">
        <f t="shared" si="62"/>
        <v>32134.724631520239</v>
      </c>
      <c r="J146" s="26">
        <f t="shared" si="62"/>
        <v>37815.378269323919</v>
      </c>
      <c r="K146" s="26">
        <f t="shared" si="62"/>
        <v>18729.676641204365</v>
      </c>
      <c r="L146" s="26">
        <f t="shared" si="62"/>
        <v>2365.0146513671098</v>
      </c>
      <c r="M146" s="26">
        <f t="shared" si="62"/>
        <v>893.95953493576042</v>
      </c>
      <c r="N146" s="26">
        <f t="shared" ref="N146:AM146" si="65">IF(N26=0,0,((N8*0.5)+M26-N44)*N81*N113*N$2)</f>
        <v>11.455988038176125</v>
      </c>
      <c r="O146" s="26">
        <f t="shared" si="65"/>
        <v>1.2563290613173841</v>
      </c>
      <c r="P146" s="26">
        <f t="shared" si="65"/>
        <v>51.66514198323609</v>
      </c>
      <c r="Q146" s="26">
        <f t="shared" si="65"/>
        <v>1586.7981629519854</v>
      </c>
      <c r="R146" s="26">
        <f t="shared" si="65"/>
        <v>5293.2295391473108</v>
      </c>
      <c r="S146" s="26">
        <f t="shared" si="65"/>
        <v>15988.02904958165</v>
      </c>
      <c r="T146" s="26">
        <f t="shared" si="65"/>
        <v>92865.6322472178</v>
      </c>
      <c r="U146" s="26">
        <f t="shared" si="65"/>
        <v>119691.84749706472</v>
      </c>
      <c r="V146" s="26">
        <f t="shared" si="65"/>
        <v>113535.20512497827</v>
      </c>
      <c r="W146" s="26">
        <f t="shared" si="65"/>
        <v>47160.259348937463</v>
      </c>
      <c r="X146" s="26">
        <f t="shared" si="65"/>
        <v>4823.0424222802158</v>
      </c>
      <c r="Y146" s="26">
        <f t="shared" si="65"/>
        <v>1472.2797401610219</v>
      </c>
      <c r="Z146" s="26">
        <f t="shared" si="65"/>
        <v>13.831852568193645</v>
      </c>
      <c r="AA146" s="26">
        <f t="shared" si="65"/>
        <v>1.2563290613173841</v>
      </c>
      <c r="AB146" s="26">
        <f t="shared" si="65"/>
        <v>51.66514198323609</v>
      </c>
      <c r="AC146" s="26">
        <f t="shared" si="65"/>
        <v>1586.7981629519854</v>
      </c>
      <c r="AD146" s="26">
        <f t="shared" si="65"/>
        <v>5293.2295391473108</v>
      </c>
      <c r="AE146" s="26">
        <f t="shared" si="65"/>
        <v>15988.02904958165</v>
      </c>
      <c r="AF146" s="26">
        <f t="shared" si="65"/>
        <v>0</v>
      </c>
      <c r="AG146" s="26">
        <f t="shared" si="65"/>
        <v>0</v>
      </c>
      <c r="AH146" s="26">
        <f t="shared" si="65"/>
        <v>0</v>
      </c>
      <c r="AI146" s="26">
        <f t="shared" si="65"/>
        <v>0</v>
      </c>
      <c r="AJ146" s="26">
        <f t="shared" si="65"/>
        <v>0</v>
      </c>
      <c r="AK146" s="26">
        <f t="shared" si="65"/>
        <v>0</v>
      </c>
      <c r="AL146" s="26">
        <f t="shared" si="65"/>
        <v>0</v>
      </c>
      <c r="AM146" s="26">
        <f t="shared" si="65"/>
        <v>0</v>
      </c>
    </row>
    <row r="147" spans="1:39" hidden="1" x14ac:dyDescent="0.25">
      <c r="A147" s="592"/>
      <c r="B147" s="236" t="s">
        <v>21</v>
      </c>
      <c r="C147" s="26">
        <f t="shared" si="61"/>
        <v>0</v>
      </c>
      <c r="D147" s="26">
        <f t="shared" si="62"/>
        <v>0</v>
      </c>
      <c r="E147" s="26">
        <f t="shared" si="62"/>
        <v>0</v>
      </c>
      <c r="F147" s="26">
        <f t="shared" si="62"/>
        <v>0</v>
      </c>
      <c r="G147" s="26">
        <f t="shared" si="62"/>
        <v>0</v>
      </c>
      <c r="H147" s="26">
        <f t="shared" si="62"/>
        <v>7.9675858640911876</v>
      </c>
      <c r="I147" s="26">
        <f t="shared" si="62"/>
        <v>19.688011445965198</v>
      </c>
      <c r="J147" s="26">
        <f t="shared" si="62"/>
        <v>15.542513487511421</v>
      </c>
      <c r="K147" s="26">
        <f t="shared" si="62"/>
        <v>18.873255889351515</v>
      </c>
      <c r="L147" s="26">
        <f t="shared" si="62"/>
        <v>13.608613257250155</v>
      </c>
      <c r="M147" s="26">
        <f t="shared" si="62"/>
        <v>11.998752691506299</v>
      </c>
      <c r="N147" s="26">
        <f t="shared" ref="N147:AM147" si="66">IF(N27=0,0,((N9*0.5)+M27-N45)*N82*N114*N$2)</f>
        <v>12.945093416259679</v>
      </c>
      <c r="O147" s="26">
        <f t="shared" si="66"/>
        <v>13.992946018788336</v>
      </c>
      <c r="P147" s="26">
        <f t="shared" si="66"/>
        <v>10.828670532621729</v>
      </c>
      <c r="Q147" s="26">
        <f t="shared" si="66"/>
        <v>9.546008475003843</v>
      </c>
      <c r="R147" s="26">
        <f t="shared" si="66"/>
        <v>9.4439532545388403</v>
      </c>
      <c r="S147" s="26">
        <f t="shared" si="66"/>
        <v>11.168086385047657</v>
      </c>
      <c r="T147" s="26">
        <f t="shared" si="66"/>
        <v>15.75653339835209</v>
      </c>
      <c r="U147" s="26">
        <f t="shared" si="66"/>
        <v>19.688011445965198</v>
      </c>
      <c r="V147" s="26">
        <f t="shared" si="66"/>
        <v>15.542513487511421</v>
      </c>
      <c r="W147" s="26">
        <f t="shared" si="66"/>
        <v>18.873255889351515</v>
      </c>
      <c r="X147" s="26">
        <f t="shared" si="66"/>
        <v>13.608613257250155</v>
      </c>
      <c r="Y147" s="26">
        <f t="shared" si="66"/>
        <v>11.998752691506299</v>
      </c>
      <c r="Z147" s="26">
        <f t="shared" si="66"/>
        <v>12.945093416259679</v>
      </c>
      <c r="AA147" s="26">
        <f t="shared" si="66"/>
        <v>13.992946018788336</v>
      </c>
      <c r="AB147" s="26">
        <f t="shared" si="66"/>
        <v>10.828670532621729</v>
      </c>
      <c r="AC147" s="26">
        <f t="shared" si="66"/>
        <v>9.546008475003843</v>
      </c>
      <c r="AD147" s="26">
        <f t="shared" si="66"/>
        <v>9.4439532545388403</v>
      </c>
      <c r="AE147" s="26">
        <f t="shared" si="66"/>
        <v>11.168086385047657</v>
      </c>
      <c r="AF147" s="26">
        <f t="shared" si="66"/>
        <v>0</v>
      </c>
      <c r="AG147" s="26">
        <f t="shared" si="66"/>
        <v>0</v>
      </c>
      <c r="AH147" s="26">
        <f t="shared" si="66"/>
        <v>0</v>
      </c>
      <c r="AI147" s="26">
        <f t="shared" si="66"/>
        <v>0</v>
      </c>
      <c r="AJ147" s="26">
        <f t="shared" si="66"/>
        <v>0</v>
      </c>
      <c r="AK147" s="26">
        <f t="shared" si="66"/>
        <v>0</v>
      </c>
      <c r="AL147" s="26">
        <f t="shared" si="66"/>
        <v>0</v>
      </c>
      <c r="AM147" s="26">
        <f t="shared" si="66"/>
        <v>0</v>
      </c>
    </row>
    <row r="148" spans="1:39" hidden="1" x14ac:dyDescent="0.25">
      <c r="A148" s="592"/>
      <c r="B148" s="77" t="s">
        <v>9</v>
      </c>
      <c r="C148" s="26">
        <f t="shared" si="61"/>
        <v>0</v>
      </c>
      <c r="D148" s="26">
        <f t="shared" si="62"/>
        <v>0</v>
      </c>
      <c r="E148" s="26">
        <f t="shared" si="62"/>
        <v>0</v>
      </c>
      <c r="F148" s="26">
        <f t="shared" si="62"/>
        <v>0</v>
      </c>
      <c r="G148" s="26">
        <f t="shared" si="62"/>
        <v>0</v>
      </c>
      <c r="H148" s="26">
        <f t="shared" si="62"/>
        <v>0</v>
      </c>
      <c r="I148" s="26">
        <f t="shared" si="62"/>
        <v>0</v>
      </c>
      <c r="J148" s="26">
        <f t="shared" si="62"/>
        <v>0</v>
      </c>
      <c r="K148" s="26">
        <f t="shared" si="62"/>
        <v>0</v>
      </c>
      <c r="L148" s="26">
        <f t="shared" si="62"/>
        <v>0</v>
      </c>
      <c r="M148" s="26">
        <f t="shared" si="62"/>
        <v>0</v>
      </c>
      <c r="N148" s="26">
        <f t="shared" ref="N148:AM148" si="67">IF(N28=0,0,((N10*0.5)+M28-N46)*N83*N115*N$2)</f>
        <v>153.4465491093207</v>
      </c>
      <c r="O148" s="26">
        <f t="shared" si="67"/>
        <v>313.79200582307635</v>
      </c>
      <c r="P148" s="26">
        <f t="shared" si="67"/>
        <v>266.68119115821838</v>
      </c>
      <c r="Q148" s="26">
        <f t="shared" si="67"/>
        <v>204.70464345634971</v>
      </c>
      <c r="R148" s="26">
        <f t="shared" si="67"/>
        <v>96.422011301924087</v>
      </c>
      <c r="S148" s="26">
        <f t="shared" si="67"/>
        <v>41.693814749867485</v>
      </c>
      <c r="T148" s="26">
        <f t="shared" si="67"/>
        <v>8.7956301725102435</v>
      </c>
      <c r="U148" s="26">
        <f t="shared" si="67"/>
        <v>5.7350822112753077</v>
      </c>
      <c r="V148" s="26">
        <f t="shared" si="67"/>
        <v>6.7060424922426343</v>
      </c>
      <c r="W148" s="26">
        <f t="shared" si="67"/>
        <v>26.600193717271583</v>
      </c>
      <c r="X148" s="26">
        <f t="shared" si="67"/>
        <v>82.512943859133003</v>
      </c>
      <c r="Y148" s="26">
        <f t="shared" si="67"/>
        <v>178.83845127733792</v>
      </c>
      <c r="Z148" s="26">
        <f t="shared" si="67"/>
        <v>306.8930982186414</v>
      </c>
      <c r="AA148" s="26">
        <f t="shared" si="67"/>
        <v>313.79200582307635</v>
      </c>
      <c r="AB148" s="26">
        <f t="shared" si="67"/>
        <v>266.68119115821838</v>
      </c>
      <c r="AC148" s="26">
        <f t="shared" si="67"/>
        <v>204.70464345634971</v>
      </c>
      <c r="AD148" s="26">
        <f t="shared" si="67"/>
        <v>96.422011301924087</v>
      </c>
      <c r="AE148" s="26">
        <f t="shared" si="67"/>
        <v>41.693814749867485</v>
      </c>
      <c r="AF148" s="26">
        <f t="shared" si="67"/>
        <v>0</v>
      </c>
      <c r="AG148" s="26">
        <f t="shared" si="67"/>
        <v>0</v>
      </c>
      <c r="AH148" s="26">
        <f t="shared" si="67"/>
        <v>0</v>
      </c>
      <c r="AI148" s="26">
        <f t="shared" si="67"/>
        <v>0</v>
      </c>
      <c r="AJ148" s="26">
        <f t="shared" si="67"/>
        <v>0</v>
      </c>
      <c r="AK148" s="26">
        <f t="shared" si="67"/>
        <v>0</v>
      </c>
      <c r="AL148" s="26">
        <f t="shared" si="67"/>
        <v>0</v>
      </c>
      <c r="AM148" s="26">
        <f t="shared" si="67"/>
        <v>0</v>
      </c>
    </row>
    <row r="149" spans="1:39" hidden="1" x14ac:dyDescent="0.25">
      <c r="A149" s="592"/>
      <c r="B149" s="77" t="s">
        <v>3</v>
      </c>
      <c r="C149" s="26">
        <f t="shared" si="61"/>
        <v>0</v>
      </c>
      <c r="D149" s="26">
        <f t="shared" si="62"/>
        <v>0</v>
      </c>
      <c r="E149" s="26">
        <f t="shared" si="62"/>
        <v>170.31019763920611</v>
      </c>
      <c r="F149" s="26">
        <f t="shared" si="62"/>
        <v>509.49728985591577</v>
      </c>
      <c r="G149" s="26">
        <f t="shared" si="62"/>
        <v>1453.5102491730256</v>
      </c>
      <c r="H149" s="26">
        <f t="shared" si="62"/>
        <v>10415.360726284462</v>
      </c>
      <c r="I149" s="26">
        <f t="shared" si="62"/>
        <v>18012.33503608546</v>
      </c>
      <c r="J149" s="26">
        <f t="shared" si="62"/>
        <v>19963.413029231837</v>
      </c>
      <c r="K149" s="26">
        <f t="shared" si="62"/>
        <v>9401.00418940901</v>
      </c>
      <c r="L149" s="26">
        <f t="shared" si="62"/>
        <v>4766.8826383335418</v>
      </c>
      <c r="M149" s="26">
        <f t="shared" si="62"/>
        <v>11639.933719054352</v>
      </c>
      <c r="N149" s="26">
        <f t="shared" ref="N149:AM149" si="68">IF(N29=0,0,((N11*0.5)+M29-N47)*N84*N116*N$2)</f>
        <v>27131.281777293101</v>
      </c>
      <c r="O149" s="26">
        <f t="shared" si="68"/>
        <v>34163.773289255747</v>
      </c>
      <c r="P149" s="26">
        <f t="shared" si="68"/>
        <v>29018.70067504395</v>
      </c>
      <c r="Q149" s="26">
        <f t="shared" si="68"/>
        <v>23477.515457522059</v>
      </c>
      <c r="R149" s="26">
        <f t="shared" si="68"/>
        <v>13810.422269663013</v>
      </c>
      <c r="S149" s="26">
        <f t="shared" si="68"/>
        <v>15458.128495441691</v>
      </c>
      <c r="T149" s="26">
        <f t="shared" si="68"/>
        <v>71382.52187464766</v>
      </c>
      <c r="U149" s="26">
        <f t="shared" si="68"/>
        <v>91416.882872975009</v>
      </c>
      <c r="V149" s="26">
        <f t="shared" si="68"/>
        <v>86853.620122712906</v>
      </c>
      <c r="W149" s="26">
        <f t="shared" si="68"/>
        <v>37686.224877294117</v>
      </c>
      <c r="X149" s="26">
        <f t="shared" si="68"/>
        <v>12810.056586437269</v>
      </c>
      <c r="Y149" s="26">
        <f t="shared" si="68"/>
        <v>21069.463306897065</v>
      </c>
      <c r="Z149" s="26">
        <f t="shared" si="68"/>
        <v>33625.103207388798</v>
      </c>
      <c r="AA149" s="26">
        <f t="shared" si="68"/>
        <v>34163.773289255747</v>
      </c>
      <c r="AB149" s="26">
        <f t="shared" si="68"/>
        <v>29018.70067504395</v>
      </c>
      <c r="AC149" s="26">
        <f t="shared" si="68"/>
        <v>23477.515457522059</v>
      </c>
      <c r="AD149" s="26">
        <f t="shared" si="68"/>
        <v>13810.422269663013</v>
      </c>
      <c r="AE149" s="26">
        <f t="shared" si="68"/>
        <v>15458.128495441691</v>
      </c>
      <c r="AF149" s="26">
        <f t="shared" si="68"/>
        <v>0</v>
      </c>
      <c r="AG149" s="26">
        <f t="shared" si="68"/>
        <v>0</v>
      </c>
      <c r="AH149" s="26">
        <f t="shared" si="68"/>
        <v>0</v>
      </c>
      <c r="AI149" s="26">
        <f t="shared" si="68"/>
        <v>0</v>
      </c>
      <c r="AJ149" s="26">
        <f t="shared" si="68"/>
        <v>0</v>
      </c>
      <c r="AK149" s="26">
        <f t="shared" si="68"/>
        <v>0</v>
      </c>
      <c r="AL149" s="26">
        <f t="shared" si="68"/>
        <v>0</v>
      </c>
      <c r="AM149" s="26">
        <f t="shared" si="68"/>
        <v>0</v>
      </c>
    </row>
    <row r="150" spans="1:39" ht="15.75" hidden="1" customHeight="1" x14ac:dyDescent="0.25">
      <c r="A150" s="592"/>
      <c r="B150" s="77" t="s">
        <v>4</v>
      </c>
      <c r="C150" s="26">
        <f t="shared" si="61"/>
        <v>0</v>
      </c>
      <c r="D150" s="26">
        <f t="shared" si="62"/>
        <v>211.36323191535689</v>
      </c>
      <c r="E150" s="26">
        <f t="shared" si="62"/>
        <v>3189.4644019225607</v>
      </c>
      <c r="F150" s="26">
        <f t="shared" si="62"/>
        <v>9070.4099359000411</v>
      </c>
      <c r="G150" s="26">
        <f t="shared" si="62"/>
        <v>22660.375748257797</v>
      </c>
      <c r="H150" s="26">
        <f t="shared" si="62"/>
        <v>45958.408623087824</v>
      </c>
      <c r="I150" s="26">
        <f t="shared" si="62"/>
        <v>71355.169781147473</v>
      </c>
      <c r="J150" s="26">
        <f t="shared" si="62"/>
        <v>65639.534513259001</v>
      </c>
      <c r="K150" s="26">
        <f t="shared" si="62"/>
        <v>74880.028680246774</v>
      </c>
      <c r="L150" s="26">
        <f t="shared" si="62"/>
        <v>57522.288272952064</v>
      </c>
      <c r="M150" s="100">
        <f t="shared" si="62"/>
        <v>55847.393476888021</v>
      </c>
      <c r="N150" s="26">
        <f t="shared" ref="N150:AM150" si="69">IF(N30=0,0,((N12*0.5)+M30-N48)*N85*N117*N$2)</f>
        <v>74759.452866245192</v>
      </c>
      <c r="O150" s="26">
        <f t="shared" si="69"/>
        <v>95019.265175287641</v>
      </c>
      <c r="P150" s="26">
        <f t="shared" si="69"/>
        <v>73038.285004874575</v>
      </c>
      <c r="Q150" s="26">
        <f t="shared" si="69"/>
        <v>81494.9602182448</v>
      </c>
      <c r="R150" s="26">
        <f t="shared" si="69"/>
        <v>82336.428666718246</v>
      </c>
      <c r="S150" s="26">
        <f t="shared" si="69"/>
        <v>102878.75664045032</v>
      </c>
      <c r="T150" s="26">
        <f t="shared" si="69"/>
        <v>150485.47890466949</v>
      </c>
      <c r="U150" s="26">
        <f t="shared" si="69"/>
        <v>186017.87035236385</v>
      </c>
      <c r="V150" s="26">
        <f t="shared" si="69"/>
        <v>149239.45285427081</v>
      </c>
      <c r="W150" s="26">
        <f t="shared" si="69"/>
        <v>150860.73369249332</v>
      </c>
      <c r="X150" s="26">
        <f t="shared" si="69"/>
        <v>98294.742785556562</v>
      </c>
      <c r="Y150" s="26">
        <f t="shared" si="69"/>
        <v>81982.17275677927</v>
      </c>
      <c r="Z150" s="26">
        <f t="shared" si="69"/>
        <v>86879.669383692104</v>
      </c>
      <c r="AA150" s="26">
        <f t="shared" si="69"/>
        <v>95019.265175287641</v>
      </c>
      <c r="AB150" s="26">
        <f t="shared" si="69"/>
        <v>73038.285004874575</v>
      </c>
      <c r="AC150" s="26">
        <f t="shared" si="69"/>
        <v>81494.9602182448</v>
      </c>
      <c r="AD150" s="26">
        <f t="shared" si="69"/>
        <v>82336.428666718246</v>
      </c>
      <c r="AE150" s="26">
        <f t="shared" si="69"/>
        <v>102878.75664045032</v>
      </c>
      <c r="AF150" s="26">
        <f t="shared" si="69"/>
        <v>0</v>
      </c>
      <c r="AG150" s="26">
        <f t="shared" si="69"/>
        <v>0</v>
      </c>
      <c r="AH150" s="26">
        <f t="shared" si="69"/>
        <v>0</v>
      </c>
      <c r="AI150" s="26">
        <f t="shared" si="69"/>
        <v>0</v>
      </c>
      <c r="AJ150" s="26">
        <f t="shared" si="69"/>
        <v>0</v>
      </c>
      <c r="AK150" s="26">
        <f t="shared" si="69"/>
        <v>0</v>
      </c>
      <c r="AL150" s="26">
        <f t="shared" si="69"/>
        <v>0</v>
      </c>
      <c r="AM150" s="26">
        <f t="shared" si="69"/>
        <v>0</v>
      </c>
    </row>
    <row r="151" spans="1:39" hidden="1" x14ac:dyDescent="0.25">
      <c r="A151" s="592"/>
      <c r="B151" s="77" t="s">
        <v>5</v>
      </c>
      <c r="C151" s="26">
        <f t="shared" si="61"/>
        <v>0</v>
      </c>
      <c r="D151" s="26">
        <f t="shared" si="62"/>
        <v>0</v>
      </c>
      <c r="E151" s="26">
        <f t="shared" si="62"/>
        <v>137.06840241506407</v>
      </c>
      <c r="F151" s="26">
        <f t="shared" si="62"/>
        <v>266.36120243249428</v>
      </c>
      <c r="G151" s="26">
        <f t="shared" si="62"/>
        <v>296.18576855751553</v>
      </c>
      <c r="H151" s="26">
        <f t="shared" si="62"/>
        <v>501.88244231422442</v>
      </c>
      <c r="I151" s="26">
        <f t="shared" si="62"/>
        <v>618.27327458443835</v>
      </c>
      <c r="J151" s="26">
        <f t="shared" si="62"/>
        <v>708.92476715773978</v>
      </c>
      <c r="K151" s="26">
        <f t="shared" si="62"/>
        <v>682.06591016447874</v>
      </c>
      <c r="L151" s="26">
        <f t="shared" si="62"/>
        <v>397.6399575040071</v>
      </c>
      <c r="M151" s="26">
        <f t="shared" si="62"/>
        <v>402.61352559102397</v>
      </c>
      <c r="N151" s="26">
        <f t="shared" ref="N151:AM151" si="70">IF(N31=0,0,((N13*0.5)+M31-N49)*N86*N118*N$2)</f>
        <v>404.45098807095451</v>
      </c>
      <c r="O151" s="26">
        <f t="shared" si="70"/>
        <v>394.59320060710547</v>
      </c>
      <c r="P151" s="26">
        <f t="shared" si="70"/>
        <v>360.1957563511034</v>
      </c>
      <c r="Q151" s="26">
        <f t="shared" si="70"/>
        <v>409.09689358793207</v>
      </c>
      <c r="R151" s="26">
        <f t="shared" si="70"/>
        <v>388.49891224302462</v>
      </c>
      <c r="S151" s="26">
        <f t="shared" si="70"/>
        <v>422.21763337426171</v>
      </c>
      <c r="T151" s="26">
        <f t="shared" si="70"/>
        <v>741.73031063551036</v>
      </c>
      <c r="U151" s="26">
        <f t="shared" si="70"/>
        <v>738.81712057259915</v>
      </c>
      <c r="V151" s="26">
        <f t="shared" si="70"/>
        <v>740.08629538445371</v>
      </c>
      <c r="W151" s="26">
        <f t="shared" si="70"/>
        <v>712.04682929258774</v>
      </c>
      <c r="X151" s="26">
        <f t="shared" si="70"/>
        <v>406.19135443957708</v>
      </c>
      <c r="Y151" s="26">
        <f t="shared" si="70"/>
        <v>402.61352559102397</v>
      </c>
      <c r="Z151" s="26">
        <f t="shared" si="70"/>
        <v>404.45098807095451</v>
      </c>
      <c r="AA151" s="26">
        <f t="shared" si="70"/>
        <v>394.59320060710547</v>
      </c>
      <c r="AB151" s="26">
        <f t="shared" si="70"/>
        <v>360.1957563511034</v>
      </c>
      <c r="AC151" s="26">
        <f t="shared" si="70"/>
        <v>409.09689358793207</v>
      </c>
      <c r="AD151" s="26">
        <f t="shared" si="70"/>
        <v>388.49891224302462</v>
      </c>
      <c r="AE151" s="26">
        <f t="shared" si="70"/>
        <v>422.21763337426171</v>
      </c>
      <c r="AF151" s="26">
        <f t="shared" si="70"/>
        <v>0</v>
      </c>
      <c r="AG151" s="26">
        <f t="shared" si="70"/>
        <v>0</v>
      </c>
      <c r="AH151" s="26">
        <f t="shared" si="70"/>
        <v>0</v>
      </c>
      <c r="AI151" s="26">
        <f t="shared" si="70"/>
        <v>0</v>
      </c>
      <c r="AJ151" s="26">
        <f t="shared" si="70"/>
        <v>0</v>
      </c>
      <c r="AK151" s="26">
        <f t="shared" si="70"/>
        <v>0</v>
      </c>
      <c r="AL151" s="26">
        <f t="shared" si="70"/>
        <v>0</v>
      </c>
      <c r="AM151" s="26">
        <f t="shared" si="70"/>
        <v>0</v>
      </c>
    </row>
    <row r="152" spans="1:39" hidden="1" x14ac:dyDescent="0.25">
      <c r="A152" s="592"/>
      <c r="B152" s="77" t="s">
        <v>22</v>
      </c>
      <c r="C152" s="26">
        <f t="shared" si="61"/>
        <v>0</v>
      </c>
      <c r="D152" s="26">
        <f t="shared" si="62"/>
        <v>0</v>
      </c>
      <c r="E152" s="26">
        <f t="shared" si="62"/>
        <v>0</v>
      </c>
      <c r="F152" s="26">
        <f t="shared" si="62"/>
        <v>0</v>
      </c>
      <c r="G152" s="26">
        <f t="shared" si="62"/>
        <v>4648.0647982055516</v>
      </c>
      <c r="H152" s="26">
        <f t="shared" si="62"/>
        <v>15752.15530657867</v>
      </c>
      <c r="I152" s="26">
        <f t="shared" si="62"/>
        <v>16660.09934243614</v>
      </c>
      <c r="J152" s="26">
        <f t="shared" si="62"/>
        <v>16750.753342848409</v>
      </c>
      <c r="K152" s="26">
        <f t="shared" si="62"/>
        <v>16116.121701512559</v>
      </c>
      <c r="L152" s="26">
        <f t="shared" si="62"/>
        <v>9285.3968078854214</v>
      </c>
      <c r="M152" s="26">
        <f t="shared" si="62"/>
        <v>9294.6589365987456</v>
      </c>
      <c r="N152" s="26">
        <f t="shared" ref="N152:AM152" si="71">IF(N32=0,0,((N14*0.5)+M32-N50)*N87*N119*N$2)</f>
        <v>9337.0782443820117</v>
      </c>
      <c r="O152" s="26">
        <f t="shared" si="71"/>
        <v>9109.5032462210493</v>
      </c>
      <c r="P152" s="26">
        <f t="shared" si="71"/>
        <v>8315.4104194068532</v>
      </c>
      <c r="Q152" s="26">
        <f t="shared" si="71"/>
        <v>9444.3327315942297</v>
      </c>
      <c r="R152" s="26">
        <f t="shared" si="71"/>
        <v>8968.8116692993317</v>
      </c>
      <c r="S152" s="26">
        <f t="shared" si="71"/>
        <v>9747.2356237183139</v>
      </c>
      <c r="T152" s="26">
        <f t="shared" si="71"/>
        <v>17123.444251342884</v>
      </c>
      <c r="U152" s="26">
        <f t="shared" si="71"/>
        <v>17056.190902085676</v>
      </c>
      <c r="V152" s="26">
        <f t="shared" si="71"/>
        <v>17085.490829329283</v>
      </c>
      <c r="W152" s="26">
        <f t="shared" si="71"/>
        <v>16438.177071785638</v>
      </c>
      <c r="X152" s="26">
        <f t="shared" si="71"/>
        <v>9377.2560098888407</v>
      </c>
      <c r="Y152" s="26">
        <f t="shared" si="71"/>
        <v>9294.6589365987456</v>
      </c>
      <c r="Z152" s="26">
        <f t="shared" si="71"/>
        <v>9337.0782443820117</v>
      </c>
      <c r="AA152" s="26">
        <f t="shared" si="71"/>
        <v>9109.5032462210493</v>
      </c>
      <c r="AB152" s="26">
        <f t="shared" si="71"/>
        <v>8315.4104194068532</v>
      </c>
      <c r="AC152" s="26">
        <f t="shared" si="71"/>
        <v>9444.3327315942297</v>
      </c>
      <c r="AD152" s="26">
        <f t="shared" si="71"/>
        <v>8968.8116692993317</v>
      </c>
      <c r="AE152" s="26">
        <f t="shared" si="71"/>
        <v>9747.2356237183139</v>
      </c>
      <c r="AF152" s="26">
        <f t="shared" si="71"/>
        <v>0</v>
      </c>
      <c r="AG152" s="26">
        <f t="shared" si="71"/>
        <v>0</v>
      </c>
      <c r="AH152" s="26">
        <f t="shared" si="71"/>
        <v>0</v>
      </c>
      <c r="AI152" s="26">
        <f t="shared" si="71"/>
        <v>0</v>
      </c>
      <c r="AJ152" s="26">
        <f t="shared" si="71"/>
        <v>0</v>
      </c>
      <c r="AK152" s="26">
        <f t="shared" si="71"/>
        <v>0</v>
      </c>
      <c r="AL152" s="26">
        <f t="shared" si="71"/>
        <v>0</v>
      </c>
      <c r="AM152" s="26">
        <f t="shared" si="71"/>
        <v>0</v>
      </c>
    </row>
    <row r="153" spans="1:39" hidden="1" x14ac:dyDescent="0.25">
      <c r="A153" s="592"/>
      <c r="B153" s="77" t="s">
        <v>23</v>
      </c>
      <c r="C153" s="26">
        <f t="shared" si="61"/>
        <v>0</v>
      </c>
      <c r="D153" s="26">
        <f t="shared" si="62"/>
        <v>0</v>
      </c>
      <c r="E153" s="26">
        <f t="shared" si="62"/>
        <v>0</v>
      </c>
      <c r="F153" s="26">
        <f t="shared" si="62"/>
        <v>0</v>
      </c>
      <c r="G153" s="26">
        <f t="shared" si="62"/>
        <v>0</v>
      </c>
      <c r="H153" s="26">
        <f t="shared" si="62"/>
        <v>0</v>
      </c>
      <c r="I153" s="26">
        <f t="shared" si="62"/>
        <v>0</v>
      </c>
      <c r="J153" s="26">
        <f t="shared" si="62"/>
        <v>701.9196270464264</v>
      </c>
      <c r="K153" s="26">
        <f t="shared" si="62"/>
        <v>3286.0735303256797</v>
      </c>
      <c r="L153" s="26">
        <f t="shared" si="62"/>
        <v>2978.6327582041727</v>
      </c>
      <c r="M153" s="26">
        <f t="shared" si="62"/>
        <v>2952.3962613042031</v>
      </c>
      <c r="N153" s="26">
        <f t="shared" ref="N153:AM153" si="72">IF(N33=0,0,((N15*0.5)+M33-N51)*N88*N120*N$2)</f>
        <v>2965.8705164178882</v>
      </c>
      <c r="O153" s="26">
        <f t="shared" si="72"/>
        <v>2893.5825951160009</v>
      </c>
      <c r="P153" s="26">
        <f t="shared" si="72"/>
        <v>2641.3434641261501</v>
      </c>
      <c r="Q153" s="26">
        <f t="shared" si="72"/>
        <v>2999.9393025039039</v>
      </c>
      <c r="R153" s="26">
        <f t="shared" si="72"/>
        <v>2848.89270509055</v>
      </c>
      <c r="S153" s="26">
        <f t="shared" si="72"/>
        <v>3096.1547066780167</v>
      </c>
      <c r="T153" s="26">
        <f t="shared" si="72"/>
        <v>5439.1659912607483</v>
      </c>
      <c r="U153" s="26">
        <f t="shared" si="72"/>
        <v>5417.8033422101935</v>
      </c>
      <c r="V153" s="26">
        <f t="shared" si="72"/>
        <v>5427.1102997048765</v>
      </c>
      <c r="W153" s="26">
        <f t="shared" si="72"/>
        <v>5221.4947165297526</v>
      </c>
      <c r="X153" s="26">
        <f t="shared" si="72"/>
        <v>2978.6327582041727</v>
      </c>
      <c r="Y153" s="26">
        <f t="shared" si="72"/>
        <v>2952.3962613042031</v>
      </c>
      <c r="Z153" s="26">
        <f t="shared" si="72"/>
        <v>2965.8705164178882</v>
      </c>
      <c r="AA153" s="26">
        <f t="shared" si="72"/>
        <v>2893.5825951160009</v>
      </c>
      <c r="AB153" s="26">
        <f t="shared" si="72"/>
        <v>2641.3434641261501</v>
      </c>
      <c r="AC153" s="26">
        <f t="shared" si="72"/>
        <v>2999.9393025039039</v>
      </c>
      <c r="AD153" s="26">
        <f t="shared" si="72"/>
        <v>2848.89270509055</v>
      </c>
      <c r="AE153" s="26">
        <f t="shared" si="72"/>
        <v>3096.1547066780167</v>
      </c>
      <c r="AF153" s="26">
        <f t="shared" si="72"/>
        <v>0</v>
      </c>
      <c r="AG153" s="26">
        <f t="shared" si="72"/>
        <v>0</v>
      </c>
      <c r="AH153" s="26">
        <f t="shared" si="72"/>
        <v>0</v>
      </c>
      <c r="AI153" s="26">
        <f t="shared" si="72"/>
        <v>0</v>
      </c>
      <c r="AJ153" s="26">
        <f t="shared" si="72"/>
        <v>0</v>
      </c>
      <c r="AK153" s="26">
        <f t="shared" si="72"/>
        <v>0</v>
      </c>
      <c r="AL153" s="26">
        <f t="shared" si="72"/>
        <v>0</v>
      </c>
      <c r="AM153" s="26">
        <f t="shared" si="72"/>
        <v>0</v>
      </c>
    </row>
    <row r="154" spans="1:39" ht="15.75" hidden="1" customHeight="1" x14ac:dyDescent="0.25">
      <c r="A154" s="592"/>
      <c r="B154" s="77" t="s">
        <v>7</v>
      </c>
      <c r="C154" s="26">
        <f t="shared" si="61"/>
        <v>0</v>
      </c>
      <c r="D154" s="26">
        <f t="shared" si="62"/>
        <v>0</v>
      </c>
      <c r="E154" s="26">
        <f t="shared" si="62"/>
        <v>63.085349446878595</v>
      </c>
      <c r="F154" s="26">
        <f t="shared" si="62"/>
        <v>128.55840557113811</v>
      </c>
      <c r="G154" s="26">
        <f t="shared" si="62"/>
        <v>140.19344933131367</v>
      </c>
      <c r="H154" s="26">
        <f t="shared" si="62"/>
        <v>255.85696028784065</v>
      </c>
      <c r="I154" s="26">
        <f t="shared" si="62"/>
        <v>413.36944245312969</v>
      </c>
      <c r="J154" s="26">
        <f t="shared" si="62"/>
        <v>542.88946033425418</v>
      </c>
      <c r="K154" s="26">
        <f t="shared" si="62"/>
        <v>625.0814626823643</v>
      </c>
      <c r="L154" s="26">
        <f t="shared" si="62"/>
        <v>470.97524482448671</v>
      </c>
      <c r="M154" s="26">
        <f t="shared" si="62"/>
        <v>588.88283815725276</v>
      </c>
      <c r="N154" s="26">
        <f t="shared" ref="N154:AM154" si="73">IF(N34=0,0,((N16*0.5)+M34-N52)*N89*N121*N$2)</f>
        <v>1063.0105305901559</v>
      </c>
      <c r="O154" s="26">
        <f t="shared" si="73"/>
        <v>1438.1227210595639</v>
      </c>
      <c r="P154" s="26">
        <f t="shared" si="73"/>
        <v>1309.9989513224207</v>
      </c>
      <c r="Q154" s="26">
        <f t="shared" si="73"/>
        <v>1469.0107249091041</v>
      </c>
      <c r="R154" s="26">
        <f t="shared" si="73"/>
        <v>1465.4906279001793</v>
      </c>
      <c r="S154" s="26">
        <f t="shared" si="73"/>
        <v>1561.4916171970281</v>
      </c>
      <c r="T154" s="26">
        <f t="shared" si="73"/>
        <v>2822.8652420300464</v>
      </c>
      <c r="U154" s="26">
        <f t="shared" si="73"/>
        <v>2839.0987734629089</v>
      </c>
      <c r="V154" s="26">
        <f t="shared" si="73"/>
        <v>2836.2901371895791</v>
      </c>
      <c r="W154" s="26">
        <f t="shared" si="73"/>
        <v>2661.0930293020629</v>
      </c>
      <c r="X154" s="26">
        <f t="shared" si="73"/>
        <v>1499.05571265407</v>
      </c>
      <c r="Y154" s="26">
        <f t="shared" si="73"/>
        <v>1469.4988176067031</v>
      </c>
      <c r="Z154" s="26">
        <f t="shared" si="73"/>
        <v>1464.7096845490687</v>
      </c>
      <c r="AA154" s="26">
        <f t="shared" si="73"/>
        <v>1438.1227210595639</v>
      </c>
      <c r="AB154" s="26">
        <f t="shared" si="73"/>
        <v>1309.9989513224207</v>
      </c>
      <c r="AC154" s="26">
        <f t="shared" si="73"/>
        <v>1469.0107249091041</v>
      </c>
      <c r="AD154" s="26">
        <f t="shared" si="73"/>
        <v>1465.4906279001793</v>
      </c>
      <c r="AE154" s="26">
        <f t="shared" si="73"/>
        <v>1561.4916171970281</v>
      </c>
      <c r="AF154" s="26">
        <f t="shared" si="73"/>
        <v>0</v>
      </c>
      <c r="AG154" s="26">
        <f t="shared" si="73"/>
        <v>0</v>
      </c>
      <c r="AH154" s="26">
        <f t="shared" si="73"/>
        <v>0</v>
      </c>
      <c r="AI154" s="26">
        <f t="shared" si="73"/>
        <v>0</v>
      </c>
      <c r="AJ154" s="26">
        <f t="shared" si="73"/>
        <v>0</v>
      </c>
      <c r="AK154" s="26">
        <f t="shared" si="73"/>
        <v>0</v>
      </c>
      <c r="AL154" s="26">
        <f t="shared" si="73"/>
        <v>0</v>
      </c>
      <c r="AM154" s="26">
        <f t="shared" si="73"/>
        <v>0</v>
      </c>
    </row>
    <row r="155" spans="1:39" ht="15.75" hidden="1" customHeight="1" x14ac:dyDescent="0.25">
      <c r="A155" s="592"/>
      <c r="B155" s="77" t="s">
        <v>8</v>
      </c>
      <c r="C155" s="26">
        <f t="shared" si="61"/>
        <v>0</v>
      </c>
      <c r="D155" s="26">
        <f t="shared" si="62"/>
        <v>0</v>
      </c>
      <c r="E155" s="26">
        <f t="shared" si="62"/>
        <v>0</v>
      </c>
      <c r="F155" s="26">
        <f t="shared" si="62"/>
        <v>0</v>
      </c>
      <c r="G155" s="26">
        <f t="shared" si="62"/>
        <v>0</v>
      </c>
      <c r="H155" s="26">
        <f t="shared" si="62"/>
        <v>0</v>
      </c>
      <c r="I155" s="26">
        <f t="shared" si="62"/>
        <v>0</v>
      </c>
      <c r="J155" s="26">
        <f t="shared" si="62"/>
        <v>0</v>
      </c>
      <c r="K155" s="26">
        <f t="shared" si="62"/>
        <v>0</v>
      </c>
      <c r="L155" s="26">
        <f t="shared" si="62"/>
        <v>0</v>
      </c>
      <c r="M155" s="26">
        <f t="shared" si="62"/>
        <v>0</v>
      </c>
      <c r="N155" s="26">
        <f t="shared" ref="N155:AM155" si="74">IF(N35=0,0,((N17*0.5)+M35-N53)*N90*N122*N$2)</f>
        <v>0</v>
      </c>
      <c r="O155" s="26">
        <f t="shared" si="74"/>
        <v>0</v>
      </c>
      <c r="P155" s="26">
        <f t="shared" si="74"/>
        <v>0</v>
      </c>
      <c r="Q155" s="26">
        <f t="shared" si="74"/>
        <v>0</v>
      </c>
      <c r="R155" s="26">
        <f t="shared" si="74"/>
        <v>0</v>
      </c>
      <c r="S155" s="26">
        <f t="shared" si="74"/>
        <v>0</v>
      </c>
      <c r="T155" s="26">
        <f t="shared" si="74"/>
        <v>0</v>
      </c>
      <c r="U155" s="26">
        <f t="shared" si="74"/>
        <v>0</v>
      </c>
      <c r="V155" s="26">
        <f t="shared" si="74"/>
        <v>0</v>
      </c>
      <c r="W155" s="26">
        <f t="shared" si="74"/>
        <v>0</v>
      </c>
      <c r="X155" s="26">
        <f t="shared" si="74"/>
        <v>0</v>
      </c>
      <c r="Y155" s="26">
        <f t="shared" si="74"/>
        <v>0</v>
      </c>
      <c r="Z155" s="26">
        <f t="shared" si="74"/>
        <v>0</v>
      </c>
      <c r="AA155" s="26">
        <f t="shared" si="74"/>
        <v>0</v>
      </c>
      <c r="AB155" s="26">
        <f t="shared" si="74"/>
        <v>0</v>
      </c>
      <c r="AC155" s="26">
        <f t="shared" si="74"/>
        <v>0</v>
      </c>
      <c r="AD155" s="26">
        <f t="shared" si="74"/>
        <v>0</v>
      </c>
      <c r="AE155" s="26">
        <f t="shared" si="74"/>
        <v>0</v>
      </c>
      <c r="AF155" s="26">
        <f t="shared" si="74"/>
        <v>0</v>
      </c>
      <c r="AG155" s="26">
        <f t="shared" si="74"/>
        <v>0</v>
      </c>
      <c r="AH155" s="26">
        <f t="shared" si="74"/>
        <v>0</v>
      </c>
      <c r="AI155" s="26">
        <f t="shared" si="74"/>
        <v>0</v>
      </c>
      <c r="AJ155" s="26">
        <f t="shared" si="74"/>
        <v>0</v>
      </c>
      <c r="AK155" s="26">
        <f t="shared" si="74"/>
        <v>0</v>
      </c>
      <c r="AL155" s="26">
        <f t="shared" si="74"/>
        <v>0</v>
      </c>
      <c r="AM155" s="26">
        <f t="shared" si="74"/>
        <v>0</v>
      </c>
    </row>
    <row r="156" spans="1:39" ht="15.75" hidden="1" customHeight="1" x14ac:dyDescent="0.25">
      <c r="A156" s="592"/>
      <c r="B156" s="13"/>
      <c r="C156" s="3"/>
      <c r="D156" s="3">
        <f t="shared" ref="D156:M156" si="75">IF(D36=0,0,((D18*0.5)+C36-D54)*D91*D123*D$2)</f>
        <v>0</v>
      </c>
      <c r="E156" s="3">
        <f t="shared" si="75"/>
        <v>0</v>
      </c>
      <c r="F156" s="3">
        <f t="shared" si="75"/>
        <v>0</v>
      </c>
      <c r="G156" s="3">
        <f t="shared" si="75"/>
        <v>0</v>
      </c>
      <c r="H156" s="3">
        <f t="shared" si="75"/>
        <v>0</v>
      </c>
      <c r="I156" s="3">
        <f t="shared" si="75"/>
        <v>0</v>
      </c>
      <c r="J156" s="3">
        <f t="shared" si="75"/>
        <v>0</v>
      </c>
      <c r="K156" s="3">
        <f t="shared" si="75"/>
        <v>0</v>
      </c>
      <c r="L156" s="3">
        <f t="shared" si="75"/>
        <v>0</v>
      </c>
      <c r="M156" s="3">
        <f t="shared" si="75"/>
        <v>0</v>
      </c>
      <c r="N156" s="3">
        <f t="shared" ref="N156:AM156" si="76">IF(N36=0,0,((N18*0.5)+M36-N54)*N91*N123*N$2)</f>
        <v>0</v>
      </c>
      <c r="O156" s="3">
        <f t="shared" si="76"/>
        <v>0</v>
      </c>
      <c r="P156" s="3">
        <f t="shared" si="76"/>
        <v>0</v>
      </c>
      <c r="Q156" s="3">
        <f t="shared" si="76"/>
        <v>0</v>
      </c>
      <c r="R156" s="3">
        <f t="shared" si="76"/>
        <v>0</v>
      </c>
      <c r="S156" s="3">
        <f t="shared" si="76"/>
        <v>0</v>
      </c>
      <c r="T156" s="3">
        <f t="shared" si="76"/>
        <v>0</v>
      </c>
      <c r="U156" s="3">
        <f t="shared" si="76"/>
        <v>0</v>
      </c>
      <c r="V156" s="3">
        <f t="shared" si="76"/>
        <v>0</v>
      </c>
      <c r="W156" s="3">
        <f t="shared" si="76"/>
        <v>0</v>
      </c>
      <c r="X156" s="3">
        <f t="shared" si="76"/>
        <v>0</v>
      </c>
      <c r="Y156" s="3">
        <f t="shared" si="76"/>
        <v>0</v>
      </c>
      <c r="Z156" s="3">
        <f t="shared" si="76"/>
        <v>0</v>
      </c>
      <c r="AA156" s="3">
        <f t="shared" si="76"/>
        <v>0</v>
      </c>
      <c r="AB156" s="3">
        <f t="shared" si="76"/>
        <v>0</v>
      </c>
      <c r="AC156" s="3">
        <f t="shared" si="76"/>
        <v>0</v>
      </c>
      <c r="AD156" s="3">
        <f t="shared" si="76"/>
        <v>0</v>
      </c>
      <c r="AE156" s="3">
        <f t="shared" si="76"/>
        <v>0</v>
      </c>
      <c r="AF156" s="3">
        <f t="shared" si="76"/>
        <v>0</v>
      </c>
      <c r="AG156" s="3">
        <f t="shared" si="76"/>
        <v>0</v>
      </c>
      <c r="AH156" s="3">
        <f t="shared" si="76"/>
        <v>0</v>
      </c>
      <c r="AI156" s="3">
        <f t="shared" si="76"/>
        <v>0</v>
      </c>
      <c r="AJ156" s="3">
        <f t="shared" si="76"/>
        <v>0</v>
      </c>
      <c r="AK156" s="3">
        <f t="shared" si="76"/>
        <v>0</v>
      </c>
      <c r="AL156" s="3">
        <f t="shared" si="76"/>
        <v>0</v>
      </c>
      <c r="AM156" s="3">
        <f t="shared" si="76"/>
        <v>0</v>
      </c>
    </row>
    <row r="157" spans="1:39" ht="15.75" hidden="1" customHeight="1" x14ac:dyDescent="0.25">
      <c r="A157" s="592"/>
      <c r="B157" s="233" t="s">
        <v>25</v>
      </c>
      <c r="C157" s="26">
        <f>SUM(C143:C156)</f>
        <v>0</v>
      </c>
      <c r="D157" s="26">
        <f>SUM(D143:D156)</f>
        <v>290.30839745475089</v>
      </c>
      <c r="E157" s="100">
        <f t="shared" ref="E157:AM157" si="77">SUM(E143:E156)</f>
        <v>4213.8103492401178</v>
      </c>
      <c r="F157" s="100">
        <f t="shared" si="77"/>
        <v>11397.611568024082</v>
      </c>
      <c r="G157" s="100">
        <f t="shared" si="77"/>
        <v>33272.634438190376</v>
      </c>
      <c r="H157" s="100">
        <f t="shared" si="77"/>
        <v>96132.336927334298</v>
      </c>
      <c r="I157" s="100">
        <f t="shared" si="77"/>
        <v>144417.44578022516</v>
      </c>
      <c r="J157" s="100">
        <f t="shared" si="77"/>
        <v>147843.80564635721</v>
      </c>
      <c r="K157" s="100">
        <f t="shared" si="77"/>
        <v>129887.23980160335</v>
      </c>
      <c r="L157" s="100">
        <f t="shared" si="77"/>
        <v>81604.060930225503</v>
      </c>
      <c r="M157" s="100">
        <f t="shared" si="77"/>
        <v>85747.688912610844</v>
      </c>
      <c r="N157" s="26">
        <f t="shared" si="77"/>
        <v>120901.73068013143</v>
      </c>
      <c r="O157" s="26">
        <f t="shared" si="77"/>
        <v>148958.6187555849</v>
      </c>
      <c r="P157" s="26">
        <f t="shared" si="77"/>
        <v>120108.99526340731</v>
      </c>
      <c r="Q157" s="26">
        <f t="shared" si="77"/>
        <v>126753.35396781807</v>
      </c>
      <c r="R157" s="26">
        <f t="shared" si="77"/>
        <v>120488.66797431397</v>
      </c>
      <c r="S157" s="26">
        <f t="shared" si="77"/>
        <v>154972.48175858258</v>
      </c>
      <c r="T157" s="26">
        <f t="shared" si="77"/>
        <v>351533.93061311694</v>
      </c>
      <c r="U157" s="26">
        <f t="shared" si="77"/>
        <v>434044.45235151198</v>
      </c>
      <c r="V157" s="26">
        <f t="shared" si="77"/>
        <v>386546.9037985254</v>
      </c>
      <c r="W157" s="26">
        <f t="shared" si="77"/>
        <v>270649.03629512305</v>
      </c>
      <c r="X157" s="26">
        <f t="shared" si="77"/>
        <v>135808.84001219692</v>
      </c>
      <c r="Y157" s="26">
        <f t="shared" si="77"/>
        <v>124403.75185417646</v>
      </c>
      <c r="Z157" s="26">
        <f t="shared" si="77"/>
        <v>140746.83427945848</v>
      </c>
      <c r="AA157" s="26">
        <f t="shared" si="77"/>
        <v>148958.6187555849</v>
      </c>
      <c r="AB157" s="26">
        <f t="shared" si="77"/>
        <v>120108.99526340731</v>
      </c>
      <c r="AC157" s="26">
        <f t="shared" si="77"/>
        <v>126753.35396781807</v>
      </c>
      <c r="AD157" s="26">
        <f t="shared" si="77"/>
        <v>120488.66797431397</v>
      </c>
      <c r="AE157" s="26">
        <f t="shared" si="77"/>
        <v>154972.48175858258</v>
      </c>
      <c r="AF157" s="26">
        <f t="shared" si="77"/>
        <v>0</v>
      </c>
      <c r="AG157" s="26">
        <f t="shared" si="77"/>
        <v>0</v>
      </c>
      <c r="AH157" s="26">
        <f t="shared" si="77"/>
        <v>0</v>
      </c>
      <c r="AI157" s="26">
        <f t="shared" si="77"/>
        <v>0</v>
      </c>
      <c r="AJ157" s="26">
        <f t="shared" si="77"/>
        <v>0</v>
      </c>
      <c r="AK157" s="26">
        <f t="shared" si="77"/>
        <v>0</v>
      </c>
      <c r="AL157" s="26">
        <f t="shared" si="77"/>
        <v>0</v>
      </c>
      <c r="AM157" s="26">
        <f t="shared" si="77"/>
        <v>0</v>
      </c>
    </row>
    <row r="158" spans="1:39" ht="16.5" hidden="1" customHeight="1" thickBot="1" x14ac:dyDescent="0.3">
      <c r="A158" s="593"/>
      <c r="B158" s="135" t="s">
        <v>26</v>
      </c>
      <c r="C158" s="27">
        <f>C157</f>
        <v>0</v>
      </c>
      <c r="D158" s="27">
        <f>C158+D157</f>
        <v>290.30839745475089</v>
      </c>
      <c r="E158" s="27">
        <f t="shared" ref="E158:AM158" si="78">D158+E157</f>
        <v>4504.1187466948686</v>
      </c>
      <c r="F158" s="27">
        <f t="shared" si="78"/>
        <v>15901.73031471895</v>
      </c>
      <c r="G158" s="27">
        <f t="shared" si="78"/>
        <v>49174.364752909329</v>
      </c>
      <c r="H158" s="27">
        <f t="shared" si="78"/>
        <v>145306.70168024363</v>
      </c>
      <c r="I158" s="27">
        <f t="shared" si="78"/>
        <v>289724.14746046881</v>
      </c>
      <c r="J158" s="27">
        <f t="shared" si="78"/>
        <v>437567.95310682605</v>
      </c>
      <c r="K158" s="27">
        <f t="shared" si="78"/>
        <v>567455.19290842942</v>
      </c>
      <c r="L158" s="27">
        <f t="shared" si="78"/>
        <v>649059.25383865496</v>
      </c>
      <c r="M158" s="27">
        <f t="shared" si="78"/>
        <v>734806.94275126583</v>
      </c>
      <c r="N158" s="27">
        <f t="shared" si="78"/>
        <v>855708.6734313973</v>
      </c>
      <c r="O158" s="27">
        <f t="shared" si="78"/>
        <v>1004667.2921869822</v>
      </c>
      <c r="P158" s="27">
        <f t="shared" si="78"/>
        <v>1124776.2874503895</v>
      </c>
      <c r="Q158" s="27">
        <f t="shared" si="78"/>
        <v>1251529.6414182074</v>
      </c>
      <c r="R158" s="27">
        <f t="shared" si="78"/>
        <v>1372018.3093925214</v>
      </c>
      <c r="S158" s="27">
        <f t="shared" si="78"/>
        <v>1526990.791151104</v>
      </c>
      <c r="T158" s="27">
        <f t="shared" si="78"/>
        <v>1878524.7217642209</v>
      </c>
      <c r="U158" s="27">
        <f t="shared" si="78"/>
        <v>2312569.1741157328</v>
      </c>
      <c r="V158" s="27">
        <f t="shared" si="78"/>
        <v>2699116.077914258</v>
      </c>
      <c r="W158" s="27">
        <f t="shared" si="78"/>
        <v>2969765.1142093809</v>
      </c>
      <c r="X158" s="27">
        <f t="shared" si="78"/>
        <v>3105573.9542215778</v>
      </c>
      <c r="Y158" s="27">
        <f t="shared" si="78"/>
        <v>3229977.7060757545</v>
      </c>
      <c r="Z158" s="27">
        <f t="shared" si="78"/>
        <v>3370724.540355213</v>
      </c>
      <c r="AA158" s="27">
        <f t="shared" si="78"/>
        <v>3519683.159110798</v>
      </c>
      <c r="AB158" s="27">
        <f t="shared" si="78"/>
        <v>3639792.1543742055</v>
      </c>
      <c r="AC158" s="27">
        <f t="shared" si="78"/>
        <v>3766545.5083420235</v>
      </c>
      <c r="AD158" s="27">
        <f t="shared" si="78"/>
        <v>3887034.1763163377</v>
      </c>
      <c r="AE158" s="27">
        <f t="shared" si="78"/>
        <v>4042006.6580749201</v>
      </c>
      <c r="AF158" s="27">
        <f t="shared" si="78"/>
        <v>4042006.6580749201</v>
      </c>
      <c r="AG158" s="27">
        <f t="shared" si="78"/>
        <v>4042006.6580749201</v>
      </c>
      <c r="AH158" s="27">
        <f t="shared" si="78"/>
        <v>4042006.6580749201</v>
      </c>
      <c r="AI158" s="27">
        <f t="shared" si="78"/>
        <v>4042006.6580749201</v>
      </c>
      <c r="AJ158" s="27">
        <f t="shared" si="78"/>
        <v>4042006.6580749201</v>
      </c>
      <c r="AK158" s="27">
        <f t="shared" si="78"/>
        <v>4042006.6580749201</v>
      </c>
      <c r="AL158" s="27">
        <f t="shared" si="78"/>
        <v>4042006.6580749201</v>
      </c>
      <c r="AM158" s="27">
        <f t="shared" si="78"/>
        <v>4042006.6580749201</v>
      </c>
    </row>
    <row r="159" spans="1:39" hidden="1" x14ac:dyDescent="0.25">
      <c r="A159" s="96"/>
      <c r="B159" s="96"/>
      <c r="C159" s="206"/>
      <c r="D159" s="206"/>
      <c r="E159" s="206"/>
      <c r="F159" s="206"/>
      <c r="G159" s="206"/>
      <c r="H159" s="206"/>
      <c r="I159" s="206"/>
      <c r="J159" s="206"/>
      <c r="K159" s="206"/>
      <c r="L159" s="206"/>
      <c r="M159" s="206"/>
      <c r="N159" s="99"/>
    </row>
    <row r="160" spans="1:39" ht="15.75" hidden="1" thickBot="1" x14ac:dyDescent="0.3">
      <c r="A160" s="96"/>
      <c r="B160" s="96"/>
      <c r="C160" s="99"/>
      <c r="D160" s="99"/>
      <c r="E160" s="99"/>
      <c r="F160" s="99"/>
      <c r="G160" s="99"/>
      <c r="H160" s="99"/>
      <c r="I160" s="99"/>
      <c r="J160" s="99"/>
      <c r="K160" s="99"/>
      <c r="L160" s="99"/>
      <c r="M160" s="99"/>
      <c r="N160" s="99"/>
    </row>
    <row r="161" spans="1:39" ht="16.5" hidden="1" thickBot="1" x14ac:dyDescent="0.3">
      <c r="A161" s="591" t="s">
        <v>121</v>
      </c>
      <c r="B161" s="237" t="s">
        <v>117</v>
      </c>
      <c r="C161" s="142">
        <f>C$4</f>
        <v>44927</v>
      </c>
      <c r="D161" s="142">
        <f t="shared" ref="D161:AM161" si="79">D$4</f>
        <v>44958</v>
      </c>
      <c r="E161" s="142">
        <f t="shared" si="79"/>
        <v>44986</v>
      </c>
      <c r="F161" s="142">
        <f t="shared" si="79"/>
        <v>45017</v>
      </c>
      <c r="G161" s="142">
        <f t="shared" si="79"/>
        <v>45047</v>
      </c>
      <c r="H161" s="142">
        <f t="shared" si="79"/>
        <v>45078</v>
      </c>
      <c r="I161" s="142">
        <f t="shared" si="79"/>
        <v>45108</v>
      </c>
      <c r="J161" s="142">
        <f t="shared" si="79"/>
        <v>45139</v>
      </c>
      <c r="K161" s="142">
        <f t="shared" si="79"/>
        <v>45170</v>
      </c>
      <c r="L161" s="142">
        <f t="shared" si="79"/>
        <v>45200</v>
      </c>
      <c r="M161" s="142">
        <f t="shared" si="79"/>
        <v>45231</v>
      </c>
      <c r="N161" s="142">
        <f t="shared" si="79"/>
        <v>45261</v>
      </c>
      <c r="O161" s="142">
        <f t="shared" si="79"/>
        <v>45292</v>
      </c>
      <c r="P161" s="142">
        <f t="shared" si="79"/>
        <v>45323</v>
      </c>
      <c r="Q161" s="142">
        <f t="shared" si="79"/>
        <v>45352</v>
      </c>
      <c r="R161" s="142">
        <f t="shared" si="79"/>
        <v>45383</v>
      </c>
      <c r="S161" s="142">
        <f t="shared" si="79"/>
        <v>45413</v>
      </c>
      <c r="T161" s="142">
        <f t="shared" si="79"/>
        <v>45444</v>
      </c>
      <c r="U161" s="142">
        <f t="shared" si="79"/>
        <v>45474</v>
      </c>
      <c r="V161" s="142">
        <f t="shared" si="79"/>
        <v>45505</v>
      </c>
      <c r="W161" s="142">
        <f t="shared" si="79"/>
        <v>45536</v>
      </c>
      <c r="X161" s="142">
        <f t="shared" si="79"/>
        <v>45566</v>
      </c>
      <c r="Y161" s="142">
        <f t="shared" si="79"/>
        <v>45597</v>
      </c>
      <c r="Z161" s="142">
        <f t="shared" si="79"/>
        <v>45627</v>
      </c>
      <c r="AA161" s="142">
        <f t="shared" si="79"/>
        <v>45658</v>
      </c>
      <c r="AB161" s="142">
        <f t="shared" si="79"/>
        <v>45689</v>
      </c>
      <c r="AC161" s="142">
        <f t="shared" si="79"/>
        <v>45717</v>
      </c>
      <c r="AD161" s="142">
        <f t="shared" si="79"/>
        <v>45748</v>
      </c>
      <c r="AE161" s="142">
        <f t="shared" si="79"/>
        <v>45778</v>
      </c>
      <c r="AF161" s="142">
        <f t="shared" si="79"/>
        <v>45809</v>
      </c>
      <c r="AG161" s="142">
        <f t="shared" si="79"/>
        <v>45839</v>
      </c>
      <c r="AH161" s="142">
        <f t="shared" si="79"/>
        <v>45870</v>
      </c>
      <c r="AI161" s="142">
        <f t="shared" si="79"/>
        <v>45901</v>
      </c>
      <c r="AJ161" s="142">
        <f t="shared" si="79"/>
        <v>45931</v>
      </c>
      <c r="AK161" s="142">
        <f t="shared" si="79"/>
        <v>45962</v>
      </c>
      <c r="AL161" s="142">
        <f t="shared" si="79"/>
        <v>45992</v>
      </c>
      <c r="AM161" s="142">
        <f t="shared" si="79"/>
        <v>46023</v>
      </c>
    </row>
    <row r="162" spans="1:39" hidden="1" x14ac:dyDescent="0.25">
      <c r="A162" s="592"/>
      <c r="B162" s="236" t="s">
        <v>19</v>
      </c>
      <c r="C162" s="26">
        <f>IF(C23=0,0,((C5*0.5)-C41)*C78*C127*C$2)</f>
        <v>0</v>
      </c>
      <c r="D162" s="26">
        <f>IF(D23=0,0,((D5*0.5)+C23-D41)*D78*D127*D$2)</f>
        <v>5.1999560640737599</v>
      </c>
      <c r="E162" s="26">
        <f t="shared" ref="E162:AM163" si="80">IF(E23=0,0,((E5*0.5)+D23-E41)*E78*E127*E$2)</f>
        <v>43.76535666421902</v>
      </c>
      <c r="F162" s="26">
        <f t="shared" si="80"/>
        <v>64.992968713139106</v>
      </c>
      <c r="G162" s="26">
        <f t="shared" si="80"/>
        <v>120.37336475469786</v>
      </c>
      <c r="H162" s="26">
        <f t="shared" si="80"/>
        <v>554.59409920461178</v>
      </c>
      <c r="I162" s="26">
        <f t="shared" si="80"/>
        <v>593.29077351686931</v>
      </c>
      <c r="J162" s="26">
        <f t="shared" si="80"/>
        <v>683.36807936004413</v>
      </c>
      <c r="K162" s="26">
        <f t="shared" si="80"/>
        <v>726.92316970205309</v>
      </c>
      <c r="L162" s="26">
        <f t="shared" si="80"/>
        <v>288.55202786874355</v>
      </c>
      <c r="M162" s="26">
        <f t="shared" si="80"/>
        <v>286.09943761792073</v>
      </c>
      <c r="N162" s="26">
        <f t="shared" si="80"/>
        <v>285.23410917981136</v>
      </c>
      <c r="O162" s="26">
        <f t="shared" si="80"/>
        <v>324.36639043032045</v>
      </c>
      <c r="P162" s="26">
        <f t="shared" si="80"/>
        <v>291.20569335351087</v>
      </c>
      <c r="Q162" s="26">
        <f t="shared" si="80"/>
        <v>353.92277606444867</v>
      </c>
      <c r="R162" s="26">
        <f t="shared" si="80"/>
        <v>225.86023568596283</v>
      </c>
      <c r="S162" s="26">
        <f t="shared" si="80"/>
        <v>295.8500807527879</v>
      </c>
      <c r="T162" s="26">
        <f t="shared" si="80"/>
        <v>1221.1141361039406</v>
      </c>
      <c r="U162" s="26">
        <f t="shared" si="80"/>
        <v>1107.9097948610633</v>
      </c>
      <c r="V162" s="26">
        <f t="shared" si="80"/>
        <v>1155.9172869412146</v>
      </c>
      <c r="W162" s="26">
        <f t="shared" si="80"/>
        <v>1062.4605214990311</v>
      </c>
      <c r="X162" s="26">
        <f t="shared" si="80"/>
        <v>399.93402159353582</v>
      </c>
      <c r="Y162" s="26">
        <f t="shared" si="80"/>
        <v>387.94743074446063</v>
      </c>
      <c r="Z162" s="26">
        <f t="shared" si="80"/>
        <v>325.34228541424727</v>
      </c>
      <c r="AA162" s="26">
        <f t="shared" si="80"/>
        <v>324.36639043032045</v>
      </c>
      <c r="AB162" s="26">
        <f t="shared" si="80"/>
        <v>291.20569335351087</v>
      </c>
      <c r="AC162" s="26">
        <f t="shared" si="80"/>
        <v>353.92277606444867</v>
      </c>
      <c r="AD162" s="26">
        <f t="shared" si="80"/>
        <v>225.86023568596283</v>
      </c>
      <c r="AE162" s="26">
        <f t="shared" si="80"/>
        <v>295.8500807527879</v>
      </c>
      <c r="AF162" s="26">
        <f t="shared" si="80"/>
        <v>0</v>
      </c>
      <c r="AG162" s="26">
        <f t="shared" si="80"/>
        <v>0</v>
      </c>
      <c r="AH162" s="26">
        <f t="shared" si="80"/>
        <v>0</v>
      </c>
      <c r="AI162" s="26">
        <f t="shared" si="80"/>
        <v>0</v>
      </c>
      <c r="AJ162" s="26">
        <f t="shared" si="80"/>
        <v>0</v>
      </c>
      <c r="AK162" s="26">
        <f t="shared" si="80"/>
        <v>0</v>
      </c>
      <c r="AL162" s="26">
        <f t="shared" si="80"/>
        <v>0</v>
      </c>
      <c r="AM162" s="26">
        <f t="shared" si="80"/>
        <v>0</v>
      </c>
    </row>
    <row r="163" spans="1:39" hidden="1" x14ac:dyDescent="0.25">
      <c r="A163" s="592"/>
      <c r="B163" s="236" t="s">
        <v>0</v>
      </c>
      <c r="C163" s="26">
        <f t="shared" ref="C163:C174" si="81">IF(C24=0,0,((C6*0.5)-C42)*C79*C128*C$2)</f>
        <v>0</v>
      </c>
      <c r="D163" s="26">
        <f t="shared" ref="D163:S174" si="82">IF(D24=0,0,((D6*0.5)+C24-D42)*D79*D128*D$2)</f>
        <v>0</v>
      </c>
      <c r="E163" s="26">
        <f t="shared" si="82"/>
        <v>0</v>
      </c>
      <c r="F163" s="26">
        <f t="shared" si="82"/>
        <v>0</v>
      </c>
      <c r="G163" s="26">
        <f t="shared" si="82"/>
        <v>2.7133839003132523</v>
      </c>
      <c r="H163" s="26">
        <f t="shared" si="82"/>
        <v>43.411119764495027</v>
      </c>
      <c r="I163" s="26">
        <f t="shared" si="82"/>
        <v>54.031565530755856</v>
      </c>
      <c r="J163" s="26">
        <f t="shared" si="82"/>
        <v>54.227304451197497</v>
      </c>
      <c r="K163" s="26">
        <f t="shared" si="82"/>
        <v>24.122682617773769</v>
      </c>
      <c r="L163" s="26">
        <f t="shared" si="82"/>
        <v>7.0106963985653614</v>
      </c>
      <c r="M163" s="26">
        <f t="shared" si="82"/>
        <v>21.258962994717372</v>
      </c>
      <c r="N163" s="26">
        <f t="shared" si="82"/>
        <v>26.134723290071577</v>
      </c>
      <c r="O163" s="26">
        <f t="shared" si="82"/>
        <v>30.168428927567597</v>
      </c>
      <c r="P163" s="26">
        <f t="shared" si="82"/>
        <v>27.899586886211559</v>
      </c>
      <c r="Q163" s="26">
        <f t="shared" si="82"/>
        <v>26.897977051330024</v>
      </c>
      <c r="R163" s="26">
        <f t="shared" si="82"/>
        <v>7.1913356623925742</v>
      </c>
      <c r="S163" s="26">
        <f t="shared" si="82"/>
        <v>15.218204197082544</v>
      </c>
      <c r="T163" s="26">
        <f t="shared" si="80"/>
        <v>158.27685624469134</v>
      </c>
      <c r="U163" s="26">
        <f t="shared" si="80"/>
        <v>177.57005097878437</v>
      </c>
      <c r="V163" s="26">
        <f t="shared" si="80"/>
        <v>178.21332995358233</v>
      </c>
      <c r="W163" s="26">
        <f t="shared" si="80"/>
        <v>79.277102932449523</v>
      </c>
      <c r="X163" s="26">
        <f t="shared" si="80"/>
        <v>10.750267944168268</v>
      </c>
      <c r="Y163" s="26">
        <f t="shared" si="80"/>
        <v>21.258962994717372</v>
      </c>
      <c r="Z163" s="26">
        <f t="shared" si="80"/>
        <v>26.134723290071577</v>
      </c>
      <c r="AA163" s="26">
        <f t="shared" si="80"/>
        <v>30.168428927567597</v>
      </c>
      <c r="AB163" s="26">
        <f t="shared" si="80"/>
        <v>27.899586886211559</v>
      </c>
      <c r="AC163" s="26">
        <f t="shared" si="80"/>
        <v>26.897977051330024</v>
      </c>
      <c r="AD163" s="26">
        <f t="shared" si="80"/>
        <v>7.1913356623925742</v>
      </c>
      <c r="AE163" s="26">
        <f t="shared" si="80"/>
        <v>15.218204197082544</v>
      </c>
      <c r="AF163" s="26">
        <f t="shared" si="80"/>
        <v>0</v>
      </c>
      <c r="AG163" s="26">
        <f t="shared" si="80"/>
        <v>0</v>
      </c>
      <c r="AH163" s="26">
        <f t="shared" si="80"/>
        <v>0</v>
      </c>
      <c r="AI163" s="26">
        <f t="shared" si="80"/>
        <v>0</v>
      </c>
      <c r="AJ163" s="26">
        <f t="shared" si="80"/>
        <v>0</v>
      </c>
      <c r="AK163" s="26">
        <f t="shared" si="80"/>
        <v>0</v>
      </c>
      <c r="AL163" s="26">
        <f t="shared" si="80"/>
        <v>0</v>
      </c>
      <c r="AM163" s="26">
        <f t="shared" si="80"/>
        <v>0</v>
      </c>
    </row>
    <row r="164" spans="1:39" hidden="1" x14ac:dyDescent="0.25">
      <c r="A164" s="592"/>
      <c r="B164" s="236" t="s">
        <v>20</v>
      </c>
      <c r="C164" s="26">
        <f t="shared" si="81"/>
        <v>0</v>
      </c>
      <c r="D164" s="26">
        <f t="shared" si="82"/>
        <v>0</v>
      </c>
      <c r="E164" s="26">
        <f t="shared" ref="E164:AM167" si="83">IF(E25=0,0,((E7*0.5)+D25-E43)*E80*E129*E$2)</f>
        <v>0</v>
      </c>
      <c r="F164" s="26">
        <f t="shared" si="83"/>
        <v>0</v>
      </c>
      <c r="G164" s="26">
        <f t="shared" si="83"/>
        <v>0</v>
      </c>
      <c r="H164" s="26">
        <f t="shared" si="83"/>
        <v>0</v>
      </c>
      <c r="I164" s="26">
        <f t="shared" si="83"/>
        <v>0</v>
      </c>
      <c r="J164" s="26">
        <f t="shared" si="83"/>
        <v>0</v>
      </c>
      <c r="K164" s="26">
        <f t="shared" si="83"/>
        <v>0</v>
      </c>
      <c r="L164" s="26">
        <f t="shared" si="83"/>
        <v>8.1257935956454599</v>
      </c>
      <c r="M164" s="26">
        <f t="shared" si="83"/>
        <v>17.329424880597429</v>
      </c>
      <c r="N164" s="26">
        <f t="shared" si="83"/>
        <v>20.824395415820206</v>
      </c>
      <c r="O164" s="26">
        <f t="shared" si="83"/>
        <v>23.93178414141115</v>
      </c>
      <c r="P164" s="26">
        <f t="shared" si="83"/>
        <v>20.28980398340865</v>
      </c>
      <c r="Q164" s="26">
        <f t="shared" si="83"/>
        <v>23.0089099465015</v>
      </c>
      <c r="R164" s="26">
        <f t="shared" si="83"/>
        <v>19.642984137914084</v>
      </c>
      <c r="S164" s="26">
        <f t="shared" si="83"/>
        <v>24.57464169699319</v>
      </c>
      <c r="T164" s="26">
        <f t="shared" si="83"/>
        <v>103.91230754749877</v>
      </c>
      <c r="U164" s="26">
        <f t="shared" si="83"/>
        <v>94.208690864824447</v>
      </c>
      <c r="V164" s="26">
        <f t="shared" si="83"/>
        <v>98.832921452934144</v>
      </c>
      <c r="W164" s="26">
        <f t="shared" si="83"/>
        <v>88.322693357456401</v>
      </c>
      <c r="X164" s="26">
        <f t="shared" si="83"/>
        <v>33.118999728489776</v>
      </c>
      <c r="Y164" s="26">
        <f t="shared" si="83"/>
        <v>29.667730124658256</v>
      </c>
      <c r="Z164" s="26">
        <f t="shared" si="83"/>
        <v>24.827432637434235</v>
      </c>
      <c r="AA164" s="26">
        <f t="shared" si="83"/>
        <v>23.93178414141115</v>
      </c>
      <c r="AB164" s="26">
        <f t="shared" si="83"/>
        <v>20.28980398340865</v>
      </c>
      <c r="AC164" s="26">
        <f t="shared" si="83"/>
        <v>23.0089099465015</v>
      </c>
      <c r="AD164" s="26">
        <f t="shared" si="83"/>
        <v>19.642984137914084</v>
      </c>
      <c r="AE164" s="26">
        <f t="shared" si="83"/>
        <v>24.57464169699319</v>
      </c>
      <c r="AF164" s="26">
        <f t="shared" si="83"/>
        <v>0</v>
      </c>
      <c r="AG164" s="26">
        <f t="shared" si="83"/>
        <v>0</v>
      </c>
      <c r="AH164" s="26">
        <f t="shared" si="83"/>
        <v>0</v>
      </c>
      <c r="AI164" s="26">
        <f t="shared" si="83"/>
        <v>0</v>
      </c>
      <c r="AJ164" s="26">
        <f t="shared" si="83"/>
        <v>0</v>
      </c>
      <c r="AK164" s="26">
        <f t="shared" si="83"/>
        <v>0</v>
      </c>
      <c r="AL164" s="26">
        <f t="shared" si="83"/>
        <v>0</v>
      </c>
      <c r="AM164" s="26">
        <f t="shared" si="83"/>
        <v>0</v>
      </c>
    </row>
    <row r="165" spans="1:39" hidden="1" x14ac:dyDescent="0.25">
      <c r="A165" s="592"/>
      <c r="B165" s="236" t="s">
        <v>1</v>
      </c>
      <c r="C165" s="26">
        <f t="shared" si="81"/>
        <v>0</v>
      </c>
      <c r="D165" s="26">
        <f t="shared" si="82"/>
        <v>0</v>
      </c>
      <c r="E165" s="26">
        <f t="shared" si="83"/>
        <v>0</v>
      </c>
      <c r="F165" s="26">
        <f t="shared" si="83"/>
        <v>31.49824940658101</v>
      </c>
      <c r="G165" s="26">
        <f t="shared" si="83"/>
        <v>332.89138876247154</v>
      </c>
      <c r="H165" s="26">
        <f t="shared" si="83"/>
        <v>3622.8568269484417</v>
      </c>
      <c r="I165" s="26">
        <f t="shared" si="83"/>
        <v>5522.3380967538205</v>
      </c>
      <c r="J165" s="26">
        <f t="shared" si="83"/>
        <v>6874.8820708629628</v>
      </c>
      <c r="K165" s="26">
        <f t="shared" si="83"/>
        <v>3664.2758910550601</v>
      </c>
      <c r="L165" s="26">
        <f t="shared" si="83"/>
        <v>199.20443338862225</v>
      </c>
      <c r="M165" s="26">
        <f t="shared" si="83"/>
        <v>76.8489204751138</v>
      </c>
      <c r="N165" s="26">
        <f t="shared" si="83"/>
        <v>0</v>
      </c>
      <c r="O165" s="26">
        <f t="shared" si="83"/>
        <v>0</v>
      </c>
      <c r="P165" s="26">
        <f t="shared" si="83"/>
        <v>0</v>
      </c>
      <c r="Q165" s="26">
        <f t="shared" si="83"/>
        <v>0</v>
      </c>
      <c r="R165" s="26">
        <f t="shared" si="83"/>
        <v>334.86686981763347</v>
      </c>
      <c r="S165" s="26">
        <f t="shared" si="83"/>
        <v>1813.0847308465227</v>
      </c>
      <c r="T165" s="26">
        <f t="shared" si="83"/>
        <v>18336.257594543196</v>
      </c>
      <c r="U165" s="26">
        <f t="shared" si="83"/>
        <v>20568.990613211896</v>
      </c>
      <c r="V165" s="26">
        <f t="shared" si="83"/>
        <v>20640.839305279194</v>
      </c>
      <c r="W165" s="26">
        <f t="shared" si="83"/>
        <v>9226.4380564929779</v>
      </c>
      <c r="X165" s="26">
        <f t="shared" si="83"/>
        <v>406.24333231265155</v>
      </c>
      <c r="Y165" s="26">
        <f t="shared" si="83"/>
        <v>126.56401576038448</v>
      </c>
      <c r="Z165" s="26">
        <f t="shared" si="83"/>
        <v>0</v>
      </c>
      <c r="AA165" s="26">
        <f t="shared" si="83"/>
        <v>0</v>
      </c>
      <c r="AB165" s="26">
        <f t="shared" si="83"/>
        <v>0</v>
      </c>
      <c r="AC165" s="26">
        <f t="shared" si="83"/>
        <v>0</v>
      </c>
      <c r="AD165" s="26">
        <f t="shared" si="83"/>
        <v>334.86686981763347</v>
      </c>
      <c r="AE165" s="26">
        <f t="shared" si="83"/>
        <v>1813.0847308465227</v>
      </c>
      <c r="AF165" s="26">
        <f t="shared" si="83"/>
        <v>0</v>
      </c>
      <c r="AG165" s="26">
        <f t="shared" si="83"/>
        <v>0</v>
      </c>
      <c r="AH165" s="26">
        <f t="shared" si="83"/>
        <v>0</v>
      </c>
      <c r="AI165" s="26">
        <f t="shared" si="83"/>
        <v>0</v>
      </c>
      <c r="AJ165" s="26">
        <f t="shared" si="83"/>
        <v>0</v>
      </c>
      <c r="AK165" s="26">
        <f t="shared" si="83"/>
        <v>0</v>
      </c>
      <c r="AL165" s="26">
        <f t="shared" si="83"/>
        <v>0</v>
      </c>
      <c r="AM165" s="26">
        <f t="shared" si="83"/>
        <v>0</v>
      </c>
    </row>
    <row r="166" spans="1:39" hidden="1" x14ac:dyDescent="0.25">
      <c r="A166" s="592"/>
      <c r="B166" s="236" t="s">
        <v>21</v>
      </c>
      <c r="C166" s="26">
        <f t="shared" si="81"/>
        <v>0</v>
      </c>
      <c r="D166" s="26">
        <f t="shared" si="82"/>
        <v>0</v>
      </c>
      <c r="E166" s="26">
        <f t="shared" si="83"/>
        <v>0</v>
      </c>
      <c r="F166" s="26">
        <f t="shared" si="83"/>
        <v>0</v>
      </c>
      <c r="G166" s="26">
        <f t="shared" si="83"/>
        <v>0</v>
      </c>
      <c r="H166" s="26">
        <f t="shared" si="83"/>
        <v>2.5354794507608601E-2</v>
      </c>
      <c r="I166" s="26">
        <f t="shared" si="83"/>
        <v>5.8208525198546295E-2</v>
      </c>
      <c r="J166" s="26">
        <f t="shared" si="83"/>
        <v>4.8750825604482288E-2</v>
      </c>
      <c r="K166" s="26">
        <f t="shared" si="83"/>
        <v>5.9494104089702786E-2</v>
      </c>
      <c r="L166" s="26">
        <f t="shared" si="83"/>
        <v>2.2137075000135512E-2</v>
      </c>
      <c r="M166" s="26">
        <f t="shared" si="83"/>
        <v>1.9860842139783914E-2</v>
      </c>
      <c r="N166" s="26">
        <f t="shared" si="83"/>
        <v>2.0801170661019126E-2</v>
      </c>
      <c r="O166" s="26">
        <f t="shared" si="83"/>
        <v>3.1484311064421009E-3</v>
      </c>
      <c r="P166" s="26">
        <f t="shared" si="83"/>
        <v>1.6967953015747821E-3</v>
      </c>
      <c r="Q166" s="26">
        <f t="shared" si="83"/>
        <v>2.0424395741861063E-3</v>
      </c>
      <c r="R166" s="26">
        <f t="shared" si="83"/>
        <v>7.9499106603802064E-2</v>
      </c>
      <c r="S166" s="26">
        <f t="shared" si="83"/>
        <v>1.6328086498817052E-2</v>
      </c>
      <c r="T166" s="26">
        <f t="shared" si="83"/>
        <v>5.1358635593291353E-2</v>
      </c>
      <c r="U166" s="26">
        <f t="shared" si="83"/>
        <v>5.8208525198546295E-2</v>
      </c>
      <c r="V166" s="26">
        <f t="shared" si="83"/>
        <v>4.8750825604482288E-2</v>
      </c>
      <c r="W166" s="26">
        <f t="shared" si="83"/>
        <v>5.9494104089702786E-2</v>
      </c>
      <c r="X166" s="26">
        <f t="shared" si="83"/>
        <v>2.2137075000135512E-2</v>
      </c>
      <c r="Y166" s="26">
        <f t="shared" si="83"/>
        <v>1.9860842139783914E-2</v>
      </c>
      <c r="Z166" s="26">
        <f t="shared" si="83"/>
        <v>2.0801170661019126E-2</v>
      </c>
      <c r="AA166" s="26">
        <f t="shared" si="83"/>
        <v>3.1484311064421009E-3</v>
      </c>
      <c r="AB166" s="26">
        <f t="shared" si="83"/>
        <v>1.6967953015747821E-3</v>
      </c>
      <c r="AC166" s="26">
        <f t="shared" si="83"/>
        <v>2.0424395741861063E-3</v>
      </c>
      <c r="AD166" s="26">
        <f t="shared" si="83"/>
        <v>7.9499106603802064E-2</v>
      </c>
      <c r="AE166" s="26">
        <f t="shared" si="83"/>
        <v>1.6328086498817052E-2</v>
      </c>
      <c r="AF166" s="26">
        <f t="shared" si="83"/>
        <v>0</v>
      </c>
      <c r="AG166" s="26">
        <f t="shared" si="83"/>
        <v>0</v>
      </c>
      <c r="AH166" s="26">
        <f t="shared" si="83"/>
        <v>0</v>
      </c>
      <c r="AI166" s="26">
        <f t="shared" si="83"/>
        <v>0</v>
      </c>
      <c r="AJ166" s="26">
        <f t="shared" si="83"/>
        <v>0</v>
      </c>
      <c r="AK166" s="26">
        <f t="shared" si="83"/>
        <v>0</v>
      </c>
      <c r="AL166" s="26">
        <f t="shared" si="83"/>
        <v>0</v>
      </c>
      <c r="AM166" s="26">
        <f t="shared" si="83"/>
        <v>0</v>
      </c>
    </row>
    <row r="167" spans="1:39" hidden="1" x14ac:dyDescent="0.25">
      <c r="A167" s="592"/>
      <c r="B167" s="77" t="s">
        <v>9</v>
      </c>
      <c r="C167" s="26">
        <f t="shared" si="81"/>
        <v>0</v>
      </c>
      <c r="D167" s="26">
        <f t="shared" si="82"/>
        <v>0</v>
      </c>
      <c r="E167" s="26">
        <f t="shared" si="83"/>
        <v>0</v>
      </c>
      <c r="F167" s="26">
        <f t="shared" si="83"/>
        <v>0</v>
      </c>
      <c r="G167" s="26">
        <f t="shared" si="83"/>
        <v>0</v>
      </c>
      <c r="H167" s="26">
        <f t="shared" si="83"/>
        <v>0</v>
      </c>
      <c r="I167" s="26">
        <f t="shared" si="83"/>
        <v>0</v>
      </c>
      <c r="J167" s="26">
        <f t="shared" si="83"/>
        <v>0</v>
      </c>
      <c r="K167" s="26">
        <f t="shared" si="83"/>
        <v>0</v>
      </c>
      <c r="L167" s="26">
        <f t="shared" si="83"/>
        <v>0</v>
      </c>
      <c r="M167" s="26">
        <f t="shared" si="83"/>
        <v>0</v>
      </c>
      <c r="N167" s="26">
        <f t="shared" si="83"/>
        <v>11.261203147307052</v>
      </c>
      <c r="O167" s="26">
        <f t="shared" si="83"/>
        <v>26.031597279913676</v>
      </c>
      <c r="P167" s="26">
        <f t="shared" si="83"/>
        <v>24.095256859502516</v>
      </c>
      <c r="Q167" s="26">
        <f t="shared" si="83"/>
        <v>22.915923722153604</v>
      </c>
      <c r="R167" s="26">
        <f t="shared" si="83"/>
        <v>6.203922366471339</v>
      </c>
      <c r="S167" s="26">
        <f t="shared" si="83"/>
        <v>2.0896612189626484</v>
      </c>
      <c r="T167" s="26">
        <f t="shared" si="83"/>
        <v>0</v>
      </c>
      <c r="U167" s="26">
        <f t="shared" si="83"/>
        <v>0</v>
      </c>
      <c r="V167" s="26">
        <f t="shared" si="83"/>
        <v>0</v>
      </c>
      <c r="W167" s="26">
        <f t="shared" si="83"/>
        <v>3.4513425021338322</v>
      </c>
      <c r="X167" s="26">
        <f t="shared" si="83"/>
        <v>8.2318141241763474</v>
      </c>
      <c r="Y167" s="26">
        <f t="shared" si="83"/>
        <v>18.260826034596221</v>
      </c>
      <c r="Z167" s="26">
        <f t="shared" si="83"/>
        <v>22.522406294614104</v>
      </c>
      <c r="AA167" s="26">
        <f t="shared" si="83"/>
        <v>26.031597279913676</v>
      </c>
      <c r="AB167" s="26">
        <f t="shared" si="83"/>
        <v>24.095256859502516</v>
      </c>
      <c r="AC167" s="26">
        <f t="shared" si="83"/>
        <v>22.915923722153604</v>
      </c>
      <c r="AD167" s="26">
        <f t="shared" si="83"/>
        <v>6.203922366471339</v>
      </c>
      <c r="AE167" s="26">
        <f t="shared" si="83"/>
        <v>2.0896612189626484</v>
      </c>
      <c r="AF167" s="26">
        <f t="shared" si="83"/>
        <v>0</v>
      </c>
      <c r="AG167" s="26">
        <f t="shared" si="83"/>
        <v>0</v>
      </c>
      <c r="AH167" s="26">
        <f t="shared" si="83"/>
        <v>0</v>
      </c>
      <c r="AI167" s="26">
        <f t="shared" si="83"/>
        <v>0</v>
      </c>
      <c r="AJ167" s="26">
        <f t="shared" si="83"/>
        <v>0</v>
      </c>
      <c r="AK167" s="26">
        <f t="shared" si="83"/>
        <v>0</v>
      </c>
      <c r="AL167" s="26">
        <f t="shared" si="83"/>
        <v>0</v>
      </c>
      <c r="AM167" s="26">
        <f t="shared" si="83"/>
        <v>0</v>
      </c>
    </row>
    <row r="168" spans="1:39" hidden="1" x14ac:dyDescent="0.25">
      <c r="A168" s="592"/>
      <c r="B168" s="77" t="s">
        <v>3</v>
      </c>
      <c r="C168" s="26">
        <f t="shared" si="81"/>
        <v>0</v>
      </c>
      <c r="D168" s="26">
        <f t="shared" si="82"/>
        <v>0</v>
      </c>
      <c r="E168" s="26">
        <f t="shared" ref="E168:AM171" si="84">IF(E29=0,0,((E11*0.5)+D29-E47)*E84*E133*E$2)</f>
        <v>17.13352675148132</v>
      </c>
      <c r="F168" s="26">
        <f t="shared" si="84"/>
        <v>30.890761426659331</v>
      </c>
      <c r="G168" s="26">
        <f t="shared" si="84"/>
        <v>156.91637036015231</v>
      </c>
      <c r="H168" s="26">
        <f t="shared" si="84"/>
        <v>1984.1361855589157</v>
      </c>
      <c r="I168" s="26">
        <f t="shared" si="84"/>
        <v>3073.1246496337294</v>
      </c>
      <c r="J168" s="26">
        <f t="shared" si="84"/>
        <v>3597.9398734059182</v>
      </c>
      <c r="K168" s="26">
        <f t="shared" si="84"/>
        <v>1737.0256479802438</v>
      </c>
      <c r="L168" s="26">
        <f t="shared" si="84"/>
        <v>351.37394074173073</v>
      </c>
      <c r="M168" s="26">
        <f t="shared" si="84"/>
        <v>1031.5872341818967</v>
      </c>
      <c r="N168" s="26">
        <f t="shared" si="84"/>
        <v>1852.2151880018453</v>
      </c>
      <c r="O168" s="26">
        <f t="shared" si="84"/>
        <v>2649.8393382891004</v>
      </c>
      <c r="P168" s="26">
        <f t="shared" si="84"/>
        <v>2450.5559447791511</v>
      </c>
      <c r="Q168" s="26">
        <f t="shared" si="84"/>
        <v>2362.5796982050042</v>
      </c>
      <c r="R168" s="26">
        <f t="shared" si="84"/>
        <v>631.6498674425859</v>
      </c>
      <c r="S168" s="26">
        <f t="shared" si="84"/>
        <v>1336.6886368648891</v>
      </c>
      <c r="T168" s="26">
        <f t="shared" si="84"/>
        <v>13902.223447726874</v>
      </c>
      <c r="U168" s="26">
        <f t="shared" si="84"/>
        <v>15596.838254829256</v>
      </c>
      <c r="V168" s="26">
        <f t="shared" si="84"/>
        <v>15653.340565142018</v>
      </c>
      <c r="W168" s="26">
        <f t="shared" si="84"/>
        <v>6963.2922045880123</v>
      </c>
      <c r="X168" s="26">
        <f t="shared" si="84"/>
        <v>944.24813980202725</v>
      </c>
      <c r="Y168" s="26">
        <f t="shared" si="84"/>
        <v>1867.2777614600272</v>
      </c>
      <c r="Z168" s="26">
        <f t="shared" si="84"/>
        <v>2295.5394208827856</v>
      </c>
      <c r="AA168" s="26">
        <f t="shared" si="84"/>
        <v>2649.8393382891004</v>
      </c>
      <c r="AB168" s="26">
        <f t="shared" si="84"/>
        <v>2450.5559447791511</v>
      </c>
      <c r="AC168" s="26">
        <f t="shared" si="84"/>
        <v>2362.5796982050042</v>
      </c>
      <c r="AD168" s="26">
        <f t="shared" si="84"/>
        <v>631.6498674425859</v>
      </c>
      <c r="AE168" s="26">
        <f t="shared" si="84"/>
        <v>1336.6886368648891</v>
      </c>
      <c r="AF168" s="26">
        <f t="shared" si="84"/>
        <v>0</v>
      </c>
      <c r="AG168" s="26">
        <f t="shared" si="84"/>
        <v>0</v>
      </c>
      <c r="AH168" s="26">
        <f t="shared" si="84"/>
        <v>0</v>
      </c>
      <c r="AI168" s="26">
        <f t="shared" si="84"/>
        <v>0</v>
      </c>
      <c r="AJ168" s="26">
        <f t="shared" si="84"/>
        <v>0</v>
      </c>
      <c r="AK168" s="26">
        <f t="shared" si="84"/>
        <v>0</v>
      </c>
      <c r="AL168" s="26">
        <f t="shared" si="84"/>
        <v>0</v>
      </c>
      <c r="AM168" s="26">
        <f t="shared" si="84"/>
        <v>0</v>
      </c>
    </row>
    <row r="169" spans="1:39" ht="15.75" hidden="1" customHeight="1" x14ac:dyDescent="0.25">
      <c r="A169" s="592"/>
      <c r="B169" s="77" t="s">
        <v>4</v>
      </c>
      <c r="C169" s="26">
        <f t="shared" si="81"/>
        <v>0</v>
      </c>
      <c r="D169" s="26">
        <f t="shared" si="82"/>
        <v>15.247453738764822</v>
      </c>
      <c r="E169" s="26">
        <f t="shared" si="84"/>
        <v>248.23987053257946</v>
      </c>
      <c r="F169" s="26">
        <f t="shared" si="84"/>
        <v>696.17793009951356</v>
      </c>
      <c r="G169" s="26">
        <f t="shared" si="84"/>
        <v>1847.0004989262868</v>
      </c>
      <c r="H169" s="26">
        <f t="shared" si="84"/>
        <v>6756.4366558810934</v>
      </c>
      <c r="I169" s="26">
        <f t="shared" si="84"/>
        <v>9760.0931770272509</v>
      </c>
      <c r="J169" s="26">
        <f t="shared" si="84"/>
        <v>9321.9337905697012</v>
      </c>
      <c r="K169" s="26">
        <f t="shared" si="84"/>
        <v>9655.8333948337004</v>
      </c>
      <c r="L169" s="26">
        <f t="shared" si="84"/>
        <v>5433.5944822713918</v>
      </c>
      <c r="M169" s="100">
        <f t="shared" si="84"/>
        <v>4713.2310681417794</v>
      </c>
      <c r="N169" s="26">
        <f t="shared" si="84"/>
        <v>4985.4831385606185</v>
      </c>
      <c r="O169" s="26">
        <f t="shared" si="84"/>
        <v>7234.716111800969</v>
      </c>
      <c r="P169" s="26">
        <f t="shared" si="84"/>
        <v>5239.1439795958204</v>
      </c>
      <c r="Q169" s="26">
        <f t="shared" si="84"/>
        <v>6396.8163786055711</v>
      </c>
      <c r="R169" s="26">
        <f t="shared" si="84"/>
        <v>4801.3012058070426</v>
      </c>
      <c r="S169" s="26">
        <f t="shared" si="84"/>
        <v>6823.1632311901494</v>
      </c>
      <c r="T169" s="26">
        <f t="shared" si="84"/>
        <v>22615.407533174646</v>
      </c>
      <c r="U169" s="26">
        <f t="shared" si="84"/>
        <v>25443.87117008763</v>
      </c>
      <c r="V169" s="26">
        <f t="shared" si="84"/>
        <v>21194.548510506917</v>
      </c>
      <c r="W169" s="26">
        <f t="shared" si="84"/>
        <v>19453.599791974462</v>
      </c>
      <c r="X169" s="26">
        <f t="shared" si="84"/>
        <v>9284.9882727461918</v>
      </c>
      <c r="Y169" s="26">
        <f t="shared" si="84"/>
        <v>6918.8712241499206</v>
      </c>
      <c r="Z169" s="26">
        <f t="shared" si="84"/>
        <v>5793.7439372524477</v>
      </c>
      <c r="AA169" s="26">
        <f t="shared" si="84"/>
        <v>7234.716111800969</v>
      </c>
      <c r="AB169" s="26">
        <f t="shared" si="84"/>
        <v>5239.1439795958204</v>
      </c>
      <c r="AC169" s="26">
        <f t="shared" si="84"/>
        <v>6396.8163786055711</v>
      </c>
      <c r="AD169" s="26">
        <f t="shared" si="84"/>
        <v>4801.3012058070426</v>
      </c>
      <c r="AE169" s="26">
        <f t="shared" si="84"/>
        <v>6823.1632311901494</v>
      </c>
      <c r="AF169" s="26">
        <f t="shared" si="84"/>
        <v>0</v>
      </c>
      <c r="AG169" s="26">
        <f t="shared" si="84"/>
        <v>0</v>
      </c>
      <c r="AH169" s="26">
        <f t="shared" si="84"/>
        <v>0</v>
      </c>
      <c r="AI169" s="26">
        <f t="shared" si="84"/>
        <v>0</v>
      </c>
      <c r="AJ169" s="26">
        <f t="shared" si="84"/>
        <v>0</v>
      </c>
      <c r="AK169" s="26">
        <f t="shared" si="84"/>
        <v>0</v>
      </c>
      <c r="AL169" s="26">
        <f t="shared" si="84"/>
        <v>0</v>
      </c>
      <c r="AM169" s="26">
        <f t="shared" si="84"/>
        <v>0</v>
      </c>
    </row>
    <row r="170" spans="1:39" hidden="1" x14ac:dyDescent="0.25">
      <c r="A170" s="592"/>
      <c r="B170" s="77" t="s">
        <v>5</v>
      </c>
      <c r="C170" s="26">
        <f t="shared" si="81"/>
        <v>0</v>
      </c>
      <c r="D170" s="26">
        <f t="shared" si="82"/>
        <v>0</v>
      </c>
      <c r="E170" s="26">
        <f t="shared" si="84"/>
        <v>9.5193723757668653</v>
      </c>
      <c r="F170" s="26">
        <f t="shared" si="84"/>
        <v>16.453646652689191</v>
      </c>
      <c r="G170" s="26">
        <f t="shared" si="84"/>
        <v>20.642969665732629</v>
      </c>
      <c r="H170" s="26">
        <f t="shared" si="84"/>
        <v>65.425150294661748</v>
      </c>
      <c r="I170" s="26">
        <f t="shared" si="84"/>
        <v>75.058066432526786</v>
      </c>
      <c r="J170" s="26">
        <f t="shared" si="84"/>
        <v>89.638378711958552</v>
      </c>
      <c r="K170" s="26">
        <f t="shared" si="84"/>
        <v>82.391049661218972</v>
      </c>
      <c r="L170" s="26">
        <f t="shared" si="84"/>
        <v>31.695465948908648</v>
      </c>
      <c r="M170" s="26">
        <f t="shared" si="84"/>
        <v>31.406701518014593</v>
      </c>
      <c r="N170" s="26">
        <f t="shared" si="84"/>
        <v>26.338434641997882</v>
      </c>
      <c r="O170" s="26">
        <f t="shared" si="84"/>
        <v>26.259430013937056</v>
      </c>
      <c r="P170" s="26">
        <f t="shared" si="84"/>
        <v>23.574870115648494</v>
      </c>
      <c r="Q170" s="26">
        <f t="shared" si="84"/>
        <v>28.65219900271752</v>
      </c>
      <c r="R170" s="26">
        <f t="shared" si="84"/>
        <v>18.284758306982933</v>
      </c>
      <c r="S170" s="26">
        <f t="shared" si="84"/>
        <v>23.950861492890542</v>
      </c>
      <c r="T170" s="26">
        <f t="shared" si="84"/>
        <v>98.856608274089737</v>
      </c>
      <c r="U170" s="26">
        <f t="shared" si="84"/>
        <v>89.69202907031503</v>
      </c>
      <c r="V170" s="26">
        <f t="shared" si="84"/>
        <v>93.578527226769936</v>
      </c>
      <c r="W170" s="26">
        <f t="shared" si="84"/>
        <v>86.012634261712122</v>
      </c>
      <c r="X170" s="26">
        <f t="shared" si="84"/>
        <v>32.377088872541087</v>
      </c>
      <c r="Y170" s="26">
        <f t="shared" si="84"/>
        <v>31.406701518014593</v>
      </c>
      <c r="Z170" s="26">
        <f t="shared" si="84"/>
        <v>26.338434641997882</v>
      </c>
      <c r="AA170" s="26">
        <f t="shared" si="84"/>
        <v>26.259430013937056</v>
      </c>
      <c r="AB170" s="26">
        <f t="shared" si="84"/>
        <v>23.574870115648494</v>
      </c>
      <c r="AC170" s="26">
        <f t="shared" si="84"/>
        <v>28.65219900271752</v>
      </c>
      <c r="AD170" s="26">
        <f t="shared" si="84"/>
        <v>18.284758306982933</v>
      </c>
      <c r="AE170" s="26">
        <f t="shared" si="84"/>
        <v>23.950861492890542</v>
      </c>
      <c r="AF170" s="26">
        <f t="shared" si="84"/>
        <v>0</v>
      </c>
      <c r="AG170" s="26">
        <f t="shared" si="84"/>
        <v>0</v>
      </c>
      <c r="AH170" s="26">
        <f t="shared" si="84"/>
        <v>0</v>
      </c>
      <c r="AI170" s="26">
        <f t="shared" si="84"/>
        <v>0</v>
      </c>
      <c r="AJ170" s="26">
        <f t="shared" si="84"/>
        <v>0</v>
      </c>
      <c r="AK170" s="26">
        <f t="shared" si="84"/>
        <v>0</v>
      </c>
      <c r="AL170" s="26">
        <f t="shared" si="84"/>
        <v>0</v>
      </c>
      <c r="AM170" s="26">
        <f t="shared" si="84"/>
        <v>0</v>
      </c>
    </row>
    <row r="171" spans="1:39" hidden="1" x14ac:dyDescent="0.25">
      <c r="A171" s="592"/>
      <c r="B171" s="77" t="s">
        <v>22</v>
      </c>
      <c r="C171" s="26">
        <f t="shared" si="81"/>
        <v>0</v>
      </c>
      <c r="D171" s="26">
        <f t="shared" si="82"/>
        <v>0</v>
      </c>
      <c r="E171" s="26">
        <f t="shared" si="84"/>
        <v>0</v>
      </c>
      <c r="F171" s="26">
        <f t="shared" si="84"/>
        <v>0</v>
      </c>
      <c r="G171" s="26">
        <f t="shared" si="84"/>
        <v>323.95162367527661</v>
      </c>
      <c r="H171" s="26">
        <f t="shared" si="84"/>
        <v>2053.4432797561799</v>
      </c>
      <c r="I171" s="26">
        <f t="shared" si="84"/>
        <v>2022.5277310547717</v>
      </c>
      <c r="J171" s="26">
        <f t="shared" si="84"/>
        <v>2118.0108827016861</v>
      </c>
      <c r="K171" s="26">
        <f t="shared" si="84"/>
        <v>1946.7681402452267</v>
      </c>
      <c r="L171" s="26">
        <f t="shared" si="84"/>
        <v>740.12928729244118</v>
      </c>
      <c r="M171" s="26">
        <f t="shared" si="84"/>
        <v>725.04911131582651</v>
      </c>
      <c r="N171" s="26">
        <f t="shared" si="84"/>
        <v>608.04407045664698</v>
      </c>
      <c r="O171" s="26">
        <f t="shared" si="84"/>
        <v>606.22018470626085</v>
      </c>
      <c r="P171" s="26">
        <f t="shared" si="84"/>
        <v>544.24494775207859</v>
      </c>
      <c r="Q171" s="26">
        <f t="shared" si="84"/>
        <v>661.45919246720723</v>
      </c>
      <c r="R171" s="26">
        <f t="shared" si="84"/>
        <v>422.11843715897254</v>
      </c>
      <c r="S171" s="26">
        <f t="shared" si="84"/>
        <v>552.92501285778189</v>
      </c>
      <c r="T171" s="26">
        <f t="shared" si="84"/>
        <v>2282.1847730718528</v>
      </c>
      <c r="U171" s="26">
        <f t="shared" si="84"/>
        <v>2070.6130483726201</v>
      </c>
      <c r="V171" s="26">
        <f t="shared" si="84"/>
        <v>2160.3360023368214</v>
      </c>
      <c r="W171" s="26">
        <f t="shared" si="84"/>
        <v>1985.6712427319542</v>
      </c>
      <c r="X171" s="26">
        <f t="shared" si="84"/>
        <v>747.4512883998475</v>
      </c>
      <c r="Y171" s="26">
        <f t="shared" si="84"/>
        <v>725.04911131582651</v>
      </c>
      <c r="Z171" s="26">
        <f t="shared" si="84"/>
        <v>608.04407045664698</v>
      </c>
      <c r="AA171" s="26">
        <f t="shared" si="84"/>
        <v>606.22018470626085</v>
      </c>
      <c r="AB171" s="26">
        <f t="shared" si="84"/>
        <v>544.24494775207859</v>
      </c>
      <c r="AC171" s="26">
        <f t="shared" si="84"/>
        <v>661.45919246720723</v>
      </c>
      <c r="AD171" s="26">
        <f t="shared" si="84"/>
        <v>422.11843715897254</v>
      </c>
      <c r="AE171" s="26">
        <f t="shared" si="84"/>
        <v>552.92501285778189</v>
      </c>
      <c r="AF171" s="26">
        <f t="shared" si="84"/>
        <v>0</v>
      </c>
      <c r="AG171" s="26">
        <f t="shared" si="84"/>
        <v>0</v>
      </c>
      <c r="AH171" s="26">
        <f t="shared" si="84"/>
        <v>0</v>
      </c>
      <c r="AI171" s="26">
        <f t="shared" si="84"/>
        <v>0</v>
      </c>
      <c r="AJ171" s="26">
        <f t="shared" si="84"/>
        <v>0</v>
      </c>
      <c r="AK171" s="26">
        <f t="shared" si="84"/>
        <v>0</v>
      </c>
      <c r="AL171" s="26">
        <f t="shared" si="84"/>
        <v>0</v>
      </c>
      <c r="AM171" s="26">
        <f t="shared" si="84"/>
        <v>0</v>
      </c>
    </row>
    <row r="172" spans="1:39" hidden="1" x14ac:dyDescent="0.25">
      <c r="A172" s="592"/>
      <c r="B172" s="77" t="s">
        <v>23</v>
      </c>
      <c r="C172" s="26">
        <f t="shared" si="81"/>
        <v>0</v>
      </c>
      <c r="D172" s="26">
        <f t="shared" si="82"/>
        <v>0</v>
      </c>
      <c r="E172" s="26">
        <f t="shared" ref="E172:AM174" si="85">IF(E33=0,0,((E15*0.5)+D33-E51)*E88*E137*E$2)</f>
        <v>0</v>
      </c>
      <c r="F172" s="26">
        <f t="shared" si="85"/>
        <v>0</v>
      </c>
      <c r="G172" s="26">
        <f t="shared" si="85"/>
        <v>0</v>
      </c>
      <c r="H172" s="26">
        <f t="shared" si="85"/>
        <v>0</v>
      </c>
      <c r="I172" s="26">
        <f t="shared" si="85"/>
        <v>0</v>
      </c>
      <c r="J172" s="26">
        <f t="shared" si="85"/>
        <v>88.752629713872679</v>
      </c>
      <c r="K172" s="26">
        <f t="shared" si="85"/>
        <v>396.94557870835553</v>
      </c>
      <c r="L172" s="26">
        <f t="shared" si="85"/>
        <v>237.42370800603661</v>
      </c>
      <c r="M172" s="26">
        <f t="shared" si="85"/>
        <v>230.30778214806841</v>
      </c>
      <c r="N172" s="26">
        <f t="shared" si="85"/>
        <v>193.14178740390858</v>
      </c>
      <c r="O172" s="26">
        <f t="shared" si="85"/>
        <v>192.56244032864552</v>
      </c>
      <c r="P172" s="26">
        <f t="shared" si="85"/>
        <v>172.87635403703524</v>
      </c>
      <c r="Q172" s="26">
        <f t="shared" si="85"/>
        <v>210.10880121224909</v>
      </c>
      <c r="R172" s="26">
        <f t="shared" si="85"/>
        <v>134.08355316712419</v>
      </c>
      <c r="S172" s="26">
        <f t="shared" si="85"/>
        <v>175.63352801628116</v>
      </c>
      <c r="T172" s="26">
        <f t="shared" si="85"/>
        <v>724.92318842291684</v>
      </c>
      <c r="U172" s="26">
        <f t="shared" si="85"/>
        <v>657.71861714595536</v>
      </c>
      <c r="V172" s="26">
        <f t="shared" si="85"/>
        <v>686.21861006059703</v>
      </c>
      <c r="W172" s="26">
        <f t="shared" si="85"/>
        <v>630.7373291705087</v>
      </c>
      <c r="X172" s="26">
        <f t="shared" si="85"/>
        <v>237.42370800603661</v>
      </c>
      <c r="Y172" s="26">
        <f t="shared" si="85"/>
        <v>230.30778214806841</v>
      </c>
      <c r="Z172" s="26">
        <f t="shared" si="85"/>
        <v>193.14178740390858</v>
      </c>
      <c r="AA172" s="26">
        <f t="shared" si="85"/>
        <v>192.56244032864552</v>
      </c>
      <c r="AB172" s="26">
        <f t="shared" si="85"/>
        <v>172.87635403703524</v>
      </c>
      <c r="AC172" s="26">
        <f t="shared" si="85"/>
        <v>210.10880121224909</v>
      </c>
      <c r="AD172" s="26">
        <f t="shared" si="85"/>
        <v>134.08355316712419</v>
      </c>
      <c r="AE172" s="26">
        <f t="shared" si="85"/>
        <v>175.63352801628116</v>
      </c>
      <c r="AF172" s="26">
        <f t="shared" si="85"/>
        <v>0</v>
      </c>
      <c r="AG172" s="26">
        <f t="shared" si="85"/>
        <v>0</v>
      </c>
      <c r="AH172" s="26">
        <f t="shared" si="85"/>
        <v>0</v>
      </c>
      <c r="AI172" s="26">
        <f t="shared" si="85"/>
        <v>0</v>
      </c>
      <c r="AJ172" s="26">
        <f t="shared" si="85"/>
        <v>0</v>
      </c>
      <c r="AK172" s="26">
        <f t="shared" si="85"/>
        <v>0</v>
      </c>
      <c r="AL172" s="26">
        <f t="shared" si="85"/>
        <v>0</v>
      </c>
      <c r="AM172" s="26">
        <f t="shared" si="85"/>
        <v>0</v>
      </c>
    </row>
    <row r="173" spans="1:39" ht="15.75" hidden="1" customHeight="1" x14ac:dyDescent="0.25">
      <c r="A173" s="592"/>
      <c r="B173" s="77" t="s">
        <v>7</v>
      </c>
      <c r="C173" s="26">
        <f t="shared" si="81"/>
        <v>0</v>
      </c>
      <c r="D173" s="26">
        <f t="shared" si="82"/>
        <v>0</v>
      </c>
      <c r="E173" s="26">
        <f t="shared" si="85"/>
        <v>3.6476939762800789</v>
      </c>
      <c r="F173" s="26">
        <f t="shared" si="85"/>
        <v>7.77154493438288</v>
      </c>
      <c r="G173" s="26">
        <f t="shared" si="85"/>
        <v>8.6185469478707937</v>
      </c>
      <c r="H173" s="26">
        <f t="shared" si="85"/>
        <v>30.055468179829877</v>
      </c>
      <c r="I173" s="26">
        <f t="shared" si="85"/>
        <v>45.044133585047092</v>
      </c>
      <c r="J173" s="26">
        <f t="shared" si="85"/>
        <v>62.109588121101297</v>
      </c>
      <c r="K173" s="26">
        <f t="shared" si="85"/>
        <v>67.576010303253256</v>
      </c>
      <c r="L173" s="26">
        <f t="shared" si="85"/>
        <v>32.708578473062452</v>
      </c>
      <c r="M173" s="26">
        <f t="shared" si="85"/>
        <v>39.843374228628967</v>
      </c>
      <c r="N173" s="140">
        <f t="shared" si="85"/>
        <v>59.886957556705269</v>
      </c>
      <c r="O173" s="26">
        <f t="shared" si="85"/>
        <v>81.893408245969525</v>
      </c>
      <c r="P173" s="26">
        <f t="shared" si="85"/>
        <v>71.566483037373786</v>
      </c>
      <c r="Q173" s="26">
        <f t="shared" si="85"/>
        <v>85.69004504670653</v>
      </c>
      <c r="R173" s="26">
        <f t="shared" si="85"/>
        <v>67.50769021920847</v>
      </c>
      <c r="S173" s="26">
        <f t="shared" si="85"/>
        <v>78.12893009602611</v>
      </c>
      <c r="T173" s="26">
        <f t="shared" si="85"/>
        <v>339.08698467695592</v>
      </c>
      <c r="U173" s="26">
        <f t="shared" si="85"/>
        <v>309.37154825494133</v>
      </c>
      <c r="V173" s="26">
        <f t="shared" si="85"/>
        <v>324.48744188978247</v>
      </c>
      <c r="W173" s="26">
        <f t="shared" si="85"/>
        <v>287.6841831052833</v>
      </c>
      <c r="X173" s="26">
        <f t="shared" si="85"/>
        <v>104.10734311759937</v>
      </c>
      <c r="Y173" s="26">
        <f t="shared" si="85"/>
        <v>99.425195513673259</v>
      </c>
      <c r="Z173" s="26">
        <f t="shared" si="85"/>
        <v>82.517533163840838</v>
      </c>
      <c r="AA173" s="26">
        <f t="shared" si="85"/>
        <v>81.893408245969525</v>
      </c>
      <c r="AB173" s="26">
        <f t="shared" si="85"/>
        <v>71.566483037373786</v>
      </c>
      <c r="AC173" s="26">
        <f t="shared" si="85"/>
        <v>85.69004504670653</v>
      </c>
      <c r="AD173" s="26">
        <f t="shared" si="85"/>
        <v>67.50769021920847</v>
      </c>
      <c r="AE173" s="26">
        <f t="shared" si="85"/>
        <v>78.12893009602611</v>
      </c>
      <c r="AF173" s="26">
        <f t="shared" si="85"/>
        <v>0</v>
      </c>
      <c r="AG173" s="26">
        <f t="shared" si="85"/>
        <v>0</v>
      </c>
      <c r="AH173" s="26">
        <f t="shared" si="85"/>
        <v>0</v>
      </c>
      <c r="AI173" s="26">
        <f t="shared" si="85"/>
        <v>0</v>
      </c>
      <c r="AJ173" s="26">
        <f t="shared" si="85"/>
        <v>0</v>
      </c>
      <c r="AK173" s="26">
        <f t="shared" si="85"/>
        <v>0</v>
      </c>
      <c r="AL173" s="26">
        <f t="shared" si="85"/>
        <v>0</v>
      </c>
      <c r="AM173" s="26">
        <f t="shared" si="85"/>
        <v>0</v>
      </c>
    </row>
    <row r="174" spans="1:39" ht="15.75" hidden="1" customHeight="1" x14ac:dyDescent="0.25">
      <c r="A174" s="592"/>
      <c r="B174" s="77" t="s">
        <v>8</v>
      </c>
      <c r="C174" s="26">
        <f t="shared" si="81"/>
        <v>0</v>
      </c>
      <c r="D174" s="26">
        <f t="shared" si="82"/>
        <v>0</v>
      </c>
      <c r="E174" s="26">
        <f t="shared" si="85"/>
        <v>0</v>
      </c>
      <c r="F174" s="26">
        <f t="shared" si="85"/>
        <v>0</v>
      </c>
      <c r="G174" s="26">
        <f t="shared" si="85"/>
        <v>0</v>
      </c>
      <c r="H174" s="26">
        <f t="shared" si="85"/>
        <v>0</v>
      </c>
      <c r="I174" s="26">
        <f t="shared" si="85"/>
        <v>0</v>
      </c>
      <c r="J174" s="26">
        <f t="shared" si="85"/>
        <v>0</v>
      </c>
      <c r="K174" s="26">
        <f t="shared" si="85"/>
        <v>0</v>
      </c>
      <c r="L174" s="26">
        <f t="shared" si="85"/>
        <v>0</v>
      </c>
      <c r="M174" s="26">
        <f t="shared" si="85"/>
        <v>0</v>
      </c>
      <c r="N174" s="26">
        <f t="shared" si="85"/>
        <v>0</v>
      </c>
      <c r="O174" s="26">
        <f t="shared" si="85"/>
        <v>0</v>
      </c>
      <c r="P174" s="26">
        <f t="shared" si="85"/>
        <v>0</v>
      </c>
      <c r="Q174" s="26">
        <f t="shared" si="85"/>
        <v>0</v>
      </c>
      <c r="R174" s="26">
        <f t="shared" si="85"/>
        <v>0</v>
      </c>
      <c r="S174" s="26">
        <f t="shared" si="85"/>
        <v>0</v>
      </c>
      <c r="T174" s="26">
        <f t="shared" si="85"/>
        <v>0</v>
      </c>
      <c r="U174" s="26">
        <f t="shared" si="85"/>
        <v>0</v>
      </c>
      <c r="V174" s="26">
        <f t="shared" si="85"/>
        <v>0</v>
      </c>
      <c r="W174" s="26">
        <f t="shared" si="85"/>
        <v>0</v>
      </c>
      <c r="X174" s="26">
        <f t="shared" si="85"/>
        <v>0</v>
      </c>
      <c r="Y174" s="26">
        <f t="shared" si="85"/>
        <v>0</v>
      </c>
      <c r="Z174" s="26">
        <f t="shared" si="85"/>
        <v>0</v>
      </c>
      <c r="AA174" s="26">
        <f t="shared" si="85"/>
        <v>0</v>
      </c>
      <c r="AB174" s="26">
        <f t="shared" si="85"/>
        <v>0</v>
      </c>
      <c r="AC174" s="26">
        <f t="shared" si="85"/>
        <v>0</v>
      </c>
      <c r="AD174" s="26">
        <f t="shared" si="85"/>
        <v>0</v>
      </c>
      <c r="AE174" s="26">
        <f t="shared" si="85"/>
        <v>0</v>
      </c>
      <c r="AF174" s="26">
        <f t="shared" si="85"/>
        <v>0</v>
      </c>
      <c r="AG174" s="26">
        <f t="shared" si="85"/>
        <v>0</v>
      </c>
      <c r="AH174" s="26">
        <f t="shared" si="85"/>
        <v>0</v>
      </c>
      <c r="AI174" s="26">
        <f t="shared" si="85"/>
        <v>0</v>
      </c>
      <c r="AJ174" s="26">
        <f t="shared" si="85"/>
        <v>0</v>
      </c>
      <c r="AK174" s="26">
        <f t="shared" si="85"/>
        <v>0</v>
      </c>
      <c r="AL174" s="26">
        <f t="shared" si="85"/>
        <v>0</v>
      </c>
      <c r="AM174" s="26">
        <f t="shared" si="85"/>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20.447409802838582</v>
      </c>
      <c r="E176" s="26">
        <f t="shared" ref="E176:AM176" si="86">SUM(E162:E175)</f>
        <v>322.30582030032679</v>
      </c>
      <c r="F176" s="26">
        <f t="shared" si="86"/>
        <v>847.78510123296496</v>
      </c>
      <c r="G176" s="26">
        <f t="shared" si="86"/>
        <v>2813.1081469928022</v>
      </c>
      <c r="H176" s="26">
        <f t="shared" si="86"/>
        <v>15110.384140382735</v>
      </c>
      <c r="I176" s="26">
        <f t="shared" si="86"/>
        <v>21145.566402059972</v>
      </c>
      <c r="J176" s="26">
        <f t="shared" si="86"/>
        <v>22890.911348724043</v>
      </c>
      <c r="K176" s="26">
        <f t="shared" si="86"/>
        <v>18301.921059210974</v>
      </c>
      <c r="L176" s="26">
        <f t="shared" si="86"/>
        <v>7329.8405510601478</v>
      </c>
      <c r="M176" s="100">
        <f t="shared" si="86"/>
        <v>7172.9818783447035</v>
      </c>
      <c r="N176" s="26">
        <f t="shared" si="86"/>
        <v>8068.5848088253942</v>
      </c>
      <c r="O176" s="26">
        <f t="shared" si="86"/>
        <v>11195.992262595202</v>
      </c>
      <c r="P176" s="26">
        <f t="shared" si="86"/>
        <v>8865.4546171950406</v>
      </c>
      <c r="Q176" s="26">
        <f t="shared" si="86"/>
        <v>10172.053943763465</v>
      </c>
      <c r="R176" s="26">
        <f t="shared" si="86"/>
        <v>6668.7903588788959</v>
      </c>
      <c r="S176" s="26">
        <f t="shared" si="86"/>
        <v>11141.323847316866</v>
      </c>
      <c r="T176" s="26">
        <f t="shared" si="86"/>
        <v>59782.294788422245</v>
      </c>
      <c r="U176" s="26">
        <f t="shared" si="86"/>
        <v>66116.842026202488</v>
      </c>
      <c r="V176" s="26">
        <f t="shared" si="86"/>
        <v>62186.361251615432</v>
      </c>
      <c r="W176" s="26">
        <f t="shared" si="86"/>
        <v>39867.006596720072</v>
      </c>
      <c r="X176" s="26">
        <f t="shared" si="86"/>
        <v>12208.896413722267</v>
      </c>
      <c r="Y176" s="26">
        <f t="shared" si="86"/>
        <v>10456.056602606488</v>
      </c>
      <c r="Z176" s="26">
        <f t="shared" si="86"/>
        <v>9398.1728326086541</v>
      </c>
      <c r="AA176" s="26">
        <f t="shared" si="86"/>
        <v>11195.992262595202</v>
      </c>
      <c r="AB176" s="26">
        <f t="shared" si="86"/>
        <v>8865.4546171950406</v>
      </c>
      <c r="AC176" s="26">
        <f t="shared" si="86"/>
        <v>10172.053943763465</v>
      </c>
      <c r="AD176" s="26">
        <f t="shared" si="86"/>
        <v>6668.7903588788959</v>
      </c>
      <c r="AE176" s="26">
        <f t="shared" si="86"/>
        <v>11141.323847316866</v>
      </c>
      <c r="AF176" s="26">
        <f t="shared" si="86"/>
        <v>0</v>
      </c>
      <c r="AG176" s="26">
        <f t="shared" si="86"/>
        <v>0</v>
      </c>
      <c r="AH176" s="26">
        <f t="shared" si="86"/>
        <v>0</v>
      </c>
      <c r="AI176" s="26">
        <f t="shared" si="86"/>
        <v>0</v>
      </c>
      <c r="AJ176" s="26">
        <f t="shared" si="86"/>
        <v>0</v>
      </c>
      <c r="AK176" s="26">
        <f t="shared" si="86"/>
        <v>0</v>
      </c>
      <c r="AL176" s="26">
        <f t="shared" si="86"/>
        <v>0</v>
      </c>
      <c r="AM176" s="26">
        <f t="shared" si="86"/>
        <v>0</v>
      </c>
    </row>
    <row r="177" spans="1:39" ht="16.5" hidden="1" customHeight="1" thickBot="1" x14ac:dyDescent="0.3">
      <c r="A177" s="593"/>
      <c r="B177" s="135" t="s">
        <v>26</v>
      </c>
      <c r="C177" s="27">
        <f>C176</f>
        <v>0</v>
      </c>
      <c r="D177" s="27">
        <f>C177+D176</f>
        <v>20.447409802838582</v>
      </c>
      <c r="E177" s="27">
        <f t="shared" ref="E177:AM177" si="87">D177+E176</f>
        <v>342.75323010316538</v>
      </c>
      <c r="F177" s="27">
        <f t="shared" si="87"/>
        <v>1190.5383313361303</v>
      </c>
      <c r="G177" s="27">
        <f t="shared" si="87"/>
        <v>4003.6464783289325</v>
      </c>
      <c r="H177" s="27">
        <f t="shared" si="87"/>
        <v>19114.030618711669</v>
      </c>
      <c r="I177" s="27">
        <f t="shared" si="87"/>
        <v>40259.597020771645</v>
      </c>
      <c r="J177" s="27">
        <f t="shared" si="87"/>
        <v>63150.508369495685</v>
      </c>
      <c r="K177" s="27">
        <f t="shared" si="87"/>
        <v>81452.429428706659</v>
      </c>
      <c r="L177" s="27">
        <f t="shared" si="87"/>
        <v>88782.269979766803</v>
      </c>
      <c r="M177" s="27">
        <f t="shared" si="87"/>
        <v>95955.2518581115</v>
      </c>
      <c r="N177" s="27">
        <f t="shared" si="87"/>
        <v>104023.8366669369</v>
      </c>
      <c r="O177" s="27">
        <f t="shared" si="87"/>
        <v>115219.8289295321</v>
      </c>
      <c r="P177" s="27">
        <f t="shared" si="87"/>
        <v>124085.28354672714</v>
      </c>
      <c r="Q177" s="27">
        <f t="shared" si="87"/>
        <v>134257.33749049061</v>
      </c>
      <c r="R177" s="27">
        <f t="shared" si="87"/>
        <v>140926.12784936951</v>
      </c>
      <c r="S177" s="27">
        <f t="shared" si="87"/>
        <v>152067.45169668639</v>
      </c>
      <c r="T177" s="27">
        <f t="shared" si="87"/>
        <v>211849.74648510863</v>
      </c>
      <c r="U177" s="27">
        <f t="shared" si="87"/>
        <v>277966.5885113111</v>
      </c>
      <c r="V177" s="27">
        <f t="shared" si="87"/>
        <v>340152.94976292655</v>
      </c>
      <c r="W177" s="27">
        <f t="shared" si="87"/>
        <v>380019.95635964663</v>
      </c>
      <c r="X177" s="27">
        <f t="shared" si="87"/>
        <v>392228.85277336888</v>
      </c>
      <c r="Y177" s="27">
        <f t="shared" si="87"/>
        <v>402684.90937597537</v>
      </c>
      <c r="Z177" s="27">
        <f t="shared" si="87"/>
        <v>412083.082208584</v>
      </c>
      <c r="AA177" s="27">
        <f t="shared" si="87"/>
        <v>423279.07447117922</v>
      </c>
      <c r="AB177" s="27">
        <f t="shared" si="87"/>
        <v>432144.52908837429</v>
      </c>
      <c r="AC177" s="27">
        <f t="shared" si="87"/>
        <v>442316.58303213777</v>
      </c>
      <c r="AD177" s="27">
        <f t="shared" si="87"/>
        <v>448985.37339101668</v>
      </c>
      <c r="AE177" s="27">
        <f t="shared" si="87"/>
        <v>460126.69723833352</v>
      </c>
      <c r="AF177" s="27">
        <f t="shared" si="87"/>
        <v>460126.69723833352</v>
      </c>
      <c r="AG177" s="27">
        <f t="shared" si="87"/>
        <v>460126.69723833352</v>
      </c>
      <c r="AH177" s="27">
        <f t="shared" si="87"/>
        <v>460126.69723833352</v>
      </c>
      <c r="AI177" s="27">
        <f t="shared" si="87"/>
        <v>460126.69723833352</v>
      </c>
      <c r="AJ177" s="27">
        <f t="shared" si="87"/>
        <v>460126.69723833352</v>
      </c>
      <c r="AK177" s="27">
        <f t="shared" si="87"/>
        <v>460126.69723833352</v>
      </c>
      <c r="AL177" s="27">
        <f t="shared" si="87"/>
        <v>460126.69723833352</v>
      </c>
      <c r="AM177" s="27">
        <f t="shared" si="87"/>
        <v>460126.69723833352</v>
      </c>
    </row>
    <row r="178" spans="1:39" hidden="1" x14ac:dyDescent="0.25">
      <c r="A178" s="96"/>
      <c r="B178" s="207" t="s">
        <v>122</v>
      </c>
      <c r="C178" s="101">
        <f t="shared" ref="C178:AM178" si="88">C157+C176</f>
        <v>0</v>
      </c>
      <c r="D178" s="101">
        <f t="shared" si="88"/>
        <v>310.75580725758948</v>
      </c>
      <c r="E178" s="101">
        <f t="shared" si="88"/>
        <v>4536.1161695404444</v>
      </c>
      <c r="F178" s="101">
        <f t="shared" si="88"/>
        <v>12245.396669257047</v>
      </c>
      <c r="G178" s="101">
        <f t="shared" si="88"/>
        <v>36085.742585183179</v>
      </c>
      <c r="H178" s="101">
        <f t="shared" si="88"/>
        <v>111242.72106771704</v>
      </c>
      <c r="I178" s="101">
        <f t="shared" si="88"/>
        <v>165563.01218228514</v>
      </c>
      <c r="J178" s="101">
        <f t="shared" si="88"/>
        <v>170734.71699508125</v>
      </c>
      <c r="K178" s="101">
        <f t="shared" si="88"/>
        <v>148189.16086081433</v>
      </c>
      <c r="L178" s="101">
        <f t="shared" si="88"/>
        <v>88933.901481285648</v>
      </c>
      <c r="M178" s="101">
        <f t="shared" si="88"/>
        <v>92920.670790955541</v>
      </c>
      <c r="N178" s="101">
        <f t="shared" si="88"/>
        <v>128970.31548895682</v>
      </c>
      <c r="O178" s="101">
        <f t="shared" si="88"/>
        <v>160154.61101818009</v>
      </c>
      <c r="P178" s="101">
        <f t="shared" si="88"/>
        <v>128974.44988060235</v>
      </c>
      <c r="Q178" s="101">
        <f t="shared" si="88"/>
        <v>136925.40791158154</v>
      </c>
      <c r="R178" s="101">
        <f t="shared" si="88"/>
        <v>127157.45833319286</v>
      </c>
      <c r="S178" s="101">
        <f t="shared" si="88"/>
        <v>166113.80560589946</v>
      </c>
      <c r="T178" s="101">
        <f t="shared" si="88"/>
        <v>411316.22540153918</v>
      </c>
      <c r="U178" s="101">
        <f t="shared" si="88"/>
        <v>500161.29437771445</v>
      </c>
      <c r="V178" s="101">
        <f t="shared" si="88"/>
        <v>448733.26505014085</v>
      </c>
      <c r="W178" s="101">
        <f t="shared" si="88"/>
        <v>310516.04289184313</v>
      </c>
      <c r="X178" s="101">
        <f t="shared" si="88"/>
        <v>148017.7364259192</v>
      </c>
      <c r="Y178" s="101">
        <f t="shared" si="88"/>
        <v>134859.80845678295</v>
      </c>
      <c r="Z178" s="101">
        <f t="shared" si="88"/>
        <v>150145.00711206713</v>
      </c>
      <c r="AA178" s="101">
        <f t="shared" si="88"/>
        <v>160154.61101818009</v>
      </c>
      <c r="AB178" s="101">
        <f t="shared" si="88"/>
        <v>128974.44988060235</v>
      </c>
      <c r="AC178" s="101">
        <f t="shared" si="88"/>
        <v>136925.40791158154</v>
      </c>
      <c r="AD178" s="101">
        <f t="shared" si="88"/>
        <v>127157.45833319286</v>
      </c>
      <c r="AE178" s="101">
        <f t="shared" si="88"/>
        <v>166113.80560589946</v>
      </c>
      <c r="AF178" s="101">
        <f t="shared" si="88"/>
        <v>0</v>
      </c>
      <c r="AG178" s="101">
        <f t="shared" si="88"/>
        <v>0</v>
      </c>
      <c r="AH178" s="101">
        <f t="shared" si="88"/>
        <v>0</v>
      </c>
      <c r="AI178" s="101">
        <f t="shared" si="88"/>
        <v>0</v>
      </c>
      <c r="AJ178" s="101">
        <f t="shared" si="88"/>
        <v>0</v>
      </c>
      <c r="AK178" s="101">
        <f t="shared" si="88"/>
        <v>0</v>
      </c>
      <c r="AL178" s="101">
        <f t="shared" si="88"/>
        <v>0</v>
      </c>
      <c r="AM178" s="101">
        <f t="shared" si="88"/>
        <v>0</v>
      </c>
    </row>
    <row r="179" spans="1:39" hidden="1" x14ac:dyDescent="0.25">
      <c r="A179" s="96"/>
      <c r="B179" s="208" t="s">
        <v>178</v>
      </c>
      <c r="C179" s="99">
        <f>C178-C73</f>
        <v>0</v>
      </c>
      <c r="D179" s="99">
        <f t="shared" ref="D179:AM179" si="89">D178-D73</f>
        <v>-8.3361177115648388E-4</v>
      </c>
      <c r="E179" s="99">
        <f t="shared" si="89"/>
        <v>-9.3773221051378641E-3</v>
      </c>
      <c r="F179" s="99">
        <f t="shared" si="89"/>
        <v>5.6911320427389001E-2</v>
      </c>
      <c r="G179" s="99">
        <f t="shared" si="89"/>
        <v>-0.10078870998404454</v>
      </c>
      <c r="H179" s="99">
        <f t="shared" si="89"/>
        <v>-0.2566061779652955</v>
      </c>
      <c r="I179" s="99">
        <f t="shared" si="89"/>
        <v>0</v>
      </c>
      <c r="J179" s="99">
        <f t="shared" si="89"/>
        <v>0</v>
      </c>
      <c r="K179" s="99">
        <f t="shared" si="89"/>
        <v>0</v>
      </c>
      <c r="L179" s="99">
        <f t="shared" si="89"/>
        <v>0</v>
      </c>
      <c r="M179" s="99">
        <f t="shared" si="89"/>
        <v>0</v>
      </c>
      <c r="N179" s="99">
        <f t="shared" si="89"/>
        <v>0</v>
      </c>
      <c r="O179" s="99">
        <f t="shared" si="89"/>
        <v>0</v>
      </c>
      <c r="P179" s="99">
        <f t="shared" si="89"/>
        <v>0</v>
      </c>
      <c r="Q179" s="99">
        <f t="shared" si="89"/>
        <v>0</v>
      </c>
      <c r="R179" s="99">
        <f t="shared" si="89"/>
        <v>0</v>
      </c>
      <c r="S179" s="99">
        <f t="shared" si="89"/>
        <v>0</v>
      </c>
      <c r="T179" s="99">
        <f t="shared" si="89"/>
        <v>0</v>
      </c>
      <c r="U179" s="99">
        <f t="shared" si="89"/>
        <v>0</v>
      </c>
      <c r="V179" s="99">
        <f t="shared" si="89"/>
        <v>0</v>
      </c>
      <c r="W179" s="99">
        <f t="shared" si="89"/>
        <v>0</v>
      </c>
      <c r="X179" s="99">
        <f t="shared" si="89"/>
        <v>0</v>
      </c>
      <c r="Y179" s="99">
        <f t="shared" si="89"/>
        <v>0</v>
      </c>
      <c r="Z179" s="99">
        <f t="shared" si="89"/>
        <v>0</v>
      </c>
      <c r="AA179" s="99">
        <f t="shared" si="89"/>
        <v>0</v>
      </c>
      <c r="AB179" s="99">
        <f t="shared" si="89"/>
        <v>0</v>
      </c>
      <c r="AC179" s="99">
        <f t="shared" si="89"/>
        <v>0</v>
      </c>
      <c r="AD179" s="99">
        <f t="shared" si="89"/>
        <v>0</v>
      </c>
      <c r="AE179" s="99">
        <f t="shared" si="89"/>
        <v>0</v>
      </c>
      <c r="AF179" s="99">
        <f t="shared" si="89"/>
        <v>0</v>
      </c>
      <c r="AG179" s="99">
        <f t="shared" si="89"/>
        <v>0</v>
      </c>
      <c r="AH179" s="99">
        <f t="shared" si="89"/>
        <v>0</v>
      </c>
      <c r="AI179" s="99">
        <f t="shared" si="89"/>
        <v>0</v>
      </c>
      <c r="AJ179" s="99">
        <f t="shared" si="89"/>
        <v>0</v>
      </c>
      <c r="AK179" s="99">
        <f t="shared" si="89"/>
        <v>0</v>
      </c>
      <c r="AL179" s="99">
        <f t="shared" si="89"/>
        <v>0</v>
      </c>
      <c r="AM179" s="99">
        <f t="shared" si="89"/>
        <v>0</v>
      </c>
    </row>
    <row r="180" spans="1:39" ht="15.75" hidden="1" thickBot="1" x14ac:dyDescent="0.3">
      <c r="A180" s="166" t="s">
        <v>170</v>
      </c>
      <c r="B180" s="96"/>
      <c r="C180" s="206"/>
      <c r="D180" s="206"/>
      <c r="E180" s="206"/>
      <c r="F180" s="206"/>
      <c r="G180" s="206"/>
      <c r="H180" s="206"/>
      <c r="I180" s="206"/>
      <c r="J180" s="206"/>
      <c r="K180" s="206"/>
      <c r="L180" s="206"/>
      <c r="M180" s="206"/>
      <c r="N180" s="99"/>
    </row>
    <row r="181" spans="1:39" ht="15.75" hidden="1" thickBot="1" x14ac:dyDescent="0.3">
      <c r="A181" s="96"/>
      <c r="B181" s="238" t="s">
        <v>38</v>
      </c>
      <c r="C181" s="142">
        <f>C$4</f>
        <v>44927</v>
      </c>
      <c r="D181" s="142">
        <f t="shared" ref="D181:AM181" si="90">D$4</f>
        <v>44958</v>
      </c>
      <c r="E181" s="142">
        <f t="shared" si="90"/>
        <v>44986</v>
      </c>
      <c r="F181" s="142">
        <f t="shared" si="90"/>
        <v>45017</v>
      </c>
      <c r="G181" s="142">
        <f t="shared" si="90"/>
        <v>45047</v>
      </c>
      <c r="H181" s="142">
        <f t="shared" si="90"/>
        <v>45078</v>
      </c>
      <c r="I181" s="142">
        <f t="shared" si="90"/>
        <v>45108</v>
      </c>
      <c r="J181" s="142">
        <f t="shared" si="90"/>
        <v>45139</v>
      </c>
      <c r="K181" s="142">
        <f t="shared" si="90"/>
        <v>45170</v>
      </c>
      <c r="L181" s="142">
        <f t="shared" si="90"/>
        <v>45200</v>
      </c>
      <c r="M181" s="142">
        <f t="shared" si="90"/>
        <v>45231</v>
      </c>
      <c r="N181" s="142">
        <f t="shared" si="90"/>
        <v>45261</v>
      </c>
      <c r="O181" s="142">
        <f t="shared" si="90"/>
        <v>45292</v>
      </c>
      <c r="P181" s="142">
        <f t="shared" si="90"/>
        <v>45323</v>
      </c>
      <c r="Q181" s="142">
        <f t="shared" si="90"/>
        <v>45352</v>
      </c>
      <c r="R181" s="142">
        <f t="shared" si="90"/>
        <v>45383</v>
      </c>
      <c r="S181" s="142">
        <f t="shared" si="90"/>
        <v>45413</v>
      </c>
      <c r="T181" s="142">
        <f t="shared" si="90"/>
        <v>45444</v>
      </c>
      <c r="U181" s="142">
        <f t="shared" si="90"/>
        <v>45474</v>
      </c>
      <c r="V181" s="142">
        <f t="shared" si="90"/>
        <v>45505</v>
      </c>
      <c r="W181" s="142">
        <f t="shared" si="90"/>
        <v>45536</v>
      </c>
      <c r="X181" s="142">
        <f t="shared" si="90"/>
        <v>45566</v>
      </c>
      <c r="Y181" s="142">
        <f t="shared" si="90"/>
        <v>45597</v>
      </c>
      <c r="Z181" s="142">
        <f t="shared" si="90"/>
        <v>45627</v>
      </c>
      <c r="AA181" s="142">
        <f t="shared" si="90"/>
        <v>45658</v>
      </c>
      <c r="AB181" s="142">
        <f t="shared" si="90"/>
        <v>45689</v>
      </c>
      <c r="AC181" s="142">
        <f t="shared" si="90"/>
        <v>45717</v>
      </c>
      <c r="AD181" s="142">
        <f t="shared" si="90"/>
        <v>45748</v>
      </c>
      <c r="AE181" s="142">
        <f t="shared" si="90"/>
        <v>45778</v>
      </c>
      <c r="AF181" s="142">
        <f t="shared" si="90"/>
        <v>45809</v>
      </c>
      <c r="AG181" s="142">
        <f t="shared" si="90"/>
        <v>45839</v>
      </c>
      <c r="AH181" s="142">
        <f t="shared" si="90"/>
        <v>45870</v>
      </c>
      <c r="AI181" s="142">
        <f t="shared" si="90"/>
        <v>45901</v>
      </c>
      <c r="AJ181" s="142">
        <f t="shared" si="90"/>
        <v>45931</v>
      </c>
      <c r="AK181" s="142">
        <f t="shared" si="90"/>
        <v>45962</v>
      </c>
      <c r="AL181" s="142">
        <f t="shared" si="90"/>
        <v>45992</v>
      </c>
      <c r="AM181" s="142">
        <f t="shared" si="90"/>
        <v>46023</v>
      </c>
    </row>
    <row r="182" spans="1:39" hidden="1" x14ac:dyDescent="0.25">
      <c r="A182" s="96"/>
      <c r="B182" s="246" t="s">
        <v>123</v>
      </c>
      <c r="C182" s="109">
        <f>C157*'REVISED SUMMARY'!C42</f>
        <v>0</v>
      </c>
      <c r="D182" s="109">
        <f>D157*'REVISED SUMMARY'!D42</f>
        <v>284.05835651586631</v>
      </c>
      <c r="E182" s="109">
        <f>E157*'REVISED SUMMARY'!E42</f>
        <v>3711.4092633183495</v>
      </c>
      <c r="F182" s="109">
        <f>F157*'REVISED SUMMARY'!F42</f>
        <v>10389.619649694074</v>
      </c>
      <c r="G182" s="109">
        <f>G157*'REVISED SUMMARY'!G42</f>
        <v>30956.51394947567</v>
      </c>
      <c r="H182" s="109">
        <f>H157*'REVISED SUMMARY'!H42</f>
        <v>72116.216937883743</v>
      </c>
      <c r="I182" s="109">
        <f>I157*'REVISED SUMMARY'!I42</f>
        <v>130284.0304784794</v>
      </c>
      <c r="J182" s="109">
        <f>J157*'REVISED SUMMARY'!J42</f>
        <v>116480.85294587846</v>
      </c>
      <c r="K182" s="109">
        <f>K157*'REVISED SUMMARY'!K42</f>
        <v>113703.27455627214</v>
      </c>
      <c r="L182" s="109">
        <f>L157*'REVISED SUMMARY'!L42</f>
        <v>81088.474797258576</v>
      </c>
      <c r="M182" s="109">
        <f>M157*'REVISED SUMMARY'!M42</f>
        <v>77328.363297326941</v>
      </c>
      <c r="N182" s="109">
        <f>N157*'REVISED SUMMARY'!N42</f>
        <v>113646.79898232817</v>
      </c>
      <c r="O182" s="216">
        <f>O157*'REVISED SUMMARY'!O42</f>
        <v>0</v>
      </c>
      <c r="P182" s="216">
        <f>P157*'REVISED SUMMARY'!P42</f>
        <v>0</v>
      </c>
      <c r="Q182" s="216">
        <f>Q157*'REVISED SUMMARY'!Q42</f>
        <v>0</v>
      </c>
      <c r="R182" s="216">
        <f>R157*'REVISED SUMMARY'!R42</f>
        <v>0</v>
      </c>
      <c r="S182" s="216">
        <f>S157*'REVISED SUMMARY'!S42</f>
        <v>0</v>
      </c>
      <c r="T182" s="216">
        <f>T157*'REVISED SUMMARY'!T42</f>
        <v>0</v>
      </c>
      <c r="U182" s="216">
        <f>U157*'REVISED SUMMARY'!U42</f>
        <v>0</v>
      </c>
      <c r="V182" s="216">
        <f>V157*'REVISED SUMMARY'!V42</f>
        <v>0</v>
      </c>
      <c r="W182" s="216">
        <f>W157*'REVISED SUMMARY'!W42</f>
        <v>0</v>
      </c>
      <c r="X182" s="216">
        <f>X157*'REVISED SUMMARY'!X42</f>
        <v>0</v>
      </c>
      <c r="Y182" s="216">
        <f>Y157*'REVISED SUMMARY'!Y42</f>
        <v>0</v>
      </c>
      <c r="Z182" s="216">
        <f>Z157*'REVISED SUMMARY'!Z42</f>
        <v>0</v>
      </c>
      <c r="AA182" s="216">
        <f>AA157*'REVISED SUMMARY'!AA42</f>
        <v>0</v>
      </c>
      <c r="AB182" s="216">
        <f>AB157*'REVISED SUMMARY'!AB42</f>
        <v>0</v>
      </c>
      <c r="AC182" s="216">
        <f>AC157*'REVISED SUMMARY'!AC42</f>
        <v>0</v>
      </c>
      <c r="AD182" s="216">
        <f>AD157*'REVISED SUMMARY'!AD42</f>
        <v>0</v>
      </c>
      <c r="AE182" s="216">
        <f>AE157*'REVISED SUMMARY'!AE42</f>
        <v>0</v>
      </c>
      <c r="AF182" s="216">
        <f>AF157*'REVISED SUMMARY'!AF42</f>
        <v>0</v>
      </c>
      <c r="AG182" s="216">
        <f>AG157*'REVISED SUMMARY'!AG42</f>
        <v>0</v>
      </c>
      <c r="AH182" s="216">
        <f>AH157*'REVISED SUMMARY'!AH42</f>
        <v>0</v>
      </c>
      <c r="AI182" s="216">
        <f>AI157*'REVISED SUMMARY'!AI42</f>
        <v>0</v>
      </c>
      <c r="AJ182" s="216">
        <f>AJ157*'REVISED SUMMARY'!AJ42</f>
        <v>0</v>
      </c>
      <c r="AK182" s="216">
        <f>AK157*'REVISED SUMMARY'!AK42</f>
        <v>0</v>
      </c>
      <c r="AL182" s="216">
        <f>AL157*'REVISED SUMMARY'!AL42</f>
        <v>0</v>
      </c>
      <c r="AM182" s="216">
        <f>AM157*'REVISED SUMMARY'!AM42</f>
        <v>0</v>
      </c>
    </row>
    <row r="183" spans="1:39" ht="15.75" hidden="1" thickBot="1" x14ac:dyDescent="0.3">
      <c r="A183" s="96"/>
      <c r="B183" s="79" t="s">
        <v>124</v>
      </c>
      <c r="C183" s="102">
        <f>C176*'REVISED SUMMARY'!C42</f>
        <v>0</v>
      </c>
      <c r="D183" s="102">
        <f>D176*'REVISED SUMMARY'!D42</f>
        <v>20.007198119393188</v>
      </c>
      <c r="E183" s="102">
        <f>E176*'REVISED SUMMARY'!E42</f>
        <v>283.87817864175264</v>
      </c>
      <c r="F183" s="102">
        <f>F176*'REVISED SUMMARY'!F42</f>
        <v>772.80794260432026</v>
      </c>
      <c r="G183" s="102">
        <f>G176*'REVISED SUMMARY'!G42</f>
        <v>2617.286640032662</v>
      </c>
      <c r="H183" s="102">
        <f>H176*'REVISED SUMMARY'!H42</f>
        <v>11335.454598448991</v>
      </c>
      <c r="I183" s="102">
        <f>I176*'REVISED SUMMARY'!I42</f>
        <v>19076.155257607523</v>
      </c>
      <c r="J183" s="102">
        <f>J176*'REVISED SUMMARY'!J42</f>
        <v>18034.93130436448</v>
      </c>
      <c r="K183" s="102">
        <f>K176*'REVISED SUMMARY'!K42</f>
        <v>16021.499558242182</v>
      </c>
      <c r="L183" s="102">
        <f>L176*'REVISED SUMMARY'!L42</f>
        <v>7283.5295696959165</v>
      </c>
      <c r="M183" s="102">
        <f>M176*'REVISED SUMMARY'!M42</f>
        <v>6468.6868608094492</v>
      </c>
      <c r="N183" s="102">
        <f>N176*'REVISED SUMMARY'!N42</f>
        <v>7584.4144718363223</v>
      </c>
      <c r="O183" s="210">
        <f>O176*'REVISED SUMMARY'!O42</f>
        <v>0</v>
      </c>
      <c r="P183" s="210">
        <f>P176*'REVISED SUMMARY'!P42</f>
        <v>0</v>
      </c>
      <c r="Q183" s="210">
        <f>Q176*'REVISED SUMMARY'!Q42</f>
        <v>0</v>
      </c>
      <c r="R183" s="210">
        <f>R176*'REVISED SUMMARY'!R42</f>
        <v>0</v>
      </c>
      <c r="S183" s="210">
        <f>S176*'REVISED SUMMARY'!S42</f>
        <v>0</v>
      </c>
      <c r="T183" s="210">
        <f>T176*'REVISED SUMMARY'!T42</f>
        <v>0</v>
      </c>
      <c r="U183" s="210">
        <f>U176*'REVISED SUMMARY'!U42</f>
        <v>0</v>
      </c>
      <c r="V183" s="210">
        <f>V176*'REVISED SUMMARY'!V42</f>
        <v>0</v>
      </c>
      <c r="W183" s="210">
        <f>W176*'REVISED SUMMARY'!W42</f>
        <v>0</v>
      </c>
      <c r="X183" s="210">
        <f>X176*'REVISED SUMMARY'!X42</f>
        <v>0</v>
      </c>
      <c r="Y183" s="210">
        <f>Y176*'REVISED SUMMARY'!Y42</f>
        <v>0</v>
      </c>
      <c r="Z183" s="210">
        <f>Z176*'REVISED SUMMARY'!Z42</f>
        <v>0</v>
      </c>
      <c r="AA183" s="210">
        <f>AA176*'REVISED SUMMARY'!AA42</f>
        <v>0</v>
      </c>
      <c r="AB183" s="210">
        <f>AB176*'REVISED SUMMARY'!AB42</f>
        <v>0</v>
      </c>
      <c r="AC183" s="210">
        <f>AC176*'REVISED SUMMARY'!AC42</f>
        <v>0</v>
      </c>
      <c r="AD183" s="210">
        <f>AD176*'REVISED SUMMARY'!AD42</f>
        <v>0</v>
      </c>
      <c r="AE183" s="210">
        <f>AE176*'REVISED SUMMARY'!AE42</f>
        <v>0</v>
      </c>
      <c r="AF183" s="210">
        <f>AF176*'REVISED SUMMARY'!AF42</f>
        <v>0</v>
      </c>
      <c r="AG183" s="210">
        <f>AG176*'REVISED SUMMARY'!AG42</f>
        <v>0</v>
      </c>
      <c r="AH183" s="210">
        <f>AH176*'REVISED SUMMARY'!AH42</f>
        <v>0</v>
      </c>
      <c r="AI183" s="210">
        <f>AI176*'REVISED SUMMARY'!AI42</f>
        <v>0</v>
      </c>
      <c r="AJ183" s="210">
        <f>AJ176*'REVISED SUMMARY'!AJ42</f>
        <v>0</v>
      </c>
      <c r="AK183" s="210">
        <f>AK176*'REVISED SUMMARY'!AK42</f>
        <v>0</v>
      </c>
      <c r="AL183" s="210">
        <f>AL176*'REVISED SUMMARY'!AL42</f>
        <v>0</v>
      </c>
      <c r="AM183" s="210">
        <f>AM176*'REVISED SUMMARY'!AM42</f>
        <v>0</v>
      </c>
    </row>
    <row r="184" spans="1:39" hidden="1" x14ac:dyDescent="0.25">
      <c r="A184" s="96"/>
      <c r="B184" s="246" t="s">
        <v>125</v>
      </c>
      <c r="C184" s="103">
        <f>IFERROR(C182/C73,0)</f>
        <v>0</v>
      </c>
      <c r="D184" s="103">
        <f t="shared" ref="D184:N184" si="91">IFERROR(D182/D73,0)</f>
        <v>0.91408619851596973</v>
      </c>
      <c r="E184" s="103">
        <f t="shared" si="91"/>
        <v>0.81818927297666566</v>
      </c>
      <c r="F184" s="103">
        <f t="shared" si="91"/>
        <v>0.84845499227248555</v>
      </c>
      <c r="G184" s="103">
        <f t="shared" si="91"/>
        <v>0.85785757114579775</v>
      </c>
      <c r="H184" s="103">
        <f t="shared" si="91"/>
        <v>0.64827657840380692</v>
      </c>
      <c r="I184" s="103">
        <f t="shared" si="91"/>
        <v>0.78691507699217567</v>
      </c>
      <c r="J184" s="103">
        <f t="shared" si="91"/>
        <v>0.68223296934526911</v>
      </c>
      <c r="K184" s="103">
        <f t="shared" si="91"/>
        <v>0.76728469137541833</v>
      </c>
      <c r="L184" s="103">
        <f t="shared" si="91"/>
        <v>0.91178362184326323</v>
      </c>
      <c r="M184" s="103">
        <f t="shared" si="91"/>
        <v>0.83219764385142281</v>
      </c>
      <c r="N184" s="103">
        <f t="shared" si="91"/>
        <v>0.8811857096841732</v>
      </c>
      <c r="O184" s="211">
        <f t="shared" ref="O184:AM184" si="92">IFERROR(O182/O73,0)</f>
        <v>0</v>
      </c>
      <c r="P184" s="211">
        <f t="shared" si="92"/>
        <v>0</v>
      </c>
      <c r="Q184" s="211">
        <f t="shared" si="92"/>
        <v>0</v>
      </c>
      <c r="R184" s="211">
        <f t="shared" si="92"/>
        <v>0</v>
      </c>
      <c r="S184" s="211">
        <f t="shared" si="92"/>
        <v>0</v>
      </c>
      <c r="T184" s="211">
        <f t="shared" si="92"/>
        <v>0</v>
      </c>
      <c r="U184" s="211">
        <f t="shared" si="92"/>
        <v>0</v>
      </c>
      <c r="V184" s="211">
        <f t="shared" si="92"/>
        <v>0</v>
      </c>
      <c r="W184" s="211">
        <f t="shared" si="92"/>
        <v>0</v>
      </c>
      <c r="X184" s="211">
        <f t="shared" si="92"/>
        <v>0</v>
      </c>
      <c r="Y184" s="211">
        <f t="shared" si="92"/>
        <v>0</v>
      </c>
      <c r="Z184" s="211">
        <f t="shared" si="92"/>
        <v>0</v>
      </c>
      <c r="AA184" s="211">
        <f t="shared" si="92"/>
        <v>0</v>
      </c>
      <c r="AB184" s="211">
        <f t="shared" si="92"/>
        <v>0</v>
      </c>
      <c r="AC184" s="211">
        <f t="shared" si="92"/>
        <v>0</v>
      </c>
      <c r="AD184" s="211">
        <f t="shared" si="92"/>
        <v>0</v>
      </c>
      <c r="AE184" s="211">
        <f t="shared" si="92"/>
        <v>0</v>
      </c>
      <c r="AF184" s="211">
        <f t="shared" si="92"/>
        <v>0</v>
      </c>
      <c r="AG184" s="211">
        <f t="shared" si="92"/>
        <v>0</v>
      </c>
      <c r="AH184" s="211">
        <f t="shared" si="92"/>
        <v>0</v>
      </c>
      <c r="AI184" s="211">
        <f t="shared" si="92"/>
        <v>0</v>
      </c>
      <c r="AJ184" s="211">
        <f t="shared" si="92"/>
        <v>0</v>
      </c>
      <c r="AK184" s="211">
        <f t="shared" si="92"/>
        <v>0</v>
      </c>
      <c r="AL184" s="211">
        <f t="shared" si="92"/>
        <v>0</v>
      </c>
      <c r="AM184" s="211">
        <f t="shared" si="92"/>
        <v>0</v>
      </c>
    </row>
    <row r="185" spans="1:39" ht="15.75" hidden="1" thickBot="1" x14ac:dyDescent="0.3">
      <c r="A185" s="96"/>
      <c r="B185" s="79" t="s">
        <v>126</v>
      </c>
      <c r="C185" s="104">
        <f>IFERROR(C183/C73,0)</f>
        <v>0</v>
      </c>
      <c r="D185" s="104">
        <f t="shared" ref="D185:N185" si="93">IFERROR(D183/D73,0)</f>
        <v>6.4382206164353667E-2</v>
      </c>
      <c r="E185" s="104">
        <f t="shared" si="93"/>
        <v>6.2581640589312926E-2</v>
      </c>
      <c r="F185" s="104">
        <f t="shared" si="93"/>
        <v>6.3110371609202368E-2</v>
      </c>
      <c r="G185" s="104">
        <f t="shared" si="93"/>
        <v>7.2529457408391257E-2</v>
      </c>
      <c r="H185" s="104">
        <f t="shared" si="93"/>
        <v>0.10189815874650973</v>
      </c>
      <c r="I185" s="104">
        <f t="shared" si="93"/>
        <v>0.11521990936360019</v>
      </c>
      <c r="J185" s="104">
        <f t="shared" si="93"/>
        <v>0.10563130698769398</v>
      </c>
      <c r="K185" s="104">
        <f t="shared" si="93"/>
        <v>0.10811519186136878</v>
      </c>
      <c r="L185" s="104">
        <f t="shared" si="93"/>
        <v>8.1898235075502548E-2</v>
      </c>
      <c r="M185" s="104">
        <f t="shared" si="93"/>
        <v>6.9615154580212946E-2</v>
      </c>
      <c r="N185" s="104">
        <f t="shared" si="93"/>
        <v>5.8807442961444419E-2</v>
      </c>
      <c r="O185" s="212">
        <f>IFERROR(O183/O73,0)</f>
        <v>0</v>
      </c>
      <c r="P185" s="212">
        <f t="shared" ref="P185:Z185" si="94">IFERROR(P183/P73,0)</f>
        <v>0</v>
      </c>
      <c r="Q185" s="212">
        <f t="shared" si="94"/>
        <v>0</v>
      </c>
      <c r="R185" s="212">
        <f t="shared" si="94"/>
        <v>0</v>
      </c>
      <c r="S185" s="212">
        <f t="shared" si="94"/>
        <v>0</v>
      </c>
      <c r="T185" s="212">
        <f t="shared" si="94"/>
        <v>0</v>
      </c>
      <c r="U185" s="212">
        <f t="shared" si="94"/>
        <v>0</v>
      </c>
      <c r="V185" s="212">
        <f t="shared" si="94"/>
        <v>0</v>
      </c>
      <c r="W185" s="212">
        <f t="shared" si="94"/>
        <v>0</v>
      </c>
      <c r="X185" s="212">
        <f t="shared" si="94"/>
        <v>0</v>
      </c>
      <c r="Y185" s="212">
        <f t="shared" si="94"/>
        <v>0</v>
      </c>
      <c r="Z185" s="212">
        <f t="shared" si="94"/>
        <v>0</v>
      </c>
      <c r="AA185" s="212">
        <f>IFERROR(AA183/AA73,0)</f>
        <v>0</v>
      </c>
      <c r="AB185" s="212">
        <f t="shared" ref="AB185:AL185" si="95">IFERROR(AB183/AB73,0)</f>
        <v>0</v>
      </c>
      <c r="AC185" s="212">
        <f t="shared" si="95"/>
        <v>0</v>
      </c>
      <c r="AD185" s="212">
        <f t="shared" si="95"/>
        <v>0</v>
      </c>
      <c r="AE185" s="212">
        <f t="shared" si="95"/>
        <v>0</v>
      </c>
      <c r="AF185" s="212">
        <f t="shared" si="95"/>
        <v>0</v>
      </c>
      <c r="AG185" s="212">
        <f t="shared" si="95"/>
        <v>0</v>
      </c>
      <c r="AH185" s="212">
        <f t="shared" si="95"/>
        <v>0</v>
      </c>
      <c r="AI185" s="212">
        <f t="shared" si="95"/>
        <v>0</v>
      </c>
      <c r="AJ185" s="212">
        <f t="shared" si="95"/>
        <v>0</v>
      </c>
      <c r="AK185" s="212">
        <f t="shared" si="95"/>
        <v>0</v>
      </c>
      <c r="AL185" s="212">
        <f t="shared" si="95"/>
        <v>0</v>
      </c>
      <c r="AM185" s="212">
        <f>IFERROR(AM183/AM73,0)</f>
        <v>0</v>
      </c>
    </row>
    <row r="186" spans="1:39" s="1" customFormat="1" ht="15.75" hidden="1" thickBot="1" x14ac:dyDescent="0.3">
      <c r="A186" s="105"/>
      <c r="B186" s="239" t="s">
        <v>127</v>
      </c>
      <c r="C186" s="240">
        <f>C184+C185</f>
        <v>0</v>
      </c>
      <c r="D186" s="240">
        <f t="shared" ref="D186:N186" si="96">D184+D185</f>
        <v>0.97846840468032337</v>
      </c>
      <c r="E186" s="241">
        <f t="shared" si="96"/>
        <v>0.88077091356597859</v>
      </c>
      <c r="F186" s="241">
        <f t="shared" si="96"/>
        <v>0.91156536388168796</v>
      </c>
      <c r="G186" s="241">
        <f t="shared" si="96"/>
        <v>0.93038702855418898</v>
      </c>
      <c r="H186" s="241">
        <f t="shared" si="96"/>
        <v>0.75017473715031668</v>
      </c>
      <c r="I186" s="241">
        <f t="shared" si="96"/>
        <v>0.90213498635577583</v>
      </c>
      <c r="J186" s="241">
        <f t="shared" si="96"/>
        <v>0.78786427633296308</v>
      </c>
      <c r="K186" s="241">
        <f t="shared" si="96"/>
        <v>0.87539988323678708</v>
      </c>
      <c r="L186" s="241">
        <f t="shared" si="96"/>
        <v>0.99368185691876576</v>
      </c>
      <c r="M186" s="242">
        <f t="shared" si="96"/>
        <v>0.90181279843163575</v>
      </c>
      <c r="N186" s="242">
        <f t="shared" si="96"/>
        <v>0.93999315264561767</v>
      </c>
      <c r="O186" s="243">
        <f>O184+O185</f>
        <v>0</v>
      </c>
      <c r="P186" s="243">
        <f t="shared" ref="P186:Z186" si="97">P184+P185</f>
        <v>0</v>
      </c>
      <c r="Q186" s="244">
        <f t="shared" si="97"/>
        <v>0</v>
      </c>
      <c r="R186" s="244">
        <f t="shared" si="97"/>
        <v>0</v>
      </c>
      <c r="S186" s="244">
        <f t="shared" si="97"/>
        <v>0</v>
      </c>
      <c r="T186" s="244">
        <f t="shared" si="97"/>
        <v>0</v>
      </c>
      <c r="U186" s="244">
        <f t="shared" si="97"/>
        <v>0</v>
      </c>
      <c r="V186" s="244">
        <f t="shared" si="97"/>
        <v>0</v>
      </c>
      <c r="W186" s="244">
        <f t="shared" si="97"/>
        <v>0</v>
      </c>
      <c r="X186" s="244">
        <f t="shared" si="97"/>
        <v>0</v>
      </c>
      <c r="Y186" s="245">
        <f t="shared" si="97"/>
        <v>0</v>
      </c>
      <c r="Z186" s="245">
        <f t="shared" si="97"/>
        <v>0</v>
      </c>
      <c r="AA186" s="243">
        <f>AA184+AA185</f>
        <v>0</v>
      </c>
      <c r="AB186" s="243">
        <f t="shared" ref="AB186:AL186" si="98">AB184+AB185</f>
        <v>0</v>
      </c>
      <c r="AC186" s="244">
        <f t="shared" si="98"/>
        <v>0</v>
      </c>
      <c r="AD186" s="244">
        <f t="shared" si="98"/>
        <v>0</v>
      </c>
      <c r="AE186" s="244">
        <f t="shared" si="98"/>
        <v>0</v>
      </c>
      <c r="AF186" s="244">
        <f t="shared" si="98"/>
        <v>0</v>
      </c>
      <c r="AG186" s="244">
        <f t="shared" si="98"/>
        <v>0</v>
      </c>
      <c r="AH186" s="244">
        <f t="shared" si="98"/>
        <v>0</v>
      </c>
      <c r="AI186" s="244">
        <f t="shared" si="98"/>
        <v>0</v>
      </c>
      <c r="AJ186" s="244">
        <f t="shared" si="98"/>
        <v>0</v>
      </c>
      <c r="AK186" s="245">
        <f t="shared" si="98"/>
        <v>0</v>
      </c>
      <c r="AL186" s="245">
        <f t="shared" si="98"/>
        <v>0</v>
      </c>
      <c r="AM186" s="243">
        <f>AM184+AM185</f>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38" t="s">
        <v>36</v>
      </c>
      <c r="C188" s="142">
        <f>C$4</f>
        <v>44927</v>
      </c>
      <c r="D188" s="142">
        <f t="shared" ref="D188:AM188" si="99">D$4</f>
        <v>44958</v>
      </c>
      <c r="E188" s="142">
        <f t="shared" si="99"/>
        <v>44986</v>
      </c>
      <c r="F188" s="142">
        <f t="shared" si="99"/>
        <v>45017</v>
      </c>
      <c r="G188" s="142">
        <f t="shared" si="99"/>
        <v>45047</v>
      </c>
      <c r="H188" s="142">
        <f t="shared" si="99"/>
        <v>45078</v>
      </c>
      <c r="I188" s="142">
        <f t="shared" si="99"/>
        <v>45108</v>
      </c>
      <c r="J188" s="142">
        <f t="shared" si="99"/>
        <v>45139</v>
      </c>
      <c r="K188" s="142">
        <f t="shared" si="99"/>
        <v>45170</v>
      </c>
      <c r="L188" s="142">
        <f t="shared" si="99"/>
        <v>45200</v>
      </c>
      <c r="M188" s="142">
        <f t="shared" si="99"/>
        <v>45231</v>
      </c>
      <c r="N188" s="142">
        <f t="shared" si="99"/>
        <v>45261</v>
      </c>
      <c r="O188" s="142">
        <f t="shared" si="99"/>
        <v>45292</v>
      </c>
      <c r="P188" s="142">
        <f t="shared" si="99"/>
        <v>45323</v>
      </c>
      <c r="Q188" s="142">
        <f t="shared" si="99"/>
        <v>45352</v>
      </c>
      <c r="R188" s="142">
        <f t="shared" si="99"/>
        <v>45383</v>
      </c>
      <c r="S188" s="142">
        <f t="shared" si="99"/>
        <v>45413</v>
      </c>
      <c r="T188" s="142">
        <f t="shared" si="99"/>
        <v>45444</v>
      </c>
      <c r="U188" s="142">
        <f t="shared" si="99"/>
        <v>45474</v>
      </c>
      <c r="V188" s="142">
        <f t="shared" si="99"/>
        <v>45505</v>
      </c>
      <c r="W188" s="142">
        <f t="shared" si="99"/>
        <v>45536</v>
      </c>
      <c r="X188" s="142">
        <f t="shared" si="99"/>
        <v>45566</v>
      </c>
      <c r="Y188" s="142">
        <f t="shared" si="99"/>
        <v>45597</v>
      </c>
      <c r="Z188" s="142">
        <f t="shared" si="99"/>
        <v>45627</v>
      </c>
      <c r="AA188" s="142">
        <f t="shared" si="99"/>
        <v>45658</v>
      </c>
      <c r="AB188" s="142">
        <f t="shared" si="99"/>
        <v>45689</v>
      </c>
      <c r="AC188" s="142">
        <f t="shared" si="99"/>
        <v>45717</v>
      </c>
      <c r="AD188" s="142">
        <f t="shared" si="99"/>
        <v>45748</v>
      </c>
      <c r="AE188" s="142">
        <f t="shared" si="99"/>
        <v>45778</v>
      </c>
      <c r="AF188" s="142">
        <f t="shared" si="99"/>
        <v>45809</v>
      </c>
      <c r="AG188" s="142">
        <f t="shared" si="99"/>
        <v>45839</v>
      </c>
      <c r="AH188" s="142">
        <f t="shared" si="99"/>
        <v>45870</v>
      </c>
      <c r="AI188" s="142">
        <f t="shared" si="99"/>
        <v>45901</v>
      </c>
      <c r="AJ188" s="142">
        <f t="shared" si="99"/>
        <v>45931</v>
      </c>
      <c r="AK188" s="142">
        <f t="shared" si="99"/>
        <v>45962</v>
      </c>
      <c r="AL188" s="142">
        <f t="shared" si="99"/>
        <v>45992</v>
      </c>
      <c r="AM188" s="142">
        <f t="shared" si="99"/>
        <v>46023</v>
      </c>
    </row>
    <row r="189" spans="1:39" hidden="1" x14ac:dyDescent="0.25">
      <c r="A189" s="96"/>
      <c r="B189" s="246" t="s">
        <v>128</v>
      </c>
      <c r="C189" s="109">
        <f>C157*'REVISED SUMMARY'!C43</f>
        <v>0</v>
      </c>
      <c r="D189" s="109">
        <f>D157*'REVISED SUMMARY'!D43</f>
        <v>6.250040938884565</v>
      </c>
      <c r="E189" s="109">
        <f>E157*'REVISED SUMMARY'!E43</f>
        <v>502.40108592176841</v>
      </c>
      <c r="F189" s="109">
        <f>F157*'REVISED SUMMARY'!F43</f>
        <v>1007.991918330008</v>
      </c>
      <c r="G189" s="109">
        <f>G157*'REVISED SUMMARY'!G43</f>
        <v>2316.1204887147092</v>
      </c>
      <c r="H189" s="109">
        <f>H157*'REVISED SUMMARY'!H43</f>
        <v>24016.119989450563</v>
      </c>
      <c r="I189" s="109">
        <f>I157*'REVISED SUMMARY'!I43</f>
        <v>14133.415301745752</v>
      </c>
      <c r="J189" s="109">
        <f>J157*'REVISED SUMMARY'!J43</f>
        <v>31362.952700478749</v>
      </c>
      <c r="K189" s="109">
        <f>K157*'REVISED SUMMARY'!K43</f>
        <v>16183.965245331221</v>
      </c>
      <c r="L189" s="109">
        <f>L157*'REVISED SUMMARY'!L43</f>
        <v>515.58613296693284</v>
      </c>
      <c r="M189" s="109">
        <f>M157*'REVISED SUMMARY'!M43</f>
        <v>8419.3256152839003</v>
      </c>
      <c r="N189" s="109">
        <f>N157*'REVISED SUMMARY'!N43</f>
        <v>7254.9316978032575</v>
      </c>
      <c r="O189" s="216">
        <f>O157*'REVISED SUMMARY'!O43</f>
        <v>0</v>
      </c>
      <c r="P189" s="216">
        <f>P157*'REVISED SUMMARY'!P43</f>
        <v>0</v>
      </c>
      <c r="Q189" s="216">
        <f>Q157*'REVISED SUMMARY'!Q43</f>
        <v>0</v>
      </c>
      <c r="R189" s="216">
        <f>R157*'REVISED SUMMARY'!R43</f>
        <v>0</v>
      </c>
      <c r="S189" s="216">
        <f>S157*'REVISED SUMMARY'!S43</f>
        <v>0</v>
      </c>
      <c r="T189" s="216">
        <f>T157*'REVISED SUMMARY'!T43</f>
        <v>0</v>
      </c>
      <c r="U189" s="216">
        <f>U157*'REVISED SUMMARY'!U43</f>
        <v>0</v>
      </c>
      <c r="V189" s="216">
        <f>V157*'REVISED SUMMARY'!V43</f>
        <v>0</v>
      </c>
      <c r="W189" s="216">
        <f>W157*'REVISED SUMMARY'!W43</f>
        <v>0</v>
      </c>
      <c r="X189" s="216">
        <f>X157*'REVISED SUMMARY'!X43</f>
        <v>0</v>
      </c>
      <c r="Y189" s="216">
        <f>Y157*'REVISED SUMMARY'!Y43</f>
        <v>0</v>
      </c>
      <c r="Z189" s="216">
        <f>Z157*'REVISED SUMMARY'!Z43</f>
        <v>0</v>
      </c>
      <c r="AA189" s="216">
        <f>AA157*'REVISED SUMMARY'!AA43</f>
        <v>0</v>
      </c>
      <c r="AB189" s="216">
        <f>AB157*'REVISED SUMMARY'!AB43</f>
        <v>0</v>
      </c>
      <c r="AC189" s="216">
        <f>AC157*'REVISED SUMMARY'!AC43</f>
        <v>0</v>
      </c>
      <c r="AD189" s="216">
        <f>AD157*'REVISED SUMMARY'!AD43</f>
        <v>0</v>
      </c>
      <c r="AE189" s="216">
        <f>AE157*'REVISED SUMMARY'!AE43</f>
        <v>0</v>
      </c>
      <c r="AF189" s="216">
        <f>AF157*'REVISED SUMMARY'!AF43</f>
        <v>0</v>
      </c>
      <c r="AG189" s="216">
        <f>AG157*'REVISED SUMMARY'!AG43</f>
        <v>0</v>
      </c>
      <c r="AH189" s="216">
        <f>AH157*'REVISED SUMMARY'!AH43</f>
        <v>0</v>
      </c>
      <c r="AI189" s="216">
        <f>AI157*'REVISED SUMMARY'!AI43</f>
        <v>0</v>
      </c>
      <c r="AJ189" s="216">
        <f>AJ157*'REVISED SUMMARY'!AJ43</f>
        <v>0</v>
      </c>
      <c r="AK189" s="216">
        <f>AK157*'REVISED SUMMARY'!AK43</f>
        <v>0</v>
      </c>
      <c r="AL189" s="216">
        <f>AL157*'REVISED SUMMARY'!AL43</f>
        <v>0</v>
      </c>
      <c r="AM189" s="216">
        <f>AM157*'REVISED SUMMARY'!AM43</f>
        <v>0</v>
      </c>
    </row>
    <row r="190" spans="1:39" ht="15.75" hidden="1" thickBot="1" x14ac:dyDescent="0.3">
      <c r="A190" s="96"/>
      <c r="B190" s="79" t="s">
        <v>129</v>
      </c>
      <c r="C190" s="102">
        <f>C176*'REVISED SUMMARY'!C43</f>
        <v>0</v>
      </c>
      <c r="D190" s="102">
        <f>D176*'REVISED SUMMARY'!D43</f>
        <v>0.44021168344539496</v>
      </c>
      <c r="E190" s="102">
        <f>E176*'REVISED SUMMARY'!E43</f>
        <v>38.427641658574167</v>
      </c>
      <c r="F190" s="102">
        <f>F176*'REVISED SUMMARY'!F43</f>
        <v>74.977158628644617</v>
      </c>
      <c r="G190" s="102">
        <f>G176*'REVISED SUMMARY'!G43</f>
        <v>195.82150696014025</v>
      </c>
      <c r="H190" s="102">
        <f>H176*'REVISED SUMMARY'!H43</f>
        <v>3774.9295419337459</v>
      </c>
      <c r="I190" s="102">
        <f>I176*'REVISED SUMMARY'!I43</f>
        <v>2069.4111444524492</v>
      </c>
      <c r="J190" s="102">
        <f>J176*'REVISED SUMMARY'!J43</f>
        <v>4855.9800443595632</v>
      </c>
      <c r="K190" s="102">
        <f>K176*'REVISED SUMMARY'!K43</f>
        <v>2280.4215009687937</v>
      </c>
      <c r="L190" s="102">
        <f>L176*'REVISED SUMMARY'!L43</f>
        <v>46.310981364231843</v>
      </c>
      <c r="M190" s="102">
        <f>M176*'REVISED SUMMARY'!M43</f>
        <v>704.29501753525437</v>
      </c>
      <c r="N190" s="102">
        <f>N176*'REVISED SUMMARY'!N43</f>
        <v>484.17033698907147</v>
      </c>
      <c r="O190" s="210">
        <f>O176*'REVISED SUMMARY'!O43</f>
        <v>0</v>
      </c>
      <c r="P190" s="210">
        <f>P176*'REVISED SUMMARY'!P43</f>
        <v>0</v>
      </c>
      <c r="Q190" s="210">
        <f>Q176*'REVISED SUMMARY'!Q43</f>
        <v>0</v>
      </c>
      <c r="R190" s="210">
        <f>R176*'REVISED SUMMARY'!R43</f>
        <v>0</v>
      </c>
      <c r="S190" s="210">
        <f>S176*'REVISED SUMMARY'!S43</f>
        <v>0</v>
      </c>
      <c r="T190" s="210">
        <f>T176*'REVISED SUMMARY'!T43</f>
        <v>0</v>
      </c>
      <c r="U190" s="210">
        <f>U176*'REVISED SUMMARY'!U43</f>
        <v>0</v>
      </c>
      <c r="V190" s="210">
        <f>V176*'REVISED SUMMARY'!V43</f>
        <v>0</v>
      </c>
      <c r="W190" s="210">
        <f>W176*'REVISED SUMMARY'!W43</f>
        <v>0</v>
      </c>
      <c r="X190" s="210">
        <f>X176*'REVISED SUMMARY'!X43</f>
        <v>0</v>
      </c>
      <c r="Y190" s="210">
        <f>Y176*'REVISED SUMMARY'!Y43</f>
        <v>0</v>
      </c>
      <c r="Z190" s="210">
        <f>Z176*'REVISED SUMMARY'!Z43</f>
        <v>0</v>
      </c>
      <c r="AA190" s="210">
        <f>AA176*'REVISED SUMMARY'!AA43</f>
        <v>0</v>
      </c>
      <c r="AB190" s="210">
        <f>AB176*'REVISED SUMMARY'!AB43</f>
        <v>0</v>
      </c>
      <c r="AC190" s="210">
        <f>AC176*'REVISED SUMMARY'!AC43</f>
        <v>0</v>
      </c>
      <c r="AD190" s="210">
        <f>AD176*'REVISED SUMMARY'!AD43</f>
        <v>0</v>
      </c>
      <c r="AE190" s="210">
        <f>AE176*'REVISED SUMMARY'!AE43</f>
        <v>0</v>
      </c>
      <c r="AF190" s="210">
        <f>AF176*'REVISED SUMMARY'!AF43</f>
        <v>0</v>
      </c>
      <c r="AG190" s="210">
        <f>AG176*'REVISED SUMMARY'!AG43</f>
        <v>0</v>
      </c>
      <c r="AH190" s="210">
        <f>AH176*'REVISED SUMMARY'!AH43</f>
        <v>0</v>
      </c>
      <c r="AI190" s="210">
        <f>AI176*'REVISED SUMMARY'!AI43</f>
        <v>0</v>
      </c>
      <c r="AJ190" s="210">
        <f>AJ176*'REVISED SUMMARY'!AJ43</f>
        <v>0</v>
      </c>
      <c r="AK190" s="210">
        <f>AK176*'REVISED SUMMARY'!AK43</f>
        <v>0</v>
      </c>
      <c r="AL190" s="210">
        <f>AL176*'REVISED SUMMARY'!AL43</f>
        <v>0</v>
      </c>
      <c r="AM190" s="210">
        <f>AM176*'REVISED SUMMARY'!AM43</f>
        <v>0</v>
      </c>
    </row>
    <row r="191" spans="1:39" hidden="1" x14ac:dyDescent="0.25">
      <c r="A191" s="96"/>
      <c r="B191" s="246" t="s">
        <v>130</v>
      </c>
      <c r="C191" s="103">
        <f t="shared" ref="C191" si="100">IFERROR(C189/C73,0)</f>
        <v>0</v>
      </c>
      <c r="D191" s="103">
        <f t="shared" ref="D191:N191" si="101">IFERROR(D189/D73,0)</f>
        <v>2.011233266455608E-2</v>
      </c>
      <c r="E191" s="103">
        <f t="shared" si="101"/>
        <v>0.11075555134695478</v>
      </c>
      <c r="F191" s="103">
        <f t="shared" si="101"/>
        <v>8.2316370003265471E-2</v>
      </c>
      <c r="G191" s="103">
        <f t="shared" si="101"/>
        <v>6.4183631922271792E-2</v>
      </c>
      <c r="H191" s="103">
        <f t="shared" si="101"/>
        <v>0.21588886320404871</v>
      </c>
      <c r="I191" s="103">
        <f t="shared" si="101"/>
        <v>8.5365777751040442E-2</v>
      </c>
      <c r="J191" s="103">
        <f t="shared" si="101"/>
        <v>0.18369405620874571</v>
      </c>
      <c r="K191" s="103">
        <f t="shared" si="101"/>
        <v>0.10921153174308006</v>
      </c>
      <c r="L191" s="103">
        <f t="shared" si="101"/>
        <v>5.797408236671452E-3</v>
      </c>
      <c r="M191" s="103">
        <f t="shared" si="101"/>
        <v>9.0607671507504831E-2</v>
      </c>
      <c r="N191" s="103">
        <f t="shared" si="101"/>
        <v>5.6252725057685575E-2</v>
      </c>
      <c r="O191" s="211">
        <f>IFERROR(O189/O73,0)</f>
        <v>0</v>
      </c>
      <c r="P191" s="211">
        <f t="shared" ref="P191:Y191" si="102">IFERROR(P189/P73,0)</f>
        <v>0</v>
      </c>
      <c r="Q191" s="211">
        <f t="shared" si="102"/>
        <v>0</v>
      </c>
      <c r="R191" s="211">
        <f t="shared" si="102"/>
        <v>0</v>
      </c>
      <c r="S191" s="211">
        <f t="shared" si="102"/>
        <v>0</v>
      </c>
      <c r="T191" s="211">
        <f t="shared" si="102"/>
        <v>0</v>
      </c>
      <c r="U191" s="211">
        <f t="shared" si="102"/>
        <v>0</v>
      </c>
      <c r="V191" s="211">
        <f t="shared" si="102"/>
        <v>0</v>
      </c>
      <c r="W191" s="211">
        <f t="shared" si="102"/>
        <v>0</v>
      </c>
      <c r="X191" s="211">
        <f t="shared" si="102"/>
        <v>0</v>
      </c>
      <c r="Y191" s="211">
        <f t="shared" si="102"/>
        <v>0</v>
      </c>
      <c r="Z191" s="211">
        <f>IFERROR(Z189/Z80,0)</f>
        <v>0</v>
      </c>
      <c r="AA191" s="211">
        <f>IFERROR(AA189/AA73,0)</f>
        <v>0</v>
      </c>
      <c r="AB191" s="211">
        <f t="shared" ref="AB191:AK191" si="103">IFERROR(AB189/AB73,0)</f>
        <v>0</v>
      </c>
      <c r="AC191" s="211">
        <f t="shared" si="103"/>
        <v>0</v>
      </c>
      <c r="AD191" s="211">
        <f t="shared" si="103"/>
        <v>0</v>
      </c>
      <c r="AE191" s="211">
        <f t="shared" si="103"/>
        <v>0</v>
      </c>
      <c r="AF191" s="211">
        <f t="shared" si="103"/>
        <v>0</v>
      </c>
      <c r="AG191" s="211">
        <f t="shared" si="103"/>
        <v>0</v>
      </c>
      <c r="AH191" s="211">
        <f t="shared" si="103"/>
        <v>0</v>
      </c>
      <c r="AI191" s="211">
        <f t="shared" si="103"/>
        <v>0</v>
      </c>
      <c r="AJ191" s="211">
        <f t="shared" si="103"/>
        <v>0</v>
      </c>
      <c r="AK191" s="211">
        <f t="shared" si="103"/>
        <v>0</v>
      </c>
      <c r="AL191" s="211">
        <f>IFERROR(AL189/AL80,0)</f>
        <v>0</v>
      </c>
      <c r="AM191" s="211">
        <f>IFERROR(AM189/AM73,0)</f>
        <v>0</v>
      </c>
    </row>
    <row r="192" spans="1:39" ht="15.75" hidden="1" thickBot="1" x14ac:dyDescent="0.3">
      <c r="A192" s="96"/>
      <c r="B192" s="79" t="s">
        <v>131</v>
      </c>
      <c r="C192" s="104">
        <f t="shared" ref="C192" si="104">IFERROR(C190/C73,0)</f>
        <v>0</v>
      </c>
      <c r="D192" s="104">
        <f t="shared" ref="D192:N192" si="105">IFERROR(D190/D73,0)</f>
        <v>1.4165801323308038E-3</v>
      </c>
      <c r="E192" s="104">
        <f t="shared" si="105"/>
        <v>8.4714678334141293E-3</v>
      </c>
      <c r="F192" s="104">
        <f t="shared" si="105"/>
        <v>6.1229137051954305E-3</v>
      </c>
      <c r="G192" s="104">
        <f t="shared" si="105"/>
        <v>5.4265464972286116E-3</v>
      </c>
      <c r="H192" s="104">
        <f t="shared" si="105"/>
        <v>3.3934092927643697E-2</v>
      </c>
      <c r="I192" s="104">
        <f t="shared" si="105"/>
        <v>1.2499235893183826E-2</v>
      </c>
      <c r="J192" s="104">
        <f t="shared" si="105"/>
        <v>2.8441667458291218E-2</v>
      </c>
      <c r="K192" s="104">
        <f t="shared" si="105"/>
        <v>1.5388585020132911E-2</v>
      </c>
      <c r="L192" s="104">
        <f t="shared" si="105"/>
        <v>5.207348445629258E-4</v>
      </c>
      <c r="M192" s="104">
        <f t="shared" si="105"/>
        <v>7.579530060859257E-3</v>
      </c>
      <c r="N192" s="104">
        <f t="shared" si="105"/>
        <v>3.7541222966964733E-3</v>
      </c>
      <c r="O192" s="212">
        <f>IFERROR(O190/O73,0)</f>
        <v>0</v>
      </c>
      <c r="P192" s="212">
        <f t="shared" ref="P192:Y192" si="106">IFERROR(P190/P73,0)</f>
        <v>0</v>
      </c>
      <c r="Q192" s="212">
        <f t="shared" si="106"/>
        <v>0</v>
      </c>
      <c r="R192" s="212">
        <f t="shared" si="106"/>
        <v>0</v>
      </c>
      <c r="S192" s="212">
        <f t="shared" si="106"/>
        <v>0</v>
      </c>
      <c r="T192" s="212">
        <f t="shared" si="106"/>
        <v>0</v>
      </c>
      <c r="U192" s="212">
        <f t="shared" si="106"/>
        <v>0</v>
      </c>
      <c r="V192" s="212">
        <f t="shared" si="106"/>
        <v>0</v>
      </c>
      <c r="W192" s="212">
        <f t="shared" si="106"/>
        <v>0</v>
      </c>
      <c r="X192" s="212">
        <f t="shared" si="106"/>
        <v>0</v>
      </c>
      <c r="Y192" s="212">
        <f t="shared" si="106"/>
        <v>0</v>
      </c>
      <c r="Z192" s="212">
        <f>IFERROR(Z190/Z81,0)</f>
        <v>0</v>
      </c>
      <c r="AA192" s="212">
        <f>IFERROR(AA190/AA73,0)</f>
        <v>0</v>
      </c>
      <c r="AB192" s="212">
        <f t="shared" ref="AB192:AK192" si="107">IFERROR(AB190/AB73,0)</f>
        <v>0</v>
      </c>
      <c r="AC192" s="212">
        <f t="shared" si="107"/>
        <v>0</v>
      </c>
      <c r="AD192" s="212">
        <f t="shared" si="107"/>
        <v>0</v>
      </c>
      <c r="AE192" s="212">
        <f t="shared" si="107"/>
        <v>0</v>
      </c>
      <c r="AF192" s="212">
        <f t="shared" si="107"/>
        <v>0</v>
      </c>
      <c r="AG192" s="212">
        <f t="shared" si="107"/>
        <v>0</v>
      </c>
      <c r="AH192" s="212">
        <f t="shared" si="107"/>
        <v>0</v>
      </c>
      <c r="AI192" s="212">
        <f t="shared" si="107"/>
        <v>0</v>
      </c>
      <c r="AJ192" s="212">
        <f t="shared" si="107"/>
        <v>0</v>
      </c>
      <c r="AK192" s="212">
        <f t="shared" si="107"/>
        <v>0</v>
      </c>
      <c r="AL192" s="212">
        <f>IFERROR(AL190/AL81,0)</f>
        <v>0</v>
      </c>
      <c r="AM192" s="212">
        <f>IFERROR(AM190/AM73,0)</f>
        <v>0</v>
      </c>
    </row>
    <row r="193" spans="1:39" s="1" customFormat="1" ht="15.75" hidden="1" thickBot="1" x14ac:dyDescent="0.3">
      <c r="A193" s="105"/>
      <c r="B193" s="239" t="s">
        <v>132</v>
      </c>
      <c r="C193" s="240">
        <f>C191+C192</f>
        <v>0</v>
      </c>
      <c r="D193" s="240">
        <f t="shared" ref="D193:N193" si="108">D191+D192</f>
        <v>2.1528912796886884E-2</v>
      </c>
      <c r="E193" s="241">
        <f t="shared" si="108"/>
        <v>0.1192270191803689</v>
      </c>
      <c r="F193" s="241">
        <f t="shared" si="108"/>
        <v>8.8439283708460908E-2</v>
      </c>
      <c r="G193" s="241">
        <f t="shared" si="108"/>
        <v>6.9610178419500401E-2</v>
      </c>
      <c r="H193" s="241">
        <f t="shared" si="108"/>
        <v>0.24982295613169242</v>
      </c>
      <c r="I193" s="241">
        <f t="shared" si="108"/>
        <v>9.7865013644224272E-2</v>
      </c>
      <c r="J193" s="241">
        <f t="shared" si="108"/>
        <v>0.21213572366703692</v>
      </c>
      <c r="K193" s="241">
        <f t="shared" si="108"/>
        <v>0.12460011676321296</v>
      </c>
      <c r="L193" s="241">
        <f t="shared" si="108"/>
        <v>6.3181430812343778E-3</v>
      </c>
      <c r="M193" s="242">
        <f t="shared" si="108"/>
        <v>9.8187201568364094E-2</v>
      </c>
      <c r="N193" s="242">
        <f t="shared" si="108"/>
        <v>6.0006847354382047E-2</v>
      </c>
      <c r="O193" s="243">
        <f>O191+O192</f>
        <v>0</v>
      </c>
      <c r="P193" s="243">
        <f t="shared" ref="P193:X193" si="109">P191+P192</f>
        <v>0</v>
      </c>
      <c r="Q193" s="244">
        <f t="shared" si="109"/>
        <v>0</v>
      </c>
      <c r="R193" s="244">
        <f t="shared" si="109"/>
        <v>0</v>
      </c>
      <c r="S193" s="244">
        <f t="shared" si="109"/>
        <v>0</v>
      </c>
      <c r="T193" s="244">
        <f t="shared" si="109"/>
        <v>0</v>
      </c>
      <c r="U193" s="244">
        <f t="shared" si="109"/>
        <v>0</v>
      </c>
      <c r="V193" s="244">
        <f t="shared" si="109"/>
        <v>0</v>
      </c>
      <c r="W193" s="244">
        <f t="shared" si="109"/>
        <v>0</v>
      </c>
      <c r="X193" s="244">
        <f t="shared" si="109"/>
        <v>0</v>
      </c>
      <c r="Y193" s="245">
        <f>Y191+Y192</f>
        <v>0</v>
      </c>
      <c r="Z193" s="245">
        <f>Z191+Z192</f>
        <v>0</v>
      </c>
      <c r="AA193" s="243">
        <f>AA191+AA192</f>
        <v>0</v>
      </c>
      <c r="AB193" s="243">
        <f t="shared" ref="AB193:AJ193" si="110">AB191+AB192</f>
        <v>0</v>
      </c>
      <c r="AC193" s="244">
        <f t="shared" si="110"/>
        <v>0</v>
      </c>
      <c r="AD193" s="244">
        <f t="shared" si="110"/>
        <v>0</v>
      </c>
      <c r="AE193" s="244">
        <f t="shared" si="110"/>
        <v>0</v>
      </c>
      <c r="AF193" s="244">
        <f t="shared" si="110"/>
        <v>0</v>
      </c>
      <c r="AG193" s="244">
        <f t="shared" si="110"/>
        <v>0</v>
      </c>
      <c r="AH193" s="244">
        <f t="shared" si="110"/>
        <v>0</v>
      </c>
      <c r="AI193" s="244">
        <f t="shared" si="110"/>
        <v>0</v>
      </c>
      <c r="AJ193" s="244">
        <f t="shared" si="110"/>
        <v>0</v>
      </c>
      <c r="AK193" s="245">
        <f>AK191+AK192</f>
        <v>0</v>
      </c>
      <c r="AL193" s="245">
        <f>AL191+AL192</f>
        <v>0</v>
      </c>
      <c r="AM193" s="243">
        <f>AM191+AM192</f>
        <v>0</v>
      </c>
    </row>
    <row r="194" spans="1:39" hidden="1" x14ac:dyDescent="0.25">
      <c r="A194" s="96"/>
      <c r="B194" s="96" t="s">
        <v>133</v>
      </c>
      <c r="C194" s="110">
        <f>C186+C193</f>
        <v>0</v>
      </c>
      <c r="D194" s="110">
        <f t="shared" ref="D194:N194" si="111">D186+D193</f>
        <v>0.99999731747721021</v>
      </c>
      <c r="E194" s="110">
        <f t="shared" si="111"/>
        <v>0.99999793274634752</v>
      </c>
      <c r="F194" s="110">
        <f t="shared" si="111"/>
        <v>1.000004647590149</v>
      </c>
      <c r="G194" s="110">
        <f t="shared" si="111"/>
        <v>0.99999720697368932</v>
      </c>
      <c r="H194" s="110">
        <f t="shared" si="111"/>
        <v>0.99999769328200916</v>
      </c>
      <c r="I194" s="110">
        <f t="shared" si="111"/>
        <v>1</v>
      </c>
      <c r="J194" s="110">
        <f t="shared" si="111"/>
        <v>1</v>
      </c>
      <c r="K194" s="110">
        <f t="shared" si="111"/>
        <v>1</v>
      </c>
      <c r="L194" s="110">
        <f t="shared" si="111"/>
        <v>1.0000000000000002</v>
      </c>
      <c r="M194" s="110">
        <f t="shared" si="111"/>
        <v>0.99999999999999989</v>
      </c>
      <c r="N194" s="110">
        <f t="shared" si="111"/>
        <v>0.99999999999999967</v>
      </c>
      <c r="O194" s="217">
        <f>O186+O193</f>
        <v>0</v>
      </c>
      <c r="P194" s="217">
        <f t="shared" ref="P194:Z194" si="112">P186+P193</f>
        <v>0</v>
      </c>
      <c r="Q194" s="217">
        <f t="shared" si="112"/>
        <v>0</v>
      </c>
      <c r="R194" s="217">
        <f t="shared" si="112"/>
        <v>0</v>
      </c>
      <c r="S194" s="217">
        <f t="shared" si="112"/>
        <v>0</v>
      </c>
      <c r="T194" s="217">
        <f t="shared" si="112"/>
        <v>0</v>
      </c>
      <c r="U194" s="217">
        <f t="shared" si="112"/>
        <v>0</v>
      </c>
      <c r="V194" s="217">
        <f t="shared" si="112"/>
        <v>0</v>
      </c>
      <c r="W194" s="217">
        <f t="shared" si="112"/>
        <v>0</v>
      </c>
      <c r="X194" s="217">
        <f t="shared" si="112"/>
        <v>0</v>
      </c>
      <c r="Y194" s="217">
        <f t="shared" si="112"/>
        <v>0</v>
      </c>
      <c r="Z194" s="217">
        <f t="shared" si="112"/>
        <v>0</v>
      </c>
      <c r="AA194" s="217">
        <f>AA186+AA193</f>
        <v>0</v>
      </c>
      <c r="AB194" s="217">
        <f t="shared" ref="AB194:AL194" si="113">AB186+AB193</f>
        <v>0</v>
      </c>
      <c r="AC194" s="217">
        <f t="shared" si="113"/>
        <v>0</v>
      </c>
      <c r="AD194" s="217">
        <f t="shared" si="113"/>
        <v>0</v>
      </c>
      <c r="AE194" s="217">
        <f t="shared" si="113"/>
        <v>0</v>
      </c>
      <c r="AF194" s="217">
        <f t="shared" si="113"/>
        <v>0</v>
      </c>
      <c r="AG194" s="217">
        <f t="shared" si="113"/>
        <v>0</v>
      </c>
      <c r="AH194" s="217">
        <f t="shared" si="113"/>
        <v>0</v>
      </c>
      <c r="AI194" s="217">
        <f t="shared" si="113"/>
        <v>0</v>
      </c>
      <c r="AJ194" s="217">
        <f t="shared" si="113"/>
        <v>0</v>
      </c>
      <c r="AK194" s="217">
        <f t="shared" si="113"/>
        <v>0</v>
      </c>
      <c r="AL194" s="217">
        <f t="shared" si="113"/>
        <v>0</v>
      </c>
      <c r="AM194" s="217">
        <f>AM186+AM193</f>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1">
        <f t="shared" ref="C196" si="114">SUM(C182:C183)</f>
        <v>0</v>
      </c>
      <c r="D196" s="111">
        <f t="shared" ref="D196:AM196" si="115">SUM(D182:D183)</f>
        <v>304.0655546352595</v>
      </c>
      <c r="E196" s="112">
        <f t="shared" si="115"/>
        <v>3995.2874419601021</v>
      </c>
      <c r="F196" s="112">
        <f t="shared" si="115"/>
        <v>11162.427592298394</v>
      </c>
      <c r="G196" s="112">
        <f t="shared" si="115"/>
        <v>33573.800589508333</v>
      </c>
      <c r="H196" s="112">
        <f t="shared" si="115"/>
        <v>83451.671536332738</v>
      </c>
      <c r="I196" s="112">
        <f t="shared" si="115"/>
        <v>149360.18573608692</v>
      </c>
      <c r="J196" s="112">
        <f t="shared" si="115"/>
        <v>134515.78425024293</v>
      </c>
      <c r="K196" s="112">
        <f t="shared" si="115"/>
        <v>129724.77411451432</v>
      </c>
      <c r="L196" s="112">
        <f t="shared" si="115"/>
        <v>88372.004366954498</v>
      </c>
      <c r="M196" s="113">
        <f t="shared" si="115"/>
        <v>83797.050158136393</v>
      </c>
      <c r="N196" s="113">
        <f t="shared" si="115"/>
        <v>121231.21345416449</v>
      </c>
      <c r="O196" s="218">
        <f t="shared" si="115"/>
        <v>0</v>
      </c>
      <c r="P196" s="218">
        <f t="shared" si="115"/>
        <v>0</v>
      </c>
      <c r="Q196" s="219">
        <f t="shared" si="115"/>
        <v>0</v>
      </c>
      <c r="R196" s="219">
        <f t="shared" si="115"/>
        <v>0</v>
      </c>
      <c r="S196" s="219">
        <f t="shared" si="115"/>
        <v>0</v>
      </c>
      <c r="T196" s="219">
        <f t="shared" si="115"/>
        <v>0</v>
      </c>
      <c r="U196" s="219">
        <f t="shared" si="115"/>
        <v>0</v>
      </c>
      <c r="V196" s="219">
        <f t="shared" si="115"/>
        <v>0</v>
      </c>
      <c r="W196" s="219">
        <f t="shared" si="115"/>
        <v>0</v>
      </c>
      <c r="X196" s="219">
        <f t="shared" si="115"/>
        <v>0</v>
      </c>
      <c r="Y196" s="220">
        <f t="shared" si="115"/>
        <v>0</v>
      </c>
      <c r="Z196" s="220">
        <f t="shared" si="115"/>
        <v>0</v>
      </c>
      <c r="AA196" s="218">
        <f t="shared" si="115"/>
        <v>0</v>
      </c>
      <c r="AB196" s="218">
        <f t="shared" si="115"/>
        <v>0</v>
      </c>
      <c r="AC196" s="219">
        <f t="shared" si="115"/>
        <v>0</v>
      </c>
      <c r="AD196" s="219">
        <f t="shared" si="115"/>
        <v>0</v>
      </c>
      <c r="AE196" s="219">
        <f t="shared" si="115"/>
        <v>0</v>
      </c>
      <c r="AF196" s="219">
        <f t="shared" si="115"/>
        <v>0</v>
      </c>
      <c r="AG196" s="219">
        <f t="shared" si="115"/>
        <v>0</v>
      </c>
      <c r="AH196" s="219">
        <f t="shared" si="115"/>
        <v>0</v>
      </c>
      <c r="AI196" s="219">
        <f t="shared" si="115"/>
        <v>0</v>
      </c>
      <c r="AJ196" s="219">
        <f t="shared" si="115"/>
        <v>0</v>
      </c>
      <c r="AK196" s="220">
        <f t="shared" si="115"/>
        <v>0</v>
      </c>
      <c r="AL196" s="220">
        <f t="shared" si="115"/>
        <v>0</v>
      </c>
      <c r="AM196" s="218">
        <f t="shared" si="115"/>
        <v>0</v>
      </c>
    </row>
    <row r="197" spans="1:39" hidden="1" x14ac:dyDescent="0.25">
      <c r="A197" s="96"/>
      <c r="B197" s="96" t="s">
        <v>135</v>
      </c>
      <c r="C197" s="111">
        <f t="shared" ref="C197" si="116">SUM(C189:C190)</f>
        <v>0</v>
      </c>
      <c r="D197" s="111">
        <f t="shared" ref="D197:AM197" si="117">SUM(D189:D190)</f>
        <v>6.6902526223299601</v>
      </c>
      <c r="E197" s="112">
        <f t="shared" si="117"/>
        <v>540.82872758034262</v>
      </c>
      <c r="F197" s="112">
        <f t="shared" si="117"/>
        <v>1082.9690769586527</v>
      </c>
      <c r="G197" s="112">
        <f t="shared" si="117"/>
        <v>2511.9419956748493</v>
      </c>
      <c r="H197" s="112">
        <f t="shared" si="117"/>
        <v>27791.049531384309</v>
      </c>
      <c r="I197" s="112">
        <f t="shared" si="117"/>
        <v>16202.826446198202</v>
      </c>
      <c r="J197" s="112">
        <f t="shared" si="117"/>
        <v>36218.932744838312</v>
      </c>
      <c r="K197" s="112">
        <f t="shared" si="117"/>
        <v>18464.386746300013</v>
      </c>
      <c r="L197" s="112">
        <f t="shared" si="117"/>
        <v>561.89711433116463</v>
      </c>
      <c r="M197" s="113">
        <f t="shared" si="117"/>
        <v>9123.6206328191547</v>
      </c>
      <c r="N197" s="113">
        <f t="shared" si="117"/>
        <v>7739.1020347923286</v>
      </c>
      <c r="O197" s="218">
        <f t="shared" si="117"/>
        <v>0</v>
      </c>
      <c r="P197" s="218">
        <f t="shared" si="117"/>
        <v>0</v>
      </c>
      <c r="Q197" s="219">
        <f t="shared" si="117"/>
        <v>0</v>
      </c>
      <c r="R197" s="219">
        <f t="shared" si="117"/>
        <v>0</v>
      </c>
      <c r="S197" s="219">
        <f t="shared" si="117"/>
        <v>0</v>
      </c>
      <c r="T197" s="219">
        <f t="shared" si="117"/>
        <v>0</v>
      </c>
      <c r="U197" s="219">
        <f t="shared" si="117"/>
        <v>0</v>
      </c>
      <c r="V197" s="219">
        <f t="shared" si="117"/>
        <v>0</v>
      </c>
      <c r="W197" s="219">
        <f t="shared" si="117"/>
        <v>0</v>
      </c>
      <c r="X197" s="219">
        <f t="shared" si="117"/>
        <v>0</v>
      </c>
      <c r="Y197" s="220">
        <f t="shared" si="117"/>
        <v>0</v>
      </c>
      <c r="Z197" s="220">
        <f t="shared" si="117"/>
        <v>0</v>
      </c>
      <c r="AA197" s="218">
        <f t="shared" si="117"/>
        <v>0</v>
      </c>
      <c r="AB197" s="218">
        <f t="shared" si="117"/>
        <v>0</v>
      </c>
      <c r="AC197" s="219">
        <f t="shared" si="117"/>
        <v>0</v>
      </c>
      <c r="AD197" s="219">
        <f t="shared" si="117"/>
        <v>0</v>
      </c>
      <c r="AE197" s="219">
        <f t="shared" si="117"/>
        <v>0</v>
      </c>
      <c r="AF197" s="219">
        <f t="shared" si="117"/>
        <v>0</v>
      </c>
      <c r="AG197" s="219">
        <f t="shared" si="117"/>
        <v>0</v>
      </c>
      <c r="AH197" s="219">
        <f t="shared" si="117"/>
        <v>0</v>
      </c>
      <c r="AI197" s="219">
        <f t="shared" si="117"/>
        <v>0</v>
      </c>
      <c r="AJ197" s="219">
        <f t="shared" si="117"/>
        <v>0</v>
      </c>
      <c r="AK197" s="220">
        <f t="shared" si="117"/>
        <v>0</v>
      </c>
      <c r="AL197" s="220">
        <f t="shared" si="117"/>
        <v>0</v>
      </c>
      <c r="AM197" s="218">
        <f t="shared" si="117"/>
        <v>0</v>
      </c>
    </row>
    <row r="198" spans="1:39" hidden="1" x14ac:dyDescent="0.25">
      <c r="A198" s="96"/>
      <c r="B198" s="96" t="s">
        <v>122</v>
      </c>
      <c r="C198" s="114">
        <f t="shared" ref="C198" si="118">SUM(C196:C197)</f>
        <v>0</v>
      </c>
      <c r="D198" s="114">
        <f t="shared" ref="D198:AM198" si="119">SUM(D196:D197)</f>
        <v>310.75580725758948</v>
      </c>
      <c r="E198" s="114">
        <f t="shared" si="119"/>
        <v>4536.1161695404444</v>
      </c>
      <c r="F198" s="114">
        <f t="shared" si="119"/>
        <v>12245.396669257047</v>
      </c>
      <c r="G198" s="114">
        <f t="shared" si="119"/>
        <v>36085.742585183179</v>
      </c>
      <c r="H198" s="114">
        <f t="shared" si="119"/>
        <v>111242.72106771705</v>
      </c>
      <c r="I198" s="114">
        <f t="shared" si="119"/>
        <v>165563.01218228511</v>
      </c>
      <c r="J198" s="114">
        <f t="shared" si="119"/>
        <v>170734.71699508122</v>
      </c>
      <c r="K198" s="114">
        <f t="shared" si="119"/>
        <v>148189.16086081433</v>
      </c>
      <c r="L198" s="114">
        <f t="shared" si="119"/>
        <v>88933.901481285662</v>
      </c>
      <c r="M198" s="115">
        <f t="shared" si="119"/>
        <v>92920.670790955541</v>
      </c>
      <c r="N198" s="115">
        <f t="shared" si="119"/>
        <v>128970.31548895682</v>
      </c>
      <c r="O198" s="221">
        <f t="shared" si="119"/>
        <v>0</v>
      </c>
      <c r="P198" s="221">
        <f t="shared" si="119"/>
        <v>0</v>
      </c>
      <c r="Q198" s="221">
        <f t="shared" si="119"/>
        <v>0</v>
      </c>
      <c r="R198" s="221">
        <f t="shared" si="119"/>
        <v>0</v>
      </c>
      <c r="S198" s="221">
        <f t="shared" si="119"/>
        <v>0</v>
      </c>
      <c r="T198" s="221">
        <f t="shared" si="119"/>
        <v>0</v>
      </c>
      <c r="U198" s="221">
        <f t="shared" si="119"/>
        <v>0</v>
      </c>
      <c r="V198" s="221">
        <f t="shared" si="119"/>
        <v>0</v>
      </c>
      <c r="W198" s="221">
        <f t="shared" si="119"/>
        <v>0</v>
      </c>
      <c r="X198" s="221">
        <f t="shared" si="119"/>
        <v>0</v>
      </c>
      <c r="Y198" s="222">
        <f t="shared" si="119"/>
        <v>0</v>
      </c>
      <c r="Z198" s="222">
        <f t="shared" si="119"/>
        <v>0</v>
      </c>
      <c r="AA198" s="221">
        <f t="shared" si="119"/>
        <v>0</v>
      </c>
      <c r="AB198" s="221">
        <f t="shared" si="119"/>
        <v>0</v>
      </c>
      <c r="AC198" s="221">
        <f t="shared" si="119"/>
        <v>0</v>
      </c>
      <c r="AD198" s="221">
        <f t="shared" si="119"/>
        <v>0</v>
      </c>
      <c r="AE198" s="221">
        <f t="shared" si="119"/>
        <v>0</v>
      </c>
      <c r="AF198" s="221">
        <f t="shared" si="119"/>
        <v>0</v>
      </c>
      <c r="AG198" s="221">
        <f t="shared" si="119"/>
        <v>0</v>
      </c>
      <c r="AH198" s="221">
        <f t="shared" si="119"/>
        <v>0</v>
      </c>
      <c r="AI198" s="221">
        <f t="shared" si="119"/>
        <v>0</v>
      </c>
      <c r="AJ198" s="221">
        <f t="shared" si="119"/>
        <v>0</v>
      </c>
      <c r="AK198" s="222">
        <f t="shared" si="119"/>
        <v>0</v>
      </c>
      <c r="AL198" s="222">
        <f t="shared" si="119"/>
        <v>0</v>
      </c>
      <c r="AM198" s="221">
        <f t="shared" si="119"/>
        <v>0</v>
      </c>
    </row>
    <row r="199" spans="1:39" hidden="1" x14ac:dyDescent="0.25"/>
    <row r="200" spans="1:39" hidden="1" x14ac:dyDescent="0.25">
      <c r="B200" s="166" t="s">
        <v>224</v>
      </c>
      <c r="C200" s="353">
        <f>IF('REVISED SUMMARY'!C4=0,0,C198-C73)</f>
        <v>0</v>
      </c>
      <c r="D200" s="353">
        <f>IF('REVISED SUMMARY'!D4=0,0,D198-D73)</f>
        <v>-8.3361177115648388E-4</v>
      </c>
      <c r="E200" s="353">
        <f>IF('REVISED SUMMARY'!E4=0,0,E198-E73)</f>
        <v>-9.3773221051378641E-3</v>
      </c>
      <c r="F200" s="353">
        <f>IF('REVISED SUMMARY'!F4=0,0,F198-F73)</f>
        <v>5.6911320427389001E-2</v>
      </c>
      <c r="G200" s="353">
        <f>IF('REVISED SUMMARY'!G4=0,0,G198-G73)</f>
        <v>-0.10078870998404454</v>
      </c>
      <c r="H200" s="353">
        <f>IF('REVISED SUMMARY'!H4=0,0,H198-H73)</f>
        <v>-0.25660617795074359</v>
      </c>
      <c r="I200" s="353">
        <f>IF('REVISED SUMMARY'!I4=0,0,I198-I73)</f>
        <v>0</v>
      </c>
      <c r="J200" s="353">
        <f>IF('REVISED SUMMARY'!J4=0,0,J198-J73)</f>
        <v>-2.9103830456733704E-11</v>
      </c>
      <c r="K200" s="353">
        <f>IF('REVISED SUMMARY'!K4=0,0,K198-K73)</f>
        <v>0</v>
      </c>
      <c r="L200" s="353">
        <f>IF('REVISED SUMMARY'!L4=0,0,L198-L73)</f>
        <v>1.4551915228366852E-11</v>
      </c>
      <c r="M200" s="353">
        <f>IF('REVISED SUMMARY'!M4=0,0,M198-M73)</f>
        <v>-1.4551915228366852E-11</v>
      </c>
      <c r="N200" s="353">
        <f>IF('REVISED SUMMARY'!N4=0,0,N198-N73)</f>
        <v>-2.9103830456733704E-11</v>
      </c>
    </row>
    <row r="201" spans="1:39" hidden="1" x14ac:dyDescent="0.25">
      <c r="B201" s="166" t="s">
        <v>225</v>
      </c>
      <c r="C201" s="166"/>
      <c r="D201" s="166"/>
      <c r="E201" s="166"/>
      <c r="F201" s="166"/>
      <c r="G201" s="166"/>
      <c r="H201" s="166"/>
      <c r="I201" s="166"/>
      <c r="J201" s="166"/>
      <c r="K201" s="166"/>
      <c r="L201" s="166"/>
      <c r="M201" s="166"/>
      <c r="N201" s="166"/>
    </row>
    <row r="202" spans="1:39" hidden="1" x14ac:dyDescent="0.25"/>
  </sheetData>
  <mergeCells count="19">
    <mergeCell ref="A92:A105"/>
    <mergeCell ref="A77:A90"/>
    <mergeCell ref="A4:A19"/>
    <mergeCell ref="A22:A37"/>
    <mergeCell ref="A40:A55"/>
    <mergeCell ref="A58:A74"/>
    <mergeCell ref="AA125:AL125"/>
    <mergeCell ref="A107:A122"/>
    <mergeCell ref="B107:N107"/>
    <mergeCell ref="B108:N108"/>
    <mergeCell ref="O108:Z108"/>
    <mergeCell ref="AA108:AL108"/>
    <mergeCell ref="O107:Z107"/>
    <mergeCell ref="AA107:AL107"/>
    <mergeCell ref="A126:A139"/>
    <mergeCell ref="A142:A158"/>
    <mergeCell ref="A161:A177"/>
    <mergeCell ref="C125:N125"/>
    <mergeCell ref="O125:Z125"/>
  </mergeCells>
  <conditionalFormatting sqref="C179:AM179">
    <cfRule type="cellIs" dxfId="1" priority="1" operator="equal">
      <formula>"TD ERROR"</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AO201"/>
  <sheetViews>
    <sheetView zoomScale="80" zoomScaleNormal="80" workbookViewId="0">
      <pane xSplit="2" topLeftCell="C1" activePane="topRight" state="frozen"/>
      <selection activeCell="BW24" sqref="BW24"/>
      <selection pane="topRight" activeCell="AH100" sqref="AH100"/>
    </sheetView>
  </sheetViews>
  <sheetFormatPr defaultRowHeight="15" x14ac:dyDescent="0.25"/>
  <cols>
    <col min="1" max="1" width="11.5703125" customWidth="1"/>
    <col min="2" max="2" width="24.7109375" customWidth="1"/>
    <col min="3" max="3" width="15.7109375" bestFit="1" customWidth="1"/>
    <col min="4" max="10" width="13.7109375" customWidth="1"/>
    <col min="11" max="11" width="15.28515625" customWidth="1"/>
    <col min="12" max="18" width="13.7109375" customWidth="1"/>
    <col min="19" max="19" width="14" customWidth="1"/>
    <col min="20" max="24" width="13.7109375" customWidth="1"/>
    <col min="25" max="30" width="14.28515625" customWidth="1"/>
    <col min="31" max="39" width="13.710937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ENTRY'!AI164</f>
        <v>0</v>
      </c>
      <c r="D5" s="3">
        <f>'BIZ kWh ENTRY'!AJ164</f>
        <v>480496.55495509953</v>
      </c>
      <c r="E5" s="3">
        <f>'BIZ kWh ENTRY'!AK164</f>
        <v>102148.49237422949</v>
      </c>
      <c r="F5" s="3">
        <f>'BIZ kWh ENTRY'!AL164</f>
        <v>593627</v>
      </c>
      <c r="G5" s="3">
        <f>'BIZ kWh ENTRY'!AM164</f>
        <v>0</v>
      </c>
      <c r="H5" s="3">
        <f>'BIZ kWh ENTRY'!AN164</f>
        <v>0</v>
      </c>
      <c r="I5" s="3">
        <f>'BIZ kWh ENTRY'!AO164</f>
        <v>0</v>
      </c>
      <c r="J5" s="3">
        <f>'BIZ kWh ENTRY'!AP164</f>
        <v>0</v>
      </c>
      <c r="K5" s="3">
        <f>'BIZ kWh ENTRY'!AQ164</f>
        <v>0</v>
      </c>
      <c r="L5" s="3">
        <f>'BIZ kWh ENTRY'!AR164</f>
        <v>0</v>
      </c>
      <c r="M5" s="3">
        <f>'BIZ kWh ENTRY'!AS164</f>
        <v>0</v>
      </c>
      <c r="N5" s="3">
        <f>'BIZ kWh ENTRY'!AT164</f>
        <v>479275.13694783859</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0</v>
      </c>
      <c r="N6" s="3">
        <f>'BIZ kWh ENTRY'!AT165</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ENTRY'!AI167</f>
        <v>0</v>
      </c>
      <c r="D8" s="3">
        <f>'BIZ kWh ENTRY'!AJ167</f>
        <v>0</v>
      </c>
      <c r="E8" s="3">
        <f>'BIZ kWh ENTRY'!AK167</f>
        <v>0</v>
      </c>
      <c r="F8" s="3">
        <f>'BIZ kWh ENTRY'!AL167</f>
        <v>0</v>
      </c>
      <c r="G8" s="3">
        <f>'BIZ kWh ENTRY'!AM167</f>
        <v>219305.17331300111</v>
      </c>
      <c r="H8" s="3">
        <f>'BIZ kWh ENTRY'!AN167</f>
        <v>0</v>
      </c>
      <c r="I8" s="3">
        <f>'BIZ kWh ENTRY'!AO167</f>
        <v>362424.96841110016</v>
      </c>
      <c r="J8" s="3">
        <f>'BIZ kWh ENTRY'!AP167</f>
        <v>73005.890480873146</v>
      </c>
      <c r="K8" s="3">
        <f>'BIZ kWh ENTRY'!AQ167</f>
        <v>6896.9317599487476</v>
      </c>
      <c r="L8" s="3">
        <f>'BIZ kWh ENTRY'!AR167</f>
        <v>2871.0422747726675</v>
      </c>
      <c r="M8" s="3">
        <f>'BIZ kWh ENTRY'!AS167</f>
        <v>20286.729100133984</v>
      </c>
      <c r="N8" s="3">
        <f>'BIZ kWh ENTRY'!AT167</f>
        <v>1989908.4650687848</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ENTRY'!AI170</f>
        <v>0</v>
      </c>
      <c r="D11" s="3">
        <f>'BIZ kWh ENTRY'!AJ170</f>
        <v>0</v>
      </c>
      <c r="E11" s="3">
        <f>'BIZ kWh ENTRY'!AK170</f>
        <v>0</v>
      </c>
      <c r="F11" s="3">
        <f>'BIZ kWh ENTRY'!AL170</f>
        <v>0</v>
      </c>
      <c r="G11" s="3">
        <f>'BIZ kWh ENTRY'!AM170</f>
        <v>248836.20619104279</v>
      </c>
      <c r="H11" s="3">
        <f>'BIZ kWh ENTRY'!AN170</f>
        <v>0</v>
      </c>
      <c r="I11" s="3">
        <f>'BIZ kWh ENTRY'!AO170</f>
        <v>0</v>
      </c>
      <c r="J11" s="3">
        <f>'BIZ kWh ENTRY'!AP170</f>
        <v>205977.53038384736</v>
      </c>
      <c r="K11" s="3">
        <f>'BIZ kWh ENTRY'!AQ170</f>
        <v>1914653.0824597105</v>
      </c>
      <c r="L11" s="3">
        <f>'BIZ kWh ENTRY'!AR170</f>
        <v>657162.1251026541</v>
      </c>
      <c r="M11" s="3">
        <f>'BIZ kWh ENTRY'!AS170</f>
        <v>0</v>
      </c>
      <c r="N11" s="3">
        <f>'BIZ kWh ENTRY'!AT170</f>
        <v>670519.25913796644</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ENTRY'!AI171</f>
        <v>0</v>
      </c>
      <c r="D12" s="3">
        <f>'BIZ kWh ENTRY'!AJ171</f>
        <v>33187.937813012104</v>
      </c>
      <c r="E12" s="3">
        <f>'BIZ kWh ENTRY'!AK171</f>
        <v>33948.029575342953</v>
      </c>
      <c r="F12" s="3">
        <f>'BIZ kWh ENTRY'!AL171</f>
        <v>326126.14222656004</v>
      </c>
      <c r="G12" s="3">
        <f>'BIZ kWh ENTRY'!AM171</f>
        <v>535400.8582720001</v>
      </c>
      <c r="H12" s="3">
        <f>'BIZ kWh ENTRY'!AN171</f>
        <v>359243.39431660448</v>
      </c>
      <c r="I12" s="3">
        <f>'BIZ kWh ENTRY'!AO171</f>
        <v>125552.20392840001</v>
      </c>
      <c r="J12" s="3">
        <f>'BIZ kWh ENTRY'!AP171</f>
        <v>666832.17036873417</v>
      </c>
      <c r="K12" s="3">
        <f>'BIZ kWh ENTRY'!AQ171</f>
        <v>39611.944257600007</v>
      </c>
      <c r="L12" s="3">
        <f>'BIZ kWh ENTRY'!AR171</f>
        <v>592661.9972855564</v>
      </c>
      <c r="M12" s="3">
        <f>'BIZ kWh ENTRY'!AS171</f>
        <v>39738.418819200007</v>
      </c>
      <c r="N12" s="3">
        <f>'BIZ kWh ENTRY'!AT171</f>
        <v>5300072.1565770721</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ENTRY'!AI172</f>
        <v>0</v>
      </c>
      <c r="D13" s="3">
        <f>'BIZ kWh ENTRY'!AJ172</f>
        <v>90471.382627063067</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0</v>
      </c>
      <c r="N13" s="3">
        <f>'BIZ kWh ENTRY'!AT172</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0</v>
      </c>
      <c r="K14" s="3">
        <f>'BIZ kWh ENTRY'!AQ173</f>
        <v>0</v>
      </c>
      <c r="L14" s="3">
        <f>'BIZ kWh ENTRY'!AR173</f>
        <v>0</v>
      </c>
      <c r="M14" s="3">
        <f>'BIZ kWh ENTRY'!AS173</f>
        <v>0</v>
      </c>
      <c r="N14" s="3">
        <f>'BIZ kWh ENTRY'!AT173</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36747.087999999996</v>
      </c>
      <c r="L15" s="3">
        <f>'BIZ kWh ENTRY'!AR174</f>
        <v>0</v>
      </c>
      <c r="M15" s="3">
        <f>'BIZ kWh ENTRY'!AS174</f>
        <v>264593.59999999998</v>
      </c>
      <c r="N15" s="3">
        <f>'BIZ kWh ENTRY'!AT174</f>
        <v>55432.86</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0</v>
      </c>
      <c r="K16" s="3">
        <f>'BIZ kWh ENTRY'!AQ175</f>
        <v>0</v>
      </c>
      <c r="L16" s="3">
        <f>'BIZ kWh ENTRY'!AR175</f>
        <v>0</v>
      </c>
      <c r="M16" s="3">
        <f>'BIZ kWh ENTRY'!AS175</f>
        <v>0</v>
      </c>
      <c r="N16" s="3">
        <f>'BIZ kWh ENTRY'!AT175</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1M - RES'!B16</f>
        <v>Monthly kWh</v>
      </c>
      <c r="C19" s="230">
        <f>SUM(C5:C18)</f>
        <v>0</v>
      </c>
      <c r="D19" s="230">
        <f t="shared" ref="D19:AM19" si="1">SUM(D5:D18)</f>
        <v>604155.87539517472</v>
      </c>
      <c r="E19" s="230">
        <f t="shared" si="1"/>
        <v>136096.52194957243</v>
      </c>
      <c r="F19" s="230">
        <f t="shared" si="1"/>
        <v>919753.14222656004</v>
      </c>
      <c r="G19" s="230">
        <f t="shared" si="1"/>
        <v>1003542.2377760441</v>
      </c>
      <c r="H19" s="230">
        <f t="shared" si="1"/>
        <v>359243.39431660448</v>
      </c>
      <c r="I19" s="230">
        <f t="shared" si="1"/>
        <v>487977.17233950016</v>
      </c>
      <c r="J19" s="230">
        <f t="shared" si="1"/>
        <v>945815.59123345464</v>
      </c>
      <c r="K19" s="230">
        <f t="shared" si="1"/>
        <v>1997909.0464772594</v>
      </c>
      <c r="L19" s="230">
        <f t="shared" si="1"/>
        <v>1252695.1646629833</v>
      </c>
      <c r="M19" s="230">
        <f t="shared" si="1"/>
        <v>324618.74791933398</v>
      </c>
      <c r="N19" s="230">
        <f t="shared" si="1"/>
        <v>8495207.8777316622</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7"/>
      <c r="B20" s="126"/>
      <c r="C20" s="9"/>
      <c r="D20" s="30"/>
      <c r="E20" s="9"/>
      <c r="F20" s="30"/>
      <c r="G20" s="30"/>
      <c r="H20" s="9"/>
      <c r="I20" s="30"/>
      <c r="J20" s="30"/>
      <c r="K20" s="9"/>
      <c r="L20" s="30"/>
      <c r="M20" s="30"/>
      <c r="N20" s="9"/>
      <c r="O20" s="30"/>
      <c r="P20" s="30"/>
      <c r="Q20" s="9"/>
      <c r="R20" s="30"/>
      <c r="S20" s="30"/>
      <c r="T20" s="9"/>
      <c r="U20" s="30"/>
      <c r="V20" s="30"/>
      <c r="W20" s="9"/>
      <c r="X20" s="30"/>
      <c r="Y20" s="30"/>
      <c r="Z20" s="9"/>
      <c r="AA20" s="30"/>
      <c r="AB20" s="30"/>
      <c r="AC20" s="9"/>
      <c r="AD20" s="30"/>
      <c r="AE20" s="30"/>
      <c r="AF20" s="9"/>
      <c r="AG20" s="30"/>
      <c r="AH20" s="30"/>
      <c r="AI20" s="9"/>
      <c r="AJ20" s="30"/>
      <c r="AK20" s="30"/>
      <c r="AL20" s="9"/>
      <c r="AM20" s="30"/>
    </row>
    <row r="21" spans="1:39" ht="15.75" thickBot="1" x14ac:dyDescent="0.3">
      <c r="A21" s="127"/>
      <c r="B21" s="127"/>
      <c r="C21" s="251"/>
      <c r="D21" s="127"/>
      <c r="E21" s="251"/>
      <c r="F21" s="127"/>
      <c r="G21" s="127"/>
      <c r="H21" s="251"/>
      <c r="I21" s="127"/>
      <c r="J21" s="127"/>
      <c r="K21" s="251"/>
      <c r="L21" s="127"/>
      <c r="M21" s="127"/>
      <c r="N21" s="251"/>
      <c r="O21" s="127"/>
      <c r="P21" s="127"/>
      <c r="Q21" s="251"/>
      <c r="R21" s="127"/>
      <c r="S21" s="127"/>
      <c r="T21" s="251"/>
      <c r="U21" s="127"/>
      <c r="V21" s="127"/>
      <c r="W21" s="251"/>
      <c r="X21" s="127"/>
      <c r="Y21" s="127"/>
      <c r="Z21" s="251"/>
      <c r="AA21" s="127"/>
      <c r="AB21" s="127"/>
      <c r="AC21" s="251"/>
      <c r="AD21" s="127"/>
      <c r="AE21" s="127"/>
      <c r="AF21" s="251"/>
      <c r="AG21" s="127"/>
      <c r="AH21" s="127"/>
      <c r="AI21" s="251"/>
      <c r="AJ21" s="127"/>
      <c r="AK21" s="127"/>
      <c r="AL21" s="251"/>
      <c r="AM21" s="127"/>
    </row>
    <row r="22" spans="1:39" ht="16.5" thickBot="1" x14ac:dyDescent="0.3">
      <c r="A22" s="585" t="s">
        <v>14</v>
      </c>
      <c r="B22" s="17" t="s">
        <v>10</v>
      </c>
      <c r="C22" s="142">
        <f>C$4</f>
        <v>44927</v>
      </c>
      <c r="D22" s="142">
        <f t="shared" ref="D22:AM22" si="2">D$4</f>
        <v>44958</v>
      </c>
      <c r="E22" s="142">
        <f t="shared" si="2"/>
        <v>44986</v>
      </c>
      <c r="F22" s="142">
        <f t="shared" si="2"/>
        <v>45017</v>
      </c>
      <c r="G22" s="142">
        <f t="shared" si="2"/>
        <v>45047</v>
      </c>
      <c r="H22" s="142">
        <f t="shared" si="2"/>
        <v>45078</v>
      </c>
      <c r="I22" s="142">
        <f t="shared" si="2"/>
        <v>45108</v>
      </c>
      <c r="J22" s="142">
        <f t="shared" si="2"/>
        <v>45139</v>
      </c>
      <c r="K22" s="142">
        <f t="shared" si="2"/>
        <v>45170</v>
      </c>
      <c r="L22" s="142">
        <f t="shared" si="2"/>
        <v>45200</v>
      </c>
      <c r="M22" s="142">
        <f t="shared" si="2"/>
        <v>45231</v>
      </c>
      <c r="N22" s="142">
        <f t="shared" si="2"/>
        <v>45261</v>
      </c>
      <c r="O22" s="142">
        <f t="shared" si="2"/>
        <v>45292</v>
      </c>
      <c r="P22" s="142">
        <f t="shared" si="2"/>
        <v>45323</v>
      </c>
      <c r="Q22" s="142">
        <f t="shared" si="2"/>
        <v>45352</v>
      </c>
      <c r="R22" s="142">
        <f t="shared" si="2"/>
        <v>45383</v>
      </c>
      <c r="S22" s="142">
        <f t="shared" si="2"/>
        <v>45413</v>
      </c>
      <c r="T22" s="142">
        <f t="shared" si="2"/>
        <v>45444</v>
      </c>
      <c r="U22" s="142">
        <f t="shared" si="2"/>
        <v>45474</v>
      </c>
      <c r="V22" s="142">
        <f t="shared" si="2"/>
        <v>45505</v>
      </c>
      <c r="W22" s="142">
        <f t="shared" si="2"/>
        <v>45536</v>
      </c>
      <c r="X22" s="142">
        <f t="shared" si="2"/>
        <v>45566</v>
      </c>
      <c r="Y22" s="142">
        <f t="shared" si="2"/>
        <v>45597</v>
      </c>
      <c r="Z22" s="480">
        <f t="shared" si="2"/>
        <v>45627</v>
      </c>
      <c r="AA22" s="142">
        <f t="shared" si="2"/>
        <v>45658</v>
      </c>
      <c r="AB22" s="142">
        <f t="shared" si="2"/>
        <v>45689</v>
      </c>
      <c r="AC22" s="142">
        <f t="shared" si="2"/>
        <v>45717</v>
      </c>
      <c r="AD22" s="142">
        <f t="shared" si="2"/>
        <v>45748</v>
      </c>
      <c r="AE22" s="142">
        <f t="shared" si="2"/>
        <v>45778</v>
      </c>
      <c r="AF22" s="142">
        <f t="shared" si="2"/>
        <v>45809</v>
      </c>
      <c r="AG22" s="142">
        <f t="shared" si="2"/>
        <v>45839</v>
      </c>
      <c r="AH22" s="142">
        <f t="shared" si="2"/>
        <v>45870</v>
      </c>
      <c r="AI22" s="142">
        <f t="shared" si="2"/>
        <v>45901</v>
      </c>
      <c r="AJ22" s="142">
        <f t="shared" si="2"/>
        <v>45931</v>
      </c>
      <c r="AK22" s="142">
        <f t="shared" si="2"/>
        <v>45962</v>
      </c>
      <c r="AL22" s="142">
        <f t="shared" si="2"/>
        <v>45992</v>
      </c>
      <c r="AM22" s="142">
        <f t="shared" si="2"/>
        <v>46023</v>
      </c>
    </row>
    <row r="23" spans="1:39" ht="15" customHeight="1" x14ac:dyDescent="0.25">
      <c r="A23" s="586"/>
      <c r="B23" s="11" t="str">
        <f t="shared" ref="B23:C37" si="3">B5</f>
        <v>Air Comp</v>
      </c>
      <c r="C23" s="3">
        <f>C5</f>
        <v>0</v>
      </c>
      <c r="D23" s="3">
        <f>IF(SUM($C$19:$N$19)=0,0,C23+D5)</f>
        <v>480496.55495509953</v>
      </c>
      <c r="E23" s="3">
        <f t="shared" ref="E23:AM23" si="4">IF(SUM($C$19:$N$19)=0,0,D23+E5)</f>
        <v>582645.04732932907</v>
      </c>
      <c r="F23" s="3">
        <f t="shared" si="4"/>
        <v>1176272.047329329</v>
      </c>
      <c r="G23" s="3">
        <f t="shared" si="4"/>
        <v>1176272.047329329</v>
      </c>
      <c r="H23" s="3">
        <f t="shared" si="4"/>
        <v>1176272.047329329</v>
      </c>
      <c r="I23" s="3">
        <f t="shared" si="4"/>
        <v>1176272.047329329</v>
      </c>
      <c r="J23" s="3">
        <f t="shared" si="4"/>
        <v>1176272.047329329</v>
      </c>
      <c r="K23" s="3">
        <f t="shared" si="4"/>
        <v>1176272.047329329</v>
      </c>
      <c r="L23" s="3">
        <f t="shared" si="4"/>
        <v>1176272.047329329</v>
      </c>
      <c r="M23" s="3">
        <f t="shared" si="4"/>
        <v>1176272.047329329</v>
      </c>
      <c r="N23" s="3">
        <f t="shared" si="4"/>
        <v>1655547.1842771675</v>
      </c>
      <c r="O23" s="3">
        <f t="shared" si="4"/>
        <v>1655547.1842771675</v>
      </c>
      <c r="P23" s="3">
        <f t="shared" si="4"/>
        <v>1655547.1842771675</v>
      </c>
      <c r="Q23" s="3">
        <f t="shared" si="4"/>
        <v>1655547.1842771675</v>
      </c>
      <c r="R23" s="3">
        <f t="shared" si="4"/>
        <v>1655547.1842771675</v>
      </c>
      <c r="S23" s="3">
        <f t="shared" si="4"/>
        <v>1655547.1842771675</v>
      </c>
      <c r="T23" s="3">
        <f t="shared" si="4"/>
        <v>1655547.1842771675</v>
      </c>
      <c r="U23" s="3">
        <f t="shared" si="4"/>
        <v>1655547.1842771675</v>
      </c>
      <c r="V23" s="3">
        <f t="shared" si="4"/>
        <v>1655547.1842771675</v>
      </c>
      <c r="W23" s="3">
        <f t="shared" si="4"/>
        <v>1655547.1842771675</v>
      </c>
      <c r="X23" s="3">
        <f t="shared" si="4"/>
        <v>1655547.1842771675</v>
      </c>
      <c r="Y23" s="3">
        <f t="shared" si="4"/>
        <v>1655547.1842771675</v>
      </c>
      <c r="Z23" s="481">
        <f t="shared" si="4"/>
        <v>1655547.1842771675</v>
      </c>
      <c r="AA23" s="3">
        <f t="shared" si="4"/>
        <v>1655547.1842771675</v>
      </c>
      <c r="AB23" s="3">
        <f t="shared" si="4"/>
        <v>1655547.1842771675</v>
      </c>
      <c r="AC23" s="3">
        <f t="shared" si="4"/>
        <v>1655547.1842771675</v>
      </c>
      <c r="AD23" s="3">
        <f t="shared" si="4"/>
        <v>1655547.1842771675</v>
      </c>
      <c r="AE23" s="3">
        <f t="shared" si="4"/>
        <v>1655547.1842771675</v>
      </c>
      <c r="AF23" s="3">
        <f t="shared" si="4"/>
        <v>1655547.1842771675</v>
      </c>
      <c r="AG23" s="3">
        <f t="shared" si="4"/>
        <v>1655547.1842771675</v>
      </c>
      <c r="AH23" s="3">
        <f t="shared" si="4"/>
        <v>1655547.1842771675</v>
      </c>
      <c r="AI23" s="3">
        <f t="shared" si="4"/>
        <v>1655547.1842771675</v>
      </c>
      <c r="AJ23" s="3">
        <f t="shared" si="4"/>
        <v>1655547.1842771675</v>
      </c>
      <c r="AK23" s="3">
        <f t="shared" si="4"/>
        <v>1655547.1842771675</v>
      </c>
      <c r="AL23" s="3">
        <f t="shared" si="4"/>
        <v>1655547.1842771675</v>
      </c>
      <c r="AM23" s="3">
        <f t="shared" si="4"/>
        <v>1655547.1842771675</v>
      </c>
    </row>
    <row r="24" spans="1:39" x14ac:dyDescent="0.25">
      <c r="A24" s="586"/>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481">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586"/>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81">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586"/>
      <c r="B26" s="11" t="str">
        <f t="shared" si="3"/>
        <v>Cooling</v>
      </c>
      <c r="C26" s="3">
        <f t="shared" si="3"/>
        <v>0</v>
      </c>
      <c r="D26" s="3">
        <f t="shared" ref="D26:AM26" si="7">IF(SUM($C$19:$N$19)=0,0,C26+D8)</f>
        <v>0</v>
      </c>
      <c r="E26" s="3">
        <f t="shared" si="7"/>
        <v>0</v>
      </c>
      <c r="F26" s="3">
        <f t="shared" si="7"/>
        <v>0</v>
      </c>
      <c r="G26" s="3">
        <f t="shared" si="7"/>
        <v>219305.17331300111</v>
      </c>
      <c r="H26" s="3">
        <f t="shared" si="7"/>
        <v>219305.17331300111</v>
      </c>
      <c r="I26" s="3">
        <f t="shared" si="7"/>
        <v>581730.14172410127</v>
      </c>
      <c r="J26" s="3">
        <f t="shared" si="7"/>
        <v>654736.03220497444</v>
      </c>
      <c r="K26" s="3">
        <f t="shared" si="7"/>
        <v>661632.96396492317</v>
      </c>
      <c r="L26" s="3">
        <f t="shared" si="7"/>
        <v>664504.00623969582</v>
      </c>
      <c r="M26" s="3">
        <f t="shared" si="7"/>
        <v>684790.73533982981</v>
      </c>
      <c r="N26" s="3">
        <f t="shared" si="7"/>
        <v>2674699.2004086147</v>
      </c>
      <c r="O26" s="3">
        <f t="shared" si="7"/>
        <v>2674699.2004086147</v>
      </c>
      <c r="P26" s="3">
        <f t="shared" si="7"/>
        <v>2674699.2004086147</v>
      </c>
      <c r="Q26" s="3">
        <f t="shared" si="7"/>
        <v>2674699.2004086147</v>
      </c>
      <c r="R26" s="3">
        <f t="shared" si="7"/>
        <v>2674699.2004086147</v>
      </c>
      <c r="S26" s="3">
        <f t="shared" si="7"/>
        <v>2674699.2004086147</v>
      </c>
      <c r="T26" s="3">
        <f t="shared" si="7"/>
        <v>2674699.2004086147</v>
      </c>
      <c r="U26" s="3">
        <f t="shared" si="7"/>
        <v>2674699.2004086147</v>
      </c>
      <c r="V26" s="3">
        <f t="shared" si="7"/>
        <v>2674699.2004086147</v>
      </c>
      <c r="W26" s="3">
        <f t="shared" si="7"/>
        <v>2674699.2004086147</v>
      </c>
      <c r="X26" s="3">
        <f t="shared" si="7"/>
        <v>2674699.2004086147</v>
      </c>
      <c r="Y26" s="3">
        <f t="shared" si="7"/>
        <v>2674699.2004086147</v>
      </c>
      <c r="Z26" s="481">
        <f t="shared" si="7"/>
        <v>2674699.2004086147</v>
      </c>
      <c r="AA26" s="3">
        <f t="shared" si="7"/>
        <v>2674699.2004086147</v>
      </c>
      <c r="AB26" s="3">
        <f t="shared" si="7"/>
        <v>2674699.2004086147</v>
      </c>
      <c r="AC26" s="3">
        <f t="shared" si="7"/>
        <v>2674699.2004086147</v>
      </c>
      <c r="AD26" s="3">
        <f t="shared" si="7"/>
        <v>2674699.2004086147</v>
      </c>
      <c r="AE26" s="3">
        <f t="shared" si="7"/>
        <v>2674699.2004086147</v>
      </c>
      <c r="AF26" s="3">
        <f t="shared" si="7"/>
        <v>2674699.2004086147</v>
      </c>
      <c r="AG26" s="3">
        <f t="shared" si="7"/>
        <v>2674699.2004086147</v>
      </c>
      <c r="AH26" s="3">
        <f t="shared" si="7"/>
        <v>2674699.2004086147</v>
      </c>
      <c r="AI26" s="3">
        <f t="shared" si="7"/>
        <v>2674699.2004086147</v>
      </c>
      <c r="AJ26" s="3">
        <f t="shared" si="7"/>
        <v>2674699.2004086147</v>
      </c>
      <c r="AK26" s="3">
        <f t="shared" si="7"/>
        <v>2674699.2004086147</v>
      </c>
      <c r="AL26" s="3">
        <f t="shared" si="7"/>
        <v>2674699.2004086147</v>
      </c>
      <c r="AM26" s="3">
        <f t="shared" si="7"/>
        <v>2674699.2004086147</v>
      </c>
    </row>
    <row r="27" spans="1:39" x14ac:dyDescent="0.25">
      <c r="A27" s="586"/>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481">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586"/>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81">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586"/>
      <c r="B29" s="11" t="str">
        <f t="shared" si="3"/>
        <v>HVAC</v>
      </c>
      <c r="C29" s="3">
        <f t="shared" si="3"/>
        <v>0</v>
      </c>
      <c r="D29" s="3">
        <f t="shared" ref="D29:AM29" si="10">IF(SUM($C$19:$N$19)=0,0,C29+D11)</f>
        <v>0</v>
      </c>
      <c r="E29" s="3">
        <f t="shared" si="10"/>
        <v>0</v>
      </c>
      <c r="F29" s="3">
        <f t="shared" si="10"/>
        <v>0</v>
      </c>
      <c r="G29" s="3">
        <f t="shared" si="10"/>
        <v>248836.20619104279</v>
      </c>
      <c r="H29" s="3">
        <f t="shared" si="10"/>
        <v>248836.20619104279</v>
      </c>
      <c r="I29" s="3">
        <f t="shared" si="10"/>
        <v>248836.20619104279</v>
      </c>
      <c r="J29" s="3">
        <f t="shared" si="10"/>
        <v>454813.73657489015</v>
      </c>
      <c r="K29" s="3">
        <f t="shared" si="10"/>
        <v>2369466.8190346006</v>
      </c>
      <c r="L29" s="3">
        <f t="shared" si="10"/>
        <v>3026628.9441372547</v>
      </c>
      <c r="M29" s="3">
        <f t="shared" si="10"/>
        <v>3026628.9441372547</v>
      </c>
      <c r="N29" s="3">
        <f t="shared" si="10"/>
        <v>3697148.2032752214</v>
      </c>
      <c r="O29" s="3">
        <f t="shared" si="10"/>
        <v>3697148.2032752214</v>
      </c>
      <c r="P29" s="3">
        <f t="shared" si="10"/>
        <v>3697148.2032752214</v>
      </c>
      <c r="Q29" s="3">
        <f t="shared" si="10"/>
        <v>3697148.2032752214</v>
      </c>
      <c r="R29" s="3">
        <f t="shared" si="10"/>
        <v>3697148.2032752214</v>
      </c>
      <c r="S29" s="3">
        <f t="shared" si="10"/>
        <v>3697148.2032752214</v>
      </c>
      <c r="T29" s="3">
        <f t="shared" si="10"/>
        <v>3697148.2032752214</v>
      </c>
      <c r="U29" s="3">
        <f t="shared" si="10"/>
        <v>3697148.2032752214</v>
      </c>
      <c r="V29" s="3">
        <f t="shared" si="10"/>
        <v>3697148.2032752214</v>
      </c>
      <c r="W29" s="3">
        <f t="shared" si="10"/>
        <v>3697148.2032752214</v>
      </c>
      <c r="X29" s="3">
        <f t="shared" si="10"/>
        <v>3697148.2032752214</v>
      </c>
      <c r="Y29" s="3">
        <f t="shared" si="10"/>
        <v>3697148.2032752214</v>
      </c>
      <c r="Z29" s="481">
        <f t="shared" si="10"/>
        <v>3697148.2032752214</v>
      </c>
      <c r="AA29" s="3">
        <f t="shared" si="10"/>
        <v>3697148.2032752214</v>
      </c>
      <c r="AB29" s="3">
        <f t="shared" si="10"/>
        <v>3697148.2032752214</v>
      </c>
      <c r="AC29" s="3">
        <f t="shared" si="10"/>
        <v>3697148.2032752214</v>
      </c>
      <c r="AD29" s="3">
        <f t="shared" si="10"/>
        <v>3697148.2032752214</v>
      </c>
      <c r="AE29" s="3">
        <f t="shared" si="10"/>
        <v>3697148.2032752214</v>
      </c>
      <c r="AF29" s="3">
        <f t="shared" si="10"/>
        <v>3697148.2032752214</v>
      </c>
      <c r="AG29" s="3">
        <f t="shared" si="10"/>
        <v>3697148.2032752214</v>
      </c>
      <c r="AH29" s="3">
        <f t="shared" si="10"/>
        <v>3697148.2032752214</v>
      </c>
      <c r="AI29" s="3">
        <f t="shared" si="10"/>
        <v>3697148.2032752214</v>
      </c>
      <c r="AJ29" s="3">
        <f t="shared" si="10"/>
        <v>3697148.2032752214</v>
      </c>
      <c r="AK29" s="3">
        <f t="shared" si="10"/>
        <v>3697148.2032752214</v>
      </c>
      <c r="AL29" s="3">
        <f t="shared" si="10"/>
        <v>3697148.2032752214</v>
      </c>
      <c r="AM29" s="3">
        <f t="shared" si="10"/>
        <v>3697148.2032752214</v>
      </c>
    </row>
    <row r="30" spans="1:39" x14ac:dyDescent="0.25">
      <c r="A30" s="586"/>
      <c r="B30" s="11" t="str">
        <f t="shared" si="3"/>
        <v>Lighting</v>
      </c>
      <c r="C30" s="3">
        <f t="shared" si="3"/>
        <v>0</v>
      </c>
      <c r="D30" s="3">
        <f t="shared" ref="D30:AM30" si="11">IF(SUM($C$19:$N$19)=0,0,C30+D12)</f>
        <v>33187.937813012104</v>
      </c>
      <c r="E30" s="3">
        <f t="shared" si="11"/>
        <v>67135.967388355057</v>
      </c>
      <c r="F30" s="3">
        <f t="shared" si="11"/>
        <v>393262.1096149151</v>
      </c>
      <c r="G30" s="3">
        <f t="shared" si="11"/>
        <v>928662.9678869152</v>
      </c>
      <c r="H30" s="3">
        <f t="shared" si="11"/>
        <v>1287906.3622035198</v>
      </c>
      <c r="I30" s="3">
        <f t="shared" si="11"/>
        <v>1413458.5661319199</v>
      </c>
      <c r="J30" s="3">
        <f t="shared" si="11"/>
        <v>2080290.7365006539</v>
      </c>
      <c r="K30" s="3">
        <f t="shared" si="11"/>
        <v>2119902.6807582541</v>
      </c>
      <c r="L30" s="3">
        <f t="shared" si="11"/>
        <v>2712564.6780438107</v>
      </c>
      <c r="M30" s="3">
        <f t="shared" si="11"/>
        <v>2752303.0968630104</v>
      </c>
      <c r="N30" s="3">
        <f t="shared" si="11"/>
        <v>8052375.2534400821</v>
      </c>
      <c r="O30" s="3">
        <f t="shared" si="11"/>
        <v>8052375.2534400821</v>
      </c>
      <c r="P30" s="3">
        <f t="shared" si="11"/>
        <v>8052375.2534400821</v>
      </c>
      <c r="Q30" s="3">
        <f t="shared" si="11"/>
        <v>8052375.2534400821</v>
      </c>
      <c r="R30" s="3">
        <f t="shared" si="11"/>
        <v>8052375.2534400821</v>
      </c>
      <c r="S30" s="3">
        <f t="shared" si="11"/>
        <v>8052375.2534400821</v>
      </c>
      <c r="T30" s="3">
        <f t="shared" si="11"/>
        <v>8052375.2534400821</v>
      </c>
      <c r="U30" s="3">
        <f t="shared" si="11"/>
        <v>8052375.2534400821</v>
      </c>
      <c r="V30" s="3">
        <f t="shared" si="11"/>
        <v>8052375.2534400821</v>
      </c>
      <c r="W30" s="3">
        <f t="shared" si="11"/>
        <v>8052375.2534400821</v>
      </c>
      <c r="X30" s="3">
        <f t="shared" si="11"/>
        <v>8052375.2534400821</v>
      </c>
      <c r="Y30" s="3">
        <f t="shared" si="11"/>
        <v>8052375.2534400821</v>
      </c>
      <c r="Z30" s="481">
        <f t="shared" si="11"/>
        <v>8052375.2534400821</v>
      </c>
      <c r="AA30" s="3">
        <f t="shared" si="11"/>
        <v>8052375.2534400821</v>
      </c>
      <c r="AB30" s="3">
        <f t="shared" si="11"/>
        <v>8052375.2534400821</v>
      </c>
      <c r="AC30" s="3">
        <f t="shared" si="11"/>
        <v>8052375.2534400821</v>
      </c>
      <c r="AD30" s="3">
        <f t="shared" si="11"/>
        <v>8052375.2534400821</v>
      </c>
      <c r="AE30" s="3">
        <f t="shared" si="11"/>
        <v>8052375.2534400821</v>
      </c>
      <c r="AF30" s="3">
        <f t="shared" si="11"/>
        <v>8052375.2534400821</v>
      </c>
      <c r="AG30" s="3">
        <f t="shared" si="11"/>
        <v>8052375.2534400821</v>
      </c>
      <c r="AH30" s="3">
        <f t="shared" si="11"/>
        <v>8052375.2534400821</v>
      </c>
      <c r="AI30" s="3">
        <f t="shared" si="11"/>
        <v>8052375.2534400821</v>
      </c>
      <c r="AJ30" s="3">
        <f t="shared" si="11"/>
        <v>8052375.2534400821</v>
      </c>
      <c r="AK30" s="3">
        <f t="shared" si="11"/>
        <v>8052375.2534400821</v>
      </c>
      <c r="AL30" s="3">
        <f t="shared" si="11"/>
        <v>8052375.2534400821</v>
      </c>
      <c r="AM30" s="3">
        <f t="shared" si="11"/>
        <v>8052375.2534400821</v>
      </c>
    </row>
    <row r="31" spans="1:39" x14ac:dyDescent="0.25">
      <c r="A31" s="586"/>
      <c r="B31" s="11" t="str">
        <f t="shared" si="3"/>
        <v>Miscellaneous</v>
      </c>
      <c r="C31" s="3">
        <f t="shared" si="3"/>
        <v>0</v>
      </c>
      <c r="D31" s="3">
        <f t="shared" ref="D31:AM31" si="12">IF(SUM($C$19:$N$19)=0,0,C31+D13)</f>
        <v>90471.382627063067</v>
      </c>
      <c r="E31" s="3">
        <f t="shared" si="12"/>
        <v>90471.382627063067</v>
      </c>
      <c r="F31" s="3">
        <f t="shared" si="12"/>
        <v>90471.382627063067</v>
      </c>
      <c r="G31" s="3">
        <f t="shared" si="12"/>
        <v>90471.382627063067</v>
      </c>
      <c r="H31" s="3">
        <f t="shared" si="12"/>
        <v>90471.382627063067</v>
      </c>
      <c r="I31" s="3">
        <f t="shared" si="12"/>
        <v>90471.382627063067</v>
      </c>
      <c r="J31" s="3">
        <f t="shared" si="12"/>
        <v>90471.382627063067</v>
      </c>
      <c r="K31" s="3">
        <f t="shared" si="12"/>
        <v>90471.382627063067</v>
      </c>
      <c r="L31" s="3">
        <f t="shared" si="12"/>
        <v>90471.382627063067</v>
      </c>
      <c r="M31" s="3">
        <f t="shared" si="12"/>
        <v>90471.382627063067</v>
      </c>
      <c r="N31" s="3">
        <f t="shared" si="12"/>
        <v>90471.382627063067</v>
      </c>
      <c r="O31" s="3">
        <f t="shared" si="12"/>
        <v>90471.382627063067</v>
      </c>
      <c r="P31" s="3">
        <f t="shared" si="12"/>
        <v>90471.382627063067</v>
      </c>
      <c r="Q31" s="3">
        <f t="shared" si="12"/>
        <v>90471.382627063067</v>
      </c>
      <c r="R31" s="3">
        <f t="shared" si="12"/>
        <v>90471.382627063067</v>
      </c>
      <c r="S31" s="3">
        <f t="shared" si="12"/>
        <v>90471.382627063067</v>
      </c>
      <c r="T31" s="3">
        <f t="shared" si="12"/>
        <v>90471.382627063067</v>
      </c>
      <c r="U31" s="3">
        <f t="shared" si="12"/>
        <v>90471.382627063067</v>
      </c>
      <c r="V31" s="3">
        <f t="shared" si="12"/>
        <v>90471.382627063067</v>
      </c>
      <c r="W31" s="3">
        <f t="shared" si="12"/>
        <v>90471.382627063067</v>
      </c>
      <c r="X31" s="3">
        <f t="shared" si="12"/>
        <v>90471.382627063067</v>
      </c>
      <c r="Y31" s="3">
        <f t="shared" si="12"/>
        <v>90471.382627063067</v>
      </c>
      <c r="Z31" s="481">
        <f t="shared" si="12"/>
        <v>90471.382627063067</v>
      </c>
      <c r="AA31" s="3">
        <f t="shared" si="12"/>
        <v>90471.382627063067</v>
      </c>
      <c r="AB31" s="3">
        <f t="shared" si="12"/>
        <v>90471.382627063067</v>
      </c>
      <c r="AC31" s="3">
        <f t="shared" si="12"/>
        <v>90471.382627063067</v>
      </c>
      <c r="AD31" s="3">
        <f t="shared" si="12"/>
        <v>90471.382627063067</v>
      </c>
      <c r="AE31" s="3">
        <f t="shared" si="12"/>
        <v>90471.382627063067</v>
      </c>
      <c r="AF31" s="3">
        <f t="shared" si="12"/>
        <v>90471.382627063067</v>
      </c>
      <c r="AG31" s="3">
        <f t="shared" si="12"/>
        <v>90471.382627063067</v>
      </c>
      <c r="AH31" s="3">
        <f t="shared" si="12"/>
        <v>90471.382627063067</v>
      </c>
      <c r="AI31" s="3">
        <f t="shared" si="12"/>
        <v>90471.382627063067</v>
      </c>
      <c r="AJ31" s="3">
        <f t="shared" si="12"/>
        <v>90471.382627063067</v>
      </c>
      <c r="AK31" s="3">
        <f t="shared" si="12"/>
        <v>90471.382627063067</v>
      </c>
      <c r="AL31" s="3">
        <f t="shared" si="12"/>
        <v>90471.382627063067</v>
      </c>
      <c r="AM31" s="3">
        <f t="shared" si="12"/>
        <v>90471.382627063067</v>
      </c>
    </row>
    <row r="32" spans="1:39" ht="15" customHeight="1" x14ac:dyDescent="0.25">
      <c r="A32" s="586"/>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481">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25">
      <c r="A33" s="586"/>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0</v>
      </c>
      <c r="K33" s="3">
        <f t="shared" si="14"/>
        <v>36747.087999999996</v>
      </c>
      <c r="L33" s="3">
        <f t="shared" si="14"/>
        <v>36747.087999999996</v>
      </c>
      <c r="M33" s="3">
        <f t="shared" si="14"/>
        <v>301340.68799999997</v>
      </c>
      <c r="N33" s="3">
        <f t="shared" si="14"/>
        <v>356773.54799999995</v>
      </c>
      <c r="O33" s="3">
        <f t="shared" si="14"/>
        <v>356773.54799999995</v>
      </c>
      <c r="P33" s="3">
        <f t="shared" si="14"/>
        <v>356773.54799999995</v>
      </c>
      <c r="Q33" s="3">
        <f t="shared" si="14"/>
        <v>356773.54799999995</v>
      </c>
      <c r="R33" s="3">
        <f t="shared" si="14"/>
        <v>356773.54799999995</v>
      </c>
      <c r="S33" s="3">
        <f t="shared" si="14"/>
        <v>356773.54799999995</v>
      </c>
      <c r="T33" s="3">
        <f t="shared" si="14"/>
        <v>356773.54799999995</v>
      </c>
      <c r="U33" s="3">
        <f t="shared" si="14"/>
        <v>356773.54799999995</v>
      </c>
      <c r="V33" s="3">
        <f t="shared" si="14"/>
        <v>356773.54799999995</v>
      </c>
      <c r="W33" s="3">
        <f t="shared" si="14"/>
        <v>356773.54799999995</v>
      </c>
      <c r="X33" s="3">
        <f t="shared" si="14"/>
        <v>356773.54799999995</v>
      </c>
      <c r="Y33" s="3">
        <f t="shared" si="14"/>
        <v>356773.54799999995</v>
      </c>
      <c r="Z33" s="481">
        <f t="shared" si="14"/>
        <v>356773.54799999995</v>
      </c>
      <c r="AA33" s="3">
        <f t="shared" si="14"/>
        <v>356773.54799999995</v>
      </c>
      <c r="AB33" s="3">
        <f t="shared" si="14"/>
        <v>356773.54799999995</v>
      </c>
      <c r="AC33" s="3">
        <f t="shared" si="14"/>
        <v>356773.54799999995</v>
      </c>
      <c r="AD33" s="3">
        <f t="shared" si="14"/>
        <v>356773.54799999995</v>
      </c>
      <c r="AE33" s="3">
        <f t="shared" si="14"/>
        <v>356773.54799999995</v>
      </c>
      <c r="AF33" s="3">
        <f t="shared" si="14"/>
        <v>356773.54799999995</v>
      </c>
      <c r="AG33" s="3">
        <f t="shared" si="14"/>
        <v>356773.54799999995</v>
      </c>
      <c r="AH33" s="3">
        <f t="shared" si="14"/>
        <v>356773.54799999995</v>
      </c>
      <c r="AI33" s="3">
        <f t="shared" si="14"/>
        <v>356773.54799999995</v>
      </c>
      <c r="AJ33" s="3">
        <f t="shared" si="14"/>
        <v>356773.54799999995</v>
      </c>
      <c r="AK33" s="3">
        <f t="shared" si="14"/>
        <v>356773.54799999995</v>
      </c>
      <c r="AL33" s="3">
        <f t="shared" si="14"/>
        <v>356773.54799999995</v>
      </c>
      <c r="AM33" s="3">
        <f t="shared" si="14"/>
        <v>356773.54799999995</v>
      </c>
    </row>
    <row r="34" spans="1:39" x14ac:dyDescent="0.25">
      <c r="A34" s="586"/>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481">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586"/>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81">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586"/>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3"/>
        <v>Monthly kWh</v>
      </c>
      <c r="C37" s="230">
        <f>SUM(C23:C36)</f>
        <v>0</v>
      </c>
      <c r="D37" s="230">
        <f t="shared" ref="D37:AM37" si="17">SUM(D23:D36)</f>
        <v>604155.87539517472</v>
      </c>
      <c r="E37" s="230">
        <f t="shared" si="17"/>
        <v>740252.39734474721</v>
      </c>
      <c r="F37" s="230">
        <f t="shared" si="17"/>
        <v>1660005.5395713071</v>
      </c>
      <c r="G37" s="230">
        <f t="shared" si="17"/>
        <v>2663547.777347351</v>
      </c>
      <c r="H37" s="230">
        <f t="shared" si="17"/>
        <v>3022791.1716639558</v>
      </c>
      <c r="I37" s="230">
        <f t="shared" si="17"/>
        <v>3510768.3440034562</v>
      </c>
      <c r="J37" s="230">
        <f t="shared" si="17"/>
        <v>4456583.9352369113</v>
      </c>
      <c r="K37" s="230">
        <f t="shared" si="17"/>
        <v>6454492.9817141704</v>
      </c>
      <c r="L37" s="230">
        <f t="shared" si="17"/>
        <v>7707188.1463771537</v>
      </c>
      <c r="M37" s="230">
        <f t="shared" si="17"/>
        <v>8031806.8942964878</v>
      </c>
      <c r="N37" s="230">
        <f t="shared" si="17"/>
        <v>16527014.772028148</v>
      </c>
      <c r="O37" s="230">
        <f t="shared" si="17"/>
        <v>16527014.772028148</v>
      </c>
      <c r="P37" s="230">
        <f t="shared" si="17"/>
        <v>16527014.772028148</v>
      </c>
      <c r="Q37" s="230">
        <f t="shared" si="17"/>
        <v>16527014.772028148</v>
      </c>
      <c r="R37" s="230">
        <f t="shared" si="17"/>
        <v>16527014.772028148</v>
      </c>
      <c r="S37" s="230">
        <f t="shared" si="17"/>
        <v>16527014.772028148</v>
      </c>
      <c r="T37" s="230">
        <f t="shared" si="17"/>
        <v>16527014.772028148</v>
      </c>
      <c r="U37" s="230">
        <f t="shared" si="17"/>
        <v>16527014.772028148</v>
      </c>
      <c r="V37" s="230">
        <f t="shared" si="17"/>
        <v>16527014.772028148</v>
      </c>
      <c r="W37" s="230">
        <f t="shared" si="17"/>
        <v>16527014.772028148</v>
      </c>
      <c r="X37" s="230">
        <f t="shared" si="17"/>
        <v>16527014.772028148</v>
      </c>
      <c r="Y37" s="230">
        <f t="shared" si="17"/>
        <v>16527014.772028148</v>
      </c>
      <c r="Z37" s="230">
        <f t="shared" si="17"/>
        <v>16527014.772028148</v>
      </c>
      <c r="AA37" s="230">
        <f t="shared" si="17"/>
        <v>16527014.772028148</v>
      </c>
      <c r="AB37" s="230">
        <f t="shared" si="17"/>
        <v>16527014.772028148</v>
      </c>
      <c r="AC37" s="230">
        <f t="shared" si="17"/>
        <v>16527014.772028148</v>
      </c>
      <c r="AD37" s="230">
        <f t="shared" si="17"/>
        <v>16527014.772028148</v>
      </c>
      <c r="AE37" s="230">
        <f t="shared" si="17"/>
        <v>16527014.772028148</v>
      </c>
      <c r="AF37" s="230">
        <f t="shared" si="17"/>
        <v>16527014.772028148</v>
      </c>
      <c r="AG37" s="230">
        <f t="shared" si="17"/>
        <v>16527014.772028148</v>
      </c>
      <c r="AH37" s="230">
        <f t="shared" si="17"/>
        <v>16527014.772028148</v>
      </c>
      <c r="AI37" s="230">
        <f t="shared" si="17"/>
        <v>16527014.772028148</v>
      </c>
      <c r="AJ37" s="230">
        <f t="shared" si="17"/>
        <v>16527014.772028148</v>
      </c>
      <c r="AK37" s="230">
        <f t="shared" si="17"/>
        <v>16527014.772028148</v>
      </c>
      <c r="AL37" s="230">
        <f t="shared" si="17"/>
        <v>16527014.772028148</v>
      </c>
      <c r="AM37" s="230">
        <f t="shared" si="17"/>
        <v>16527014.772028148</v>
      </c>
    </row>
    <row r="38" spans="1:39" x14ac:dyDescent="0.25">
      <c r="A38" s="8"/>
      <c r="B38" s="250"/>
      <c r="C38" s="9"/>
      <c r="D38" s="250"/>
      <c r="E38" s="9"/>
      <c r="F38" s="250"/>
      <c r="G38" s="250"/>
      <c r="H38" s="9"/>
      <c r="I38" s="250"/>
      <c r="J38" s="250"/>
      <c r="K38" s="9"/>
      <c r="L38" s="250"/>
      <c r="M38" s="250"/>
      <c r="N38" s="296" t="s">
        <v>184</v>
      </c>
      <c r="O38" s="295">
        <f>SUM(C5:N18)</f>
        <v>16527014.772028146</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479" t="s">
        <v>275</v>
      </c>
      <c r="AG39" s="127"/>
      <c r="AH39" s="127"/>
      <c r="AI39" s="127"/>
      <c r="AJ39" s="127"/>
      <c r="AK39" s="127"/>
      <c r="AL39" s="127"/>
      <c r="AM39" s="127"/>
    </row>
    <row r="40" spans="1:39" ht="16.5" thickBot="1" x14ac:dyDescent="0.3">
      <c r="A40" s="588" t="s">
        <v>15</v>
      </c>
      <c r="B40" s="17" t="s">
        <v>10</v>
      </c>
      <c r="C40" s="142">
        <f>C$4</f>
        <v>44927</v>
      </c>
      <c r="D40" s="142">
        <f t="shared" ref="D40:AM40" si="18">D$4</f>
        <v>44958</v>
      </c>
      <c r="E40" s="142">
        <f t="shared" si="18"/>
        <v>44986</v>
      </c>
      <c r="F40" s="142">
        <f t="shared" si="18"/>
        <v>45017</v>
      </c>
      <c r="G40" s="142">
        <f t="shared" si="18"/>
        <v>45047</v>
      </c>
      <c r="H40" s="142">
        <f t="shared" si="18"/>
        <v>45078</v>
      </c>
      <c r="I40" s="142">
        <f t="shared" si="18"/>
        <v>45108</v>
      </c>
      <c r="J40" s="142">
        <f t="shared" si="18"/>
        <v>45139</v>
      </c>
      <c r="K40" s="142">
        <f t="shared" si="18"/>
        <v>45170</v>
      </c>
      <c r="L40" s="142">
        <f t="shared" si="18"/>
        <v>45200</v>
      </c>
      <c r="M40" s="142">
        <f t="shared" si="18"/>
        <v>45231</v>
      </c>
      <c r="N40" s="142">
        <f t="shared" si="18"/>
        <v>45261</v>
      </c>
      <c r="O40" s="142">
        <f t="shared" si="18"/>
        <v>45292</v>
      </c>
      <c r="P40" s="142">
        <f t="shared" si="18"/>
        <v>45323</v>
      </c>
      <c r="Q40" s="142">
        <f t="shared" si="18"/>
        <v>45352</v>
      </c>
      <c r="R40" s="142">
        <f t="shared" si="18"/>
        <v>45383</v>
      </c>
      <c r="S40" s="142">
        <f t="shared" si="18"/>
        <v>45413</v>
      </c>
      <c r="T40" s="142">
        <f t="shared" si="18"/>
        <v>45444</v>
      </c>
      <c r="U40" s="142">
        <f t="shared" si="18"/>
        <v>45474</v>
      </c>
      <c r="V40" s="142">
        <f t="shared" si="18"/>
        <v>45505</v>
      </c>
      <c r="W40" s="142">
        <f t="shared" si="18"/>
        <v>45536</v>
      </c>
      <c r="X40" s="142">
        <f t="shared" si="18"/>
        <v>45566</v>
      </c>
      <c r="Y40" s="142">
        <f t="shared" si="18"/>
        <v>45597</v>
      </c>
      <c r="Z40" s="142">
        <f t="shared" si="18"/>
        <v>45627</v>
      </c>
      <c r="AA40" s="142">
        <f t="shared" si="18"/>
        <v>45658</v>
      </c>
      <c r="AB40" s="142">
        <f t="shared" si="18"/>
        <v>45689</v>
      </c>
      <c r="AC40" s="142">
        <f t="shared" si="18"/>
        <v>45717</v>
      </c>
      <c r="AD40" s="142">
        <f t="shared" si="18"/>
        <v>45748</v>
      </c>
      <c r="AE40" s="142">
        <f t="shared" si="18"/>
        <v>45778</v>
      </c>
      <c r="AF40" s="480">
        <f t="shared" si="18"/>
        <v>45809</v>
      </c>
      <c r="AG40" s="142">
        <f t="shared" si="18"/>
        <v>45839</v>
      </c>
      <c r="AH40" s="142">
        <f t="shared" si="18"/>
        <v>45870</v>
      </c>
      <c r="AI40" s="142">
        <f t="shared" si="18"/>
        <v>45901</v>
      </c>
      <c r="AJ40" s="142">
        <f t="shared" si="18"/>
        <v>45931</v>
      </c>
      <c r="AK40" s="142">
        <f t="shared" si="18"/>
        <v>45962</v>
      </c>
      <c r="AL40" s="142">
        <f t="shared" si="18"/>
        <v>45992</v>
      </c>
      <c r="AM40" s="142">
        <f t="shared" si="18"/>
        <v>46023</v>
      </c>
    </row>
    <row r="41" spans="1:39" ht="15" customHeight="1" x14ac:dyDescent="0.25">
      <c r="A41" s="589"/>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481">
        <f>Z23</f>
        <v>1655547.1842771675</v>
      </c>
      <c r="AG41" s="3">
        <f t="shared" si="20"/>
        <v>1655547.1842771675</v>
      </c>
      <c r="AH41" s="3">
        <f t="shared" si="20"/>
        <v>1655547.1842771675</v>
      </c>
      <c r="AI41" s="3">
        <f t="shared" si="20"/>
        <v>1655547.1842771675</v>
      </c>
      <c r="AJ41" s="3">
        <f t="shared" si="20"/>
        <v>1655547.1842771675</v>
      </c>
      <c r="AK41" s="3">
        <f t="shared" si="20"/>
        <v>1655547.1842771675</v>
      </c>
      <c r="AL41" s="3">
        <f t="shared" si="20"/>
        <v>1655547.1842771675</v>
      </c>
      <c r="AM41" s="3">
        <f t="shared" si="20"/>
        <v>1655547.1842771675</v>
      </c>
    </row>
    <row r="42" spans="1:39" x14ac:dyDescent="0.25">
      <c r="A42" s="589"/>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481">
        <f t="shared" ref="AF42:AF53" si="22">Z24</f>
        <v>0</v>
      </c>
      <c r="AG42" s="3">
        <f t="shared" si="21"/>
        <v>0</v>
      </c>
      <c r="AH42" s="3">
        <f t="shared" si="21"/>
        <v>0</v>
      </c>
      <c r="AI42" s="3">
        <f t="shared" si="21"/>
        <v>0</v>
      </c>
      <c r="AJ42" s="3">
        <f t="shared" si="21"/>
        <v>0</v>
      </c>
      <c r="AK42" s="3">
        <f t="shared" si="21"/>
        <v>0</v>
      </c>
      <c r="AL42" s="3">
        <f t="shared" si="21"/>
        <v>0</v>
      </c>
      <c r="AM42" s="3">
        <f t="shared" si="21"/>
        <v>0</v>
      </c>
    </row>
    <row r="43" spans="1:39" x14ac:dyDescent="0.25">
      <c r="A43" s="589"/>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481">
        <f t="shared" si="22"/>
        <v>0</v>
      </c>
      <c r="AG43" s="3">
        <f t="shared" si="23"/>
        <v>0</v>
      </c>
      <c r="AH43" s="3">
        <f t="shared" si="23"/>
        <v>0</v>
      </c>
      <c r="AI43" s="3">
        <f t="shared" si="23"/>
        <v>0</v>
      </c>
      <c r="AJ43" s="3">
        <f t="shared" si="23"/>
        <v>0</v>
      </c>
      <c r="AK43" s="3">
        <f t="shared" si="23"/>
        <v>0</v>
      </c>
      <c r="AL43" s="3">
        <f t="shared" si="23"/>
        <v>0</v>
      </c>
      <c r="AM43" s="3">
        <f t="shared" si="23"/>
        <v>0</v>
      </c>
    </row>
    <row r="44" spans="1:39" x14ac:dyDescent="0.25">
      <c r="A44" s="589"/>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481">
        <f t="shared" si="22"/>
        <v>2674699.2004086147</v>
      </c>
      <c r="AG44" s="3">
        <f t="shared" si="24"/>
        <v>2674699.2004086147</v>
      </c>
      <c r="AH44" s="3">
        <f t="shared" si="24"/>
        <v>2674699.2004086147</v>
      </c>
      <c r="AI44" s="3">
        <f t="shared" si="24"/>
        <v>2674699.2004086147</v>
      </c>
      <c r="AJ44" s="3">
        <f t="shared" si="24"/>
        <v>2674699.2004086147</v>
      </c>
      <c r="AK44" s="3">
        <f t="shared" si="24"/>
        <v>2674699.2004086147</v>
      </c>
      <c r="AL44" s="3">
        <f t="shared" si="24"/>
        <v>2674699.2004086147</v>
      </c>
      <c r="AM44" s="3">
        <f t="shared" si="24"/>
        <v>2674699.2004086147</v>
      </c>
    </row>
    <row r="45" spans="1:39" x14ac:dyDescent="0.25">
      <c r="A45" s="589"/>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481">
        <f t="shared" si="22"/>
        <v>0</v>
      </c>
      <c r="AG45" s="3">
        <f t="shared" si="25"/>
        <v>0</v>
      </c>
      <c r="AH45" s="3">
        <f t="shared" si="25"/>
        <v>0</v>
      </c>
      <c r="AI45" s="3">
        <f t="shared" si="25"/>
        <v>0</v>
      </c>
      <c r="AJ45" s="3">
        <f t="shared" si="25"/>
        <v>0</v>
      </c>
      <c r="AK45" s="3">
        <f t="shared" si="25"/>
        <v>0</v>
      </c>
      <c r="AL45" s="3">
        <f t="shared" si="25"/>
        <v>0</v>
      </c>
      <c r="AM45" s="3">
        <f t="shared" si="25"/>
        <v>0</v>
      </c>
    </row>
    <row r="46" spans="1:39" x14ac:dyDescent="0.25">
      <c r="A46" s="589"/>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481">
        <f t="shared" si="22"/>
        <v>0</v>
      </c>
      <c r="AG46" s="3">
        <f t="shared" si="26"/>
        <v>0</v>
      </c>
      <c r="AH46" s="3">
        <f t="shared" si="26"/>
        <v>0</v>
      </c>
      <c r="AI46" s="3">
        <f t="shared" si="26"/>
        <v>0</v>
      </c>
      <c r="AJ46" s="3">
        <f t="shared" si="26"/>
        <v>0</v>
      </c>
      <c r="AK46" s="3">
        <f t="shared" si="26"/>
        <v>0</v>
      </c>
      <c r="AL46" s="3">
        <f t="shared" si="26"/>
        <v>0</v>
      </c>
      <c r="AM46" s="3">
        <f t="shared" si="26"/>
        <v>0</v>
      </c>
    </row>
    <row r="47" spans="1:39" x14ac:dyDescent="0.25">
      <c r="A47" s="589"/>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481">
        <f t="shared" si="22"/>
        <v>3697148.2032752214</v>
      </c>
      <c r="AG47" s="3">
        <f t="shared" si="27"/>
        <v>3697148.2032752214</v>
      </c>
      <c r="AH47" s="3">
        <f t="shared" si="27"/>
        <v>3697148.2032752214</v>
      </c>
      <c r="AI47" s="3">
        <f t="shared" si="27"/>
        <v>3697148.2032752214</v>
      </c>
      <c r="AJ47" s="3">
        <f t="shared" si="27"/>
        <v>3697148.2032752214</v>
      </c>
      <c r="AK47" s="3">
        <f t="shared" si="27"/>
        <v>3697148.2032752214</v>
      </c>
      <c r="AL47" s="3">
        <f t="shared" si="27"/>
        <v>3697148.2032752214</v>
      </c>
      <c r="AM47" s="3">
        <f t="shared" si="27"/>
        <v>3697148.2032752214</v>
      </c>
    </row>
    <row r="48" spans="1:39" x14ac:dyDescent="0.25">
      <c r="A48" s="589"/>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481">
        <f t="shared" si="22"/>
        <v>8052375.2534400821</v>
      </c>
      <c r="AG48" s="3">
        <f t="shared" si="28"/>
        <v>8052375.2534400821</v>
      </c>
      <c r="AH48" s="3">
        <f t="shared" si="28"/>
        <v>8052375.2534400821</v>
      </c>
      <c r="AI48" s="3">
        <f t="shared" si="28"/>
        <v>8052375.2534400821</v>
      </c>
      <c r="AJ48" s="3">
        <f t="shared" si="28"/>
        <v>8052375.2534400821</v>
      </c>
      <c r="AK48" s="3">
        <f t="shared" si="28"/>
        <v>8052375.2534400821</v>
      </c>
      <c r="AL48" s="3">
        <f t="shared" si="28"/>
        <v>8052375.2534400821</v>
      </c>
      <c r="AM48" s="3">
        <f t="shared" si="28"/>
        <v>8052375.2534400821</v>
      </c>
    </row>
    <row r="49" spans="1:39" x14ac:dyDescent="0.25">
      <c r="A49" s="589"/>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481">
        <f t="shared" si="22"/>
        <v>90471.382627063067</v>
      </c>
      <c r="AG49" s="3">
        <f t="shared" si="29"/>
        <v>90471.382627063067</v>
      </c>
      <c r="AH49" s="3">
        <f t="shared" si="29"/>
        <v>90471.382627063067</v>
      </c>
      <c r="AI49" s="3">
        <f t="shared" si="29"/>
        <v>90471.382627063067</v>
      </c>
      <c r="AJ49" s="3">
        <f t="shared" si="29"/>
        <v>90471.382627063067</v>
      </c>
      <c r="AK49" s="3">
        <f t="shared" si="29"/>
        <v>90471.382627063067</v>
      </c>
      <c r="AL49" s="3">
        <f t="shared" si="29"/>
        <v>90471.382627063067</v>
      </c>
      <c r="AM49" s="3">
        <f t="shared" si="29"/>
        <v>90471.382627063067</v>
      </c>
    </row>
    <row r="50" spans="1:39" ht="15" customHeight="1" x14ac:dyDescent="0.25">
      <c r="A50" s="589"/>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481">
        <f t="shared" si="22"/>
        <v>0</v>
      </c>
      <c r="AG50" s="3">
        <f t="shared" si="30"/>
        <v>0</v>
      </c>
      <c r="AH50" s="3">
        <f t="shared" si="30"/>
        <v>0</v>
      </c>
      <c r="AI50" s="3">
        <f t="shared" si="30"/>
        <v>0</v>
      </c>
      <c r="AJ50" s="3">
        <f t="shared" si="30"/>
        <v>0</v>
      </c>
      <c r="AK50" s="3">
        <f t="shared" si="30"/>
        <v>0</v>
      </c>
      <c r="AL50" s="3">
        <f t="shared" si="30"/>
        <v>0</v>
      </c>
      <c r="AM50" s="3">
        <f t="shared" si="30"/>
        <v>0</v>
      </c>
    </row>
    <row r="51" spans="1:39" x14ac:dyDescent="0.25">
      <c r="A51" s="589"/>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481">
        <f t="shared" si="22"/>
        <v>356773.54799999995</v>
      </c>
      <c r="AG51" s="3">
        <f t="shared" si="31"/>
        <v>356773.54799999995</v>
      </c>
      <c r="AH51" s="3">
        <f t="shared" si="31"/>
        <v>356773.54799999995</v>
      </c>
      <c r="AI51" s="3">
        <f t="shared" si="31"/>
        <v>356773.54799999995</v>
      </c>
      <c r="AJ51" s="3">
        <f t="shared" si="31"/>
        <v>356773.54799999995</v>
      </c>
      <c r="AK51" s="3">
        <f t="shared" si="31"/>
        <v>356773.54799999995</v>
      </c>
      <c r="AL51" s="3">
        <f t="shared" si="31"/>
        <v>356773.54799999995</v>
      </c>
      <c r="AM51" s="3">
        <f t="shared" si="31"/>
        <v>356773.54799999995</v>
      </c>
    </row>
    <row r="52" spans="1:39" x14ac:dyDescent="0.25">
      <c r="A52" s="589"/>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481">
        <f t="shared" si="22"/>
        <v>0</v>
      </c>
      <c r="AG52" s="3">
        <f t="shared" si="32"/>
        <v>0</v>
      </c>
      <c r="AH52" s="3">
        <f t="shared" si="32"/>
        <v>0</v>
      </c>
      <c r="AI52" s="3">
        <f t="shared" si="32"/>
        <v>0</v>
      </c>
      <c r="AJ52" s="3">
        <f t="shared" si="32"/>
        <v>0</v>
      </c>
      <c r="AK52" s="3">
        <f t="shared" si="32"/>
        <v>0</v>
      </c>
      <c r="AL52" s="3">
        <f t="shared" si="32"/>
        <v>0</v>
      </c>
      <c r="AM52" s="3">
        <f t="shared" si="32"/>
        <v>0</v>
      </c>
    </row>
    <row r="53" spans="1:39" x14ac:dyDescent="0.25">
      <c r="A53" s="589"/>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481">
        <f t="shared" si="22"/>
        <v>0</v>
      </c>
      <c r="AG53" s="3">
        <f t="shared" si="33"/>
        <v>0</v>
      </c>
      <c r="AH53" s="3">
        <f t="shared" si="33"/>
        <v>0</v>
      </c>
      <c r="AI53" s="3">
        <f t="shared" si="33"/>
        <v>0</v>
      </c>
      <c r="AJ53" s="3">
        <f t="shared" si="33"/>
        <v>0</v>
      </c>
      <c r="AK53" s="3">
        <f t="shared" si="33"/>
        <v>0</v>
      </c>
      <c r="AL53" s="3">
        <f t="shared" si="33"/>
        <v>0</v>
      </c>
      <c r="AM53" s="3">
        <f t="shared" si="33"/>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34">SUM(D41:D54)</f>
        <v>0</v>
      </c>
      <c r="E55" s="230">
        <f t="shared" si="34"/>
        <v>0</v>
      </c>
      <c r="F55" s="230">
        <f t="shared" si="34"/>
        <v>0</v>
      </c>
      <c r="G55" s="230">
        <f t="shared" si="34"/>
        <v>0</v>
      </c>
      <c r="H55" s="230">
        <f t="shared" si="34"/>
        <v>0</v>
      </c>
      <c r="I55" s="230">
        <f t="shared" si="34"/>
        <v>0</v>
      </c>
      <c r="J55" s="230">
        <f t="shared" si="34"/>
        <v>0</v>
      </c>
      <c r="K55" s="230">
        <f t="shared" si="34"/>
        <v>0</v>
      </c>
      <c r="L55" s="230">
        <f t="shared" si="34"/>
        <v>0</v>
      </c>
      <c r="M55" s="230">
        <f t="shared" si="34"/>
        <v>0</v>
      </c>
      <c r="N55" s="230">
        <f t="shared" si="34"/>
        <v>0</v>
      </c>
      <c r="O55" s="230">
        <f t="shared" si="34"/>
        <v>0</v>
      </c>
      <c r="P55" s="230">
        <f t="shared" si="34"/>
        <v>0</v>
      </c>
      <c r="Q55" s="230">
        <f t="shared" si="34"/>
        <v>0</v>
      </c>
      <c r="R55" s="230">
        <f t="shared" si="34"/>
        <v>0</v>
      </c>
      <c r="S55" s="230">
        <f t="shared" si="34"/>
        <v>0</v>
      </c>
      <c r="T55" s="230">
        <f t="shared" si="34"/>
        <v>0</v>
      </c>
      <c r="U55" s="230">
        <f t="shared" si="34"/>
        <v>0</v>
      </c>
      <c r="V55" s="230">
        <f t="shared" si="34"/>
        <v>0</v>
      </c>
      <c r="W55" s="230">
        <f t="shared" si="34"/>
        <v>0</v>
      </c>
      <c r="X55" s="230">
        <f t="shared" si="34"/>
        <v>0</v>
      </c>
      <c r="Y55" s="230">
        <f t="shared" si="34"/>
        <v>0</v>
      </c>
      <c r="Z55" s="230">
        <f t="shared" si="34"/>
        <v>0</v>
      </c>
      <c r="AA55" s="230">
        <f t="shared" si="34"/>
        <v>0</v>
      </c>
      <c r="AB55" s="230">
        <f t="shared" si="34"/>
        <v>0</v>
      </c>
      <c r="AC55" s="230">
        <f t="shared" si="34"/>
        <v>0</v>
      </c>
      <c r="AD55" s="230">
        <f t="shared" si="34"/>
        <v>0</v>
      </c>
      <c r="AE55" s="230">
        <f t="shared" si="34"/>
        <v>0</v>
      </c>
      <c r="AF55" s="230">
        <f t="shared" si="34"/>
        <v>16527014.772028148</v>
      </c>
      <c r="AG55" s="230">
        <f t="shared" si="34"/>
        <v>16527014.772028148</v>
      </c>
      <c r="AH55" s="230">
        <f t="shared" si="34"/>
        <v>16527014.772028148</v>
      </c>
      <c r="AI55" s="230">
        <f t="shared" si="34"/>
        <v>16527014.772028148</v>
      </c>
      <c r="AJ55" s="230">
        <f t="shared" si="34"/>
        <v>16527014.772028148</v>
      </c>
      <c r="AK55" s="230">
        <f t="shared" si="34"/>
        <v>16527014.772028148</v>
      </c>
      <c r="AL55" s="230">
        <f t="shared" si="34"/>
        <v>16527014.772028148</v>
      </c>
      <c r="AM55" s="230">
        <f t="shared" si="34"/>
        <v>16527014.772028148</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row>
    <row r="58" spans="1:39" ht="16.5" thickBot="1" x14ac:dyDescent="0.3">
      <c r="A58" s="591" t="s">
        <v>16</v>
      </c>
      <c r="B58" s="17" t="s">
        <v>10</v>
      </c>
      <c r="C58" s="142">
        <f>C$4</f>
        <v>44927</v>
      </c>
      <c r="D58" s="142">
        <f t="shared" ref="D58:AM58" si="35">D$4</f>
        <v>44958</v>
      </c>
      <c r="E58" s="142">
        <f t="shared" si="35"/>
        <v>44986</v>
      </c>
      <c r="F58" s="142">
        <f t="shared" si="35"/>
        <v>45017</v>
      </c>
      <c r="G58" s="142">
        <f t="shared" si="35"/>
        <v>45047</v>
      </c>
      <c r="H58" s="142">
        <f t="shared" si="35"/>
        <v>45078</v>
      </c>
      <c r="I58" s="142">
        <f t="shared" si="35"/>
        <v>45108</v>
      </c>
      <c r="J58" s="142">
        <f t="shared" si="35"/>
        <v>45139</v>
      </c>
      <c r="K58" s="142">
        <f t="shared" si="35"/>
        <v>45170</v>
      </c>
      <c r="L58" s="142">
        <f t="shared" si="35"/>
        <v>45200</v>
      </c>
      <c r="M58" s="142">
        <f t="shared" si="35"/>
        <v>45231</v>
      </c>
      <c r="N58" s="142">
        <f t="shared" si="35"/>
        <v>45261</v>
      </c>
      <c r="O58" s="142">
        <f t="shared" si="35"/>
        <v>45292</v>
      </c>
      <c r="P58" s="142">
        <f t="shared" si="35"/>
        <v>45323</v>
      </c>
      <c r="Q58" s="142">
        <f t="shared" si="35"/>
        <v>45352</v>
      </c>
      <c r="R58" s="142">
        <f t="shared" si="35"/>
        <v>45383</v>
      </c>
      <c r="S58" s="142">
        <f t="shared" si="35"/>
        <v>45413</v>
      </c>
      <c r="T58" s="142">
        <f t="shared" si="35"/>
        <v>45444</v>
      </c>
      <c r="U58" s="142">
        <f t="shared" si="35"/>
        <v>45474</v>
      </c>
      <c r="V58" s="142">
        <f t="shared" si="35"/>
        <v>45505</v>
      </c>
      <c r="W58" s="142">
        <f t="shared" si="35"/>
        <v>45536</v>
      </c>
      <c r="X58" s="142">
        <f t="shared" si="35"/>
        <v>45566</v>
      </c>
      <c r="Y58" s="142">
        <f t="shared" si="35"/>
        <v>45597</v>
      </c>
      <c r="Z58" s="142">
        <f t="shared" si="35"/>
        <v>45627</v>
      </c>
      <c r="AA58" s="142">
        <f t="shared" si="35"/>
        <v>45658</v>
      </c>
      <c r="AB58" s="142">
        <f t="shared" si="35"/>
        <v>45689</v>
      </c>
      <c r="AC58" s="142">
        <f t="shared" si="35"/>
        <v>45717</v>
      </c>
      <c r="AD58" s="142">
        <f t="shared" si="35"/>
        <v>45748</v>
      </c>
      <c r="AE58" s="142">
        <f t="shared" si="35"/>
        <v>45778</v>
      </c>
      <c r="AF58" s="142">
        <f t="shared" si="35"/>
        <v>45809</v>
      </c>
      <c r="AG58" s="142">
        <f t="shared" si="35"/>
        <v>45839</v>
      </c>
      <c r="AH58" s="142">
        <f t="shared" si="35"/>
        <v>45870</v>
      </c>
      <c r="AI58" s="142">
        <f t="shared" si="35"/>
        <v>45901</v>
      </c>
      <c r="AJ58" s="142">
        <f t="shared" si="35"/>
        <v>45931</v>
      </c>
      <c r="AK58" s="142">
        <f t="shared" si="35"/>
        <v>45962</v>
      </c>
      <c r="AL58" s="142">
        <f t="shared" si="35"/>
        <v>45992</v>
      </c>
      <c r="AM58" s="142">
        <f t="shared" si="35"/>
        <v>46023</v>
      </c>
    </row>
    <row r="59" spans="1:39" ht="15" customHeight="1" x14ac:dyDescent="0.25">
      <c r="A59" s="592"/>
      <c r="B59" s="13" t="str">
        <f t="shared" ref="B59:B72" si="36">B41</f>
        <v>Air Comp</v>
      </c>
      <c r="C59" s="26">
        <f>((C5*0.5)-C41)*C78*C93*C$2</f>
        <v>0</v>
      </c>
      <c r="D59" s="26">
        <f>((D5*0.5)+C23-D41)*D78*D93*D$2</f>
        <v>589.4914964541083</v>
      </c>
      <c r="E59" s="26">
        <f t="shared" ref="E59:AM59" si="37">((E5*0.5)+D23-E41)*E78*E93*E$2</f>
        <v>1446.8801431745073</v>
      </c>
      <c r="F59" s="26">
        <f t="shared" si="37"/>
        <v>2310.5814911450375</v>
      </c>
      <c r="G59" s="26">
        <f t="shared" si="37"/>
        <v>3457.5319492165913</v>
      </c>
      <c r="H59" s="26">
        <f t="shared" si="37"/>
        <v>6035.8582697815073</v>
      </c>
      <c r="I59" s="26">
        <f t="shared" si="37"/>
        <v>6281.9809124055009</v>
      </c>
      <c r="J59" s="26">
        <f t="shared" si="37"/>
        <v>6342.397938721072</v>
      </c>
      <c r="K59" s="26">
        <f t="shared" si="37"/>
        <v>6130.6867485539569</v>
      </c>
      <c r="L59" s="26">
        <f t="shared" si="37"/>
        <v>3494.2422595356179</v>
      </c>
      <c r="M59" s="26">
        <f t="shared" si="37"/>
        <v>3433.8718223269402</v>
      </c>
      <c r="N59" s="26">
        <f t="shared" si="37"/>
        <v>3966.4177636421823</v>
      </c>
      <c r="O59" s="26">
        <f t="shared" si="37"/>
        <v>4630.003354485043</v>
      </c>
      <c r="P59" s="26">
        <f t="shared" si="37"/>
        <v>4267.2493616181628</v>
      </c>
      <c r="Q59" s="26">
        <f t="shared" si="37"/>
        <v>4772.696401408969</v>
      </c>
      <c r="R59" s="26">
        <f t="shared" si="37"/>
        <v>4535.405224559051</v>
      </c>
      <c r="S59" s="26">
        <f t="shared" si="37"/>
        <v>5098.6021550932282</v>
      </c>
      <c r="T59" s="26">
        <f t="shared" si="37"/>
        <v>9074.9616695716122</v>
      </c>
      <c r="U59" s="26">
        <f t="shared" si="37"/>
        <v>8841.5905443207776</v>
      </c>
      <c r="V59" s="26">
        <f t="shared" si="37"/>
        <v>8926.6246467856326</v>
      </c>
      <c r="W59" s="26">
        <f t="shared" si="37"/>
        <v>8628.6511758042161</v>
      </c>
      <c r="X59" s="26">
        <f t="shared" si="37"/>
        <v>4917.9804511131497</v>
      </c>
      <c r="Y59" s="26">
        <f t="shared" si="37"/>
        <v>4833.0119206092313</v>
      </c>
      <c r="Z59" s="26">
        <f t="shared" si="37"/>
        <v>4637.7195881528878</v>
      </c>
      <c r="AA59" s="26">
        <f t="shared" si="37"/>
        <v>4630.003354485043</v>
      </c>
      <c r="AB59" s="26">
        <f t="shared" si="37"/>
        <v>4267.2493616181628</v>
      </c>
      <c r="AC59" s="26">
        <f t="shared" si="37"/>
        <v>4772.696401408969</v>
      </c>
      <c r="AD59" s="26">
        <f t="shared" si="37"/>
        <v>4535.405224559051</v>
      </c>
      <c r="AE59" s="26">
        <f t="shared" si="37"/>
        <v>5098.6021550932282</v>
      </c>
      <c r="AF59" s="26">
        <f t="shared" si="37"/>
        <v>0</v>
      </c>
      <c r="AG59" s="26">
        <f t="shared" si="37"/>
        <v>0</v>
      </c>
      <c r="AH59" s="26">
        <f t="shared" si="37"/>
        <v>0</v>
      </c>
      <c r="AI59" s="26">
        <f t="shared" si="37"/>
        <v>0</v>
      </c>
      <c r="AJ59" s="26">
        <f t="shared" si="37"/>
        <v>0</v>
      </c>
      <c r="AK59" s="26">
        <f t="shared" si="37"/>
        <v>0</v>
      </c>
      <c r="AL59" s="26">
        <f t="shared" si="37"/>
        <v>0</v>
      </c>
      <c r="AM59" s="26">
        <f t="shared" si="37"/>
        <v>0</v>
      </c>
    </row>
    <row r="60" spans="1:39" ht="15.75" x14ac:dyDescent="0.25">
      <c r="A60" s="592"/>
      <c r="B60" s="13" t="str">
        <f t="shared" si="36"/>
        <v>Building Shell</v>
      </c>
      <c r="C60" s="26">
        <f t="shared" ref="C60:C71" si="38">((C6*0.5)-C42)*C79*C94*C$2</f>
        <v>0</v>
      </c>
      <c r="D60" s="26">
        <f t="shared" ref="D60:AM60" si="39">((D6*0.5)+C24-D42)*D79*D94*D$2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9"/>
        <v>0</v>
      </c>
      <c r="U60" s="26">
        <f t="shared" si="39"/>
        <v>0</v>
      </c>
      <c r="V60" s="26">
        <f t="shared" si="39"/>
        <v>0</v>
      </c>
      <c r="W60" s="26">
        <f t="shared" si="39"/>
        <v>0</v>
      </c>
      <c r="X60" s="26">
        <f t="shared" si="39"/>
        <v>0</v>
      </c>
      <c r="Y60" s="26">
        <f t="shared" si="39"/>
        <v>0</v>
      </c>
      <c r="Z60" s="26">
        <f t="shared" si="39"/>
        <v>0</v>
      </c>
      <c r="AA60" s="26">
        <f t="shared" si="39"/>
        <v>0</v>
      </c>
      <c r="AB60" s="26">
        <f t="shared" si="39"/>
        <v>0</v>
      </c>
      <c r="AC60" s="26">
        <f t="shared" si="39"/>
        <v>0</v>
      </c>
      <c r="AD60" s="26">
        <f t="shared" si="39"/>
        <v>0</v>
      </c>
      <c r="AE60" s="26">
        <f t="shared" si="39"/>
        <v>0</v>
      </c>
      <c r="AF60" s="26">
        <f t="shared" si="39"/>
        <v>0</v>
      </c>
      <c r="AG60" s="26">
        <f t="shared" si="39"/>
        <v>0</v>
      </c>
      <c r="AH60" s="26">
        <f t="shared" si="39"/>
        <v>0</v>
      </c>
      <c r="AI60" s="26">
        <f t="shared" si="39"/>
        <v>0</v>
      </c>
      <c r="AJ60" s="26">
        <f t="shared" si="39"/>
        <v>0</v>
      </c>
      <c r="AK60" s="26">
        <f t="shared" si="39"/>
        <v>0</v>
      </c>
      <c r="AL60" s="26">
        <f t="shared" si="39"/>
        <v>0</v>
      </c>
      <c r="AM60" s="26">
        <f t="shared" si="39"/>
        <v>0</v>
      </c>
    </row>
    <row r="61" spans="1:39" ht="15.75" x14ac:dyDescent="0.25">
      <c r="A61" s="592"/>
      <c r="B61" s="13" t="str">
        <f t="shared" si="36"/>
        <v>Cooking</v>
      </c>
      <c r="C61" s="26">
        <f t="shared" si="38"/>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75" x14ac:dyDescent="0.25">
      <c r="A62" s="592"/>
      <c r="B62" s="13" t="str">
        <f t="shared" si="36"/>
        <v>Cooling</v>
      </c>
      <c r="C62" s="26">
        <f t="shared" si="38"/>
        <v>0</v>
      </c>
      <c r="D62" s="26">
        <f t="shared" ref="D62:AM62" si="41">((D8*0.5)+C26-D44)*D81*D96*D$2</f>
        <v>0</v>
      </c>
      <c r="E62" s="26">
        <f t="shared" si="41"/>
        <v>0</v>
      </c>
      <c r="F62" s="26">
        <f t="shared" si="41"/>
        <v>0</v>
      </c>
      <c r="G62" s="26">
        <f t="shared" si="41"/>
        <v>336.41342854813342</v>
      </c>
      <c r="H62" s="26">
        <f t="shared" si="41"/>
        <v>3891.797233430229</v>
      </c>
      <c r="I62" s="26">
        <f t="shared" si="41"/>
        <v>9187.8386209846958</v>
      </c>
      <c r="J62" s="26">
        <f t="shared" si="41"/>
        <v>13889.972643671945</v>
      </c>
      <c r="K62" s="26">
        <f t="shared" si="41"/>
        <v>6375.5749882551427</v>
      </c>
      <c r="L62" s="26">
        <f t="shared" si="41"/>
        <v>581.00052074822372</v>
      </c>
      <c r="M62" s="26">
        <f t="shared" si="41"/>
        <v>149.64633512540817</v>
      </c>
      <c r="N62" s="26">
        <f t="shared" si="41"/>
        <v>3.5540957811545311</v>
      </c>
      <c r="O62" s="26">
        <f t="shared" si="41"/>
        <v>0.49838432490485829</v>
      </c>
      <c r="P62" s="26">
        <f t="shared" si="41"/>
        <v>20.490114570601399</v>
      </c>
      <c r="Q62" s="26">
        <f t="shared" si="41"/>
        <v>614.43196905763637</v>
      </c>
      <c r="R62" s="26">
        <f t="shared" si="41"/>
        <v>2350.5503666583759</v>
      </c>
      <c r="S62" s="26">
        <f t="shared" si="41"/>
        <v>8497.248052922123</v>
      </c>
      <c r="T62" s="26">
        <f t="shared" si="41"/>
        <v>50637.592565302817</v>
      </c>
      <c r="U62" s="26">
        <f t="shared" si="41"/>
        <v>61357.356290572279</v>
      </c>
      <c r="V62" s="26">
        <f t="shared" si="41"/>
        <v>60093.028838260667</v>
      </c>
      <c r="W62" s="26">
        <f t="shared" si="41"/>
        <v>25908.761711720341</v>
      </c>
      <c r="X62" s="26">
        <f t="shared" si="41"/>
        <v>2343.651769307789</v>
      </c>
      <c r="Y62" s="26">
        <f t="shared" si="41"/>
        <v>593.28613766841409</v>
      </c>
      <c r="Z62" s="26">
        <f t="shared" si="41"/>
        <v>5.6592740718610477</v>
      </c>
      <c r="AA62" s="26">
        <f t="shared" si="41"/>
        <v>0.49838432490485829</v>
      </c>
      <c r="AB62" s="26">
        <f t="shared" si="41"/>
        <v>20.490114570601399</v>
      </c>
      <c r="AC62" s="26">
        <f t="shared" si="41"/>
        <v>614.43196905763637</v>
      </c>
      <c r="AD62" s="26">
        <f t="shared" si="41"/>
        <v>2350.5503666583759</v>
      </c>
      <c r="AE62" s="26">
        <f t="shared" si="41"/>
        <v>8497.248052922123</v>
      </c>
      <c r="AF62" s="26">
        <f t="shared" si="41"/>
        <v>0</v>
      </c>
      <c r="AG62" s="26">
        <f t="shared" si="41"/>
        <v>0</v>
      </c>
      <c r="AH62" s="26">
        <f t="shared" si="41"/>
        <v>0</v>
      </c>
      <c r="AI62" s="26">
        <f t="shared" si="41"/>
        <v>0</v>
      </c>
      <c r="AJ62" s="26">
        <f t="shared" si="41"/>
        <v>0</v>
      </c>
      <c r="AK62" s="26">
        <f t="shared" si="41"/>
        <v>0</v>
      </c>
      <c r="AL62" s="26">
        <f t="shared" si="41"/>
        <v>0</v>
      </c>
      <c r="AM62" s="26">
        <f t="shared" si="41"/>
        <v>0</v>
      </c>
    </row>
    <row r="63" spans="1:39" ht="15.75" x14ac:dyDescent="0.25">
      <c r="A63" s="592"/>
      <c r="B63" s="13" t="str">
        <f t="shared" si="36"/>
        <v>Ext Lighting</v>
      </c>
      <c r="C63" s="26">
        <f t="shared" si="38"/>
        <v>0</v>
      </c>
      <c r="D63" s="26">
        <f t="shared" ref="D63:AM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75" x14ac:dyDescent="0.25">
      <c r="A64" s="592"/>
      <c r="B64" s="13" t="str">
        <f t="shared" si="36"/>
        <v>Heating</v>
      </c>
      <c r="C64" s="26">
        <f t="shared" si="38"/>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75" x14ac:dyDescent="0.25">
      <c r="A65" s="592"/>
      <c r="B65" s="13" t="str">
        <f t="shared" si="36"/>
        <v>HVAC</v>
      </c>
      <c r="C65" s="26">
        <f t="shared" si="38"/>
        <v>0</v>
      </c>
      <c r="D65" s="26">
        <f t="shared" ref="D65:AM65" si="44">((D11*0.5)+C29-D47)*D84*D99*D$2</f>
        <v>0</v>
      </c>
      <c r="E65" s="26">
        <f t="shared" si="44"/>
        <v>0</v>
      </c>
      <c r="F65" s="26">
        <f t="shared" si="44"/>
        <v>0</v>
      </c>
      <c r="G65" s="26">
        <f t="shared" si="44"/>
        <v>227.84445308788258</v>
      </c>
      <c r="H65" s="26">
        <f t="shared" si="44"/>
        <v>2171.8374274275907</v>
      </c>
      <c r="I65" s="26">
        <f t="shared" si="44"/>
        <v>2795.6643422508123</v>
      </c>
      <c r="J65" s="26">
        <f t="shared" si="44"/>
        <v>3875.6680623583629</v>
      </c>
      <c r="K65" s="26">
        <f t="shared" si="44"/>
        <v>6913.4996121571103</v>
      </c>
      <c r="L65" s="26">
        <f t="shared" si="44"/>
        <v>4043.4129938458696</v>
      </c>
      <c r="M65" s="26">
        <f t="shared" si="44"/>
        <v>7162.1440882548877</v>
      </c>
      <c r="N65" s="26">
        <f t="shared" si="44"/>
        <v>13000.247611331391</v>
      </c>
      <c r="O65" s="26">
        <f t="shared" si="44"/>
        <v>15355.364198169473</v>
      </c>
      <c r="P65" s="26">
        <f t="shared" si="44"/>
        <v>12628.019750085185</v>
      </c>
      <c r="Q65" s="26">
        <f t="shared" si="44"/>
        <v>10019.994363733076</v>
      </c>
      <c r="R65" s="26">
        <f t="shared" si="44"/>
        <v>5477.5038452236195</v>
      </c>
      <c r="S65" s="26">
        <f t="shared" si="44"/>
        <v>7040.160106545125</v>
      </c>
      <c r="T65" s="26">
        <f t="shared" si="44"/>
        <v>34426.459914287072</v>
      </c>
      <c r="U65" s="26">
        <f t="shared" si="44"/>
        <v>41537.305033407363</v>
      </c>
      <c r="V65" s="26">
        <f t="shared" si="44"/>
        <v>40727.408168086353</v>
      </c>
      <c r="W65" s="26">
        <f t="shared" si="44"/>
        <v>18100.349569495658</v>
      </c>
      <c r="X65" s="26">
        <f t="shared" si="44"/>
        <v>5540.7085942855019</v>
      </c>
      <c r="Y65" s="26">
        <f t="shared" si="44"/>
        <v>8748.8452123548414</v>
      </c>
      <c r="Z65" s="26">
        <f t="shared" si="44"/>
        <v>14296.679097064763</v>
      </c>
      <c r="AA65" s="26">
        <f t="shared" si="44"/>
        <v>15355.364198169473</v>
      </c>
      <c r="AB65" s="26">
        <f t="shared" si="44"/>
        <v>12628.019750085185</v>
      </c>
      <c r="AC65" s="26">
        <f t="shared" si="44"/>
        <v>10019.994363733076</v>
      </c>
      <c r="AD65" s="26">
        <f t="shared" si="44"/>
        <v>5477.5038452236195</v>
      </c>
      <c r="AE65" s="26">
        <f t="shared" si="44"/>
        <v>7040.160106545125</v>
      </c>
      <c r="AF65" s="26">
        <f t="shared" si="44"/>
        <v>0</v>
      </c>
      <c r="AG65" s="26">
        <f t="shared" si="44"/>
        <v>0</v>
      </c>
      <c r="AH65" s="26">
        <f t="shared" si="44"/>
        <v>0</v>
      </c>
      <c r="AI65" s="26">
        <f t="shared" si="44"/>
        <v>0</v>
      </c>
      <c r="AJ65" s="26">
        <f t="shared" si="44"/>
        <v>0</v>
      </c>
      <c r="AK65" s="26">
        <f t="shared" si="44"/>
        <v>0</v>
      </c>
      <c r="AL65" s="26">
        <f t="shared" si="44"/>
        <v>0</v>
      </c>
      <c r="AM65" s="26">
        <f t="shared" si="44"/>
        <v>0</v>
      </c>
    </row>
    <row r="66" spans="1:41" ht="15.75" x14ac:dyDescent="0.25">
      <c r="A66" s="592"/>
      <c r="B66" s="13" t="str">
        <f t="shared" si="36"/>
        <v>Lighting</v>
      </c>
      <c r="C66" s="26">
        <f t="shared" si="38"/>
        <v>0</v>
      </c>
      <c r="D66" s="26">
        <f t="shared" ref="D66:AM66" si="45">((D12*0.5)+C30-D48)*D85*D100*D$2</f>
        <v>39.828157733321653</v>
      </c>
      <c r="E66" s="26">
        <f t="shared" si="45"/>
        <v>131.57653666317719</v>
      </c>
      <c r="F66" s="26">
        <f t="shared" si="45"/>
        <v>627.58764883425249</v>
      </c>
      <c r="G66" s="26">
        <f t="shared" si="45"/>
        <v>2308.6977538618812</v>
      </c>
      <c r="H66" s="26">
        <f t="shared" si="45"/>
        <v>5651.3419007155526</v>
      </c>
      <c r="I66" s="26">
        <f t="shared" si="45"/>
        <v>8777.6048901200938</v>
      </c>
      <c r="J66" s="26">
        <f t="shared" si="45"/>
        <v>9270.1781880151157</v>
      </c>
      <c r="K66" s="26">
        <f t="shared" si="45"/>
        <v>11201.271983474991</v>
      </c>
      <c r="L66" s="26">
        <f t="shared" si="45"/>
        <v>8515.0192333309769</v>
      </c>
      <c r="M66" s="26">
        <f t="shared" si="45"/>
        <v>7886.7610230791051</v>
      </c>
      <c r="N66" s="26">
        <f t="shared" si="45"/>
        <v>15582.737075477618</v>
      </c>
      <c r="O66" s="26">
        <f t="shared" si="45"/>
        <v>26325.153521394412</v>
      </c>
      <c r="P66" s="26">
        <f t="shared" si="45"/>
        <v>20314.51580133507</v>
      </c>
      <c r="Q66" s="26">
        <f t="shared" si="45"/>
        <v>22400.891590168911</v>
      </c>
      <c r="R66" s="26">
        <f t="shared" si="45"/>
        <v>23021.773896533232</v>
      </c>
      <c r="S66" s="26">
        <f t="shared" si="45"/>
        <v>29539.519425823637</v>
      </c>
      <c r="T66" s="26">
        <f t="shared" si="45"/>
        <v>43842.801677631767</v>
      </c>
      <c r="U66" s="26">
        <f t="shared" si="45"/>
        <v>52329.522501967556</v>
      </c>
      <c r="V66" s="26">
        <f t="shared" si="45"/>
        <v>42731.717115424239</v>
      </c>
      <c r="W66" s="26">
        <f t="shared" si="45"/>
        <v>42948.900855927328</v>
      </c>
      <c r="X66" s="26">
        <f t="shared" si="45"/>
        <v>28377.276064638652</v>
      </c>
      <c r="Y66" s="26">
        <f t="shared" si="45"/>
        <v>23241.974703814602</v>
      </c>
      <c r="Z66" s="26">
        <f t="shared" si="45"/>
        <v>23226.613942453794</v>
      </c>
      <c r="AA66" s="26">
        <f t="shared" si="45"/>
        <v>26325.153521394412</v>
      </c>
      <c r="AB66" s="26">
        <f t="shared" si="45"/>
        <v>20314.51580133507</v>
      </c>
      <c r="AC66" s="26">
        <f t="shared" si="45"/>
        <v>22400.891590168911</v>
      </c>
      <c r="AD66" s="26">
        <f t="shared" si="45"/>
        <v>23021.773896533232</v>
      </c>
      <c r="AE66" s="26">
        <f t="shared" si="45"/>
        <v>29539.519425823637</v>
      </c>
      <c r="AF66" s="26">
        <f t="shared" si="45"/>
        <v>0</v>
      </c>
      <c r="AG66" s="26">
        <f t="shared" si="45"/>
        <v>0</v>
      </c>
      <c r="AH66" s="26">
        <f t="shared" si="45"/>
        <v>0</v>
      </c>
      <c r="AI66" s="26">
        <f t="shared" si="45"/>
        <v>0</v>
      </c>
      <c r="AJ66" s="26">
        <f t="shared" si="45"/>
        <v>0</v>
      </c>
      <c r="AK66" s="26">
        <f t="shared" si="45"/>
        <v>0</v>
      </c>
      <c r="AL66" s="26">
        <f t="shared" si="45"/>
        <v>0</v>
      </c>
      <c r="AM66" s="26">
        <f t="shared" si="45"/>
        <v>0</v>
      </c>
    </row>
    <row r="67" spans="1:41" ht="15.75" x14ac:dyDescent="0.25">
      <c r="A67" s="592"/>
      <c r="B67" s="13" t="str">
        <f t="shared" si="36"/>
        <v>Miscellaneous</v>
      </c>
      <c r="C67" s="26">
        <f t="shared" si="38"/>
        <v>0</v>
      </c>
      <c r="D67" s="26">
        <f t="shared" ref="D67:AM67" si="46">((D13*0.5)+C31-D49)*D86*D101*D$2</f>
        <v>110.9937421634236</v>
      </c>
      <c r="E67" s="26">
        <f t="shared" si="46"/>
        <v>246.25364442020927</v>
      </c>
      <c r="F67" s="26">
        <f t="shared" si="46"/>
        <v>237.69341125990931</v>
      </c>
      <c r="G67" s="26">
        <f t="shared" si="46"/>
        <v>265.93142005974283</v>
      </c>
      <c r="H67" s="26">
        <f t="shared" si="46"/>
        <v>464.23992157932997</v>
      </c>
      <c r="I67" s="26">
        <f t="shared" si="46"/>
        <v>483.17011364210617</v>
      </c>
      <c r="J67" s="26">
        <f t="shared" si="46"/>
        <v>487.81700797016214</v>
      </c>
      <c r="K67" s="26">
        <f t="shared" si="46"/>
        <v>471.53352649533849</v>
      </c>
      <c r="L67" s="26">
        <f t="shared" si="46"/>
        <v>268.75494420857518</v>
      </c>
      <c r="M67" s="26">
        <f t="shared" si="46"/>
        <v>264.11163321902126</v>
      </c>
      <c r="N67" s="26">
        <f t="shared" si="46"/>
        <v>253.43941106698176</v>
      </c>
      <c r="O67" s="26">
        <f t="shared" si="46"/>
        <v>253.0177388034345</v>
      </c>
      <c r="P67" s="26">
        <f t="shared" si="46"/>
        <v>233.19416892887151</v>
      </c>
      <c r="Q67" s="26">
        <f t="shared" si="46"/>
        <v>260.81554569717906</v>
      </c>
      <c r="R67" s="26">
        <f t="shared" si="46"/>
        <v>247.84819504798079</v>
      </c>
      <c r="S67" s="26">
        <f t="shared" si="46"/>
        <v>278.62545436178988</v>
      </c>
      <c r="T67" s="26">
        <f t="shared" si="46"/>
        <v>495.92324358439464</v>
      </c>
      <c r="U67" s="26">
        <f t="shared" si="46"/>
        <v>483.17011364210617</v>
      </c>
      <c r="V67" s="26">
        <f t="shared" si="46"/>
        <v>487.81700797016214</v>
      </c>
      <c r="W67" s="26">
        <f t="shared" si="46"/>
        <v>471.53352649533849</v>
      </c>
      <c r="X67" s="26">
        <f t="shared" si="46"/>
        <v>268.75494420857518</v>
      </c>
      <c r="Y67" s="26">
        <f t="shared" si="46"/>
        <v>264.11163321902126</v>
      </c>
      <c r="Z67" s="26">
        <f t="shared" si="46"/>
        <v>253.43941106698176</v>
      </c>
      <c r="AA67" s="26">
        <f t="shared" si="46"/>
        <v>253.0177388034345</v>
      </c>
      <c r="AB67" s="26">
        <f t="shared" si="46"/>
        <v>233.19416892887151</v>
      </c>
      <c r="AC67" s="26">
        <f t="shared" si="46"/>
        <v>260.81554569717906</v>
      </c>
      <c r="AD67" s="26">
        <f t="shared" si="46"/>
        <v>247.84819504798079</v>
      </c>
      <c r="AE67" s="26">
        <f t="shared" si="46"/>
        <v>278.62545436178988</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25">
      <c r="A68" s="592"/>
      <c r="B68" s="13" t="str">
        <f t="shared" si="36"/>
        <v>Motors</v>
      </c>
      <c r="C68" s="26">
        <f t="shared" si="38"/>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75" x14ac:dyDescent="0.25">
      <c r="A69" s="592"/>
      <c r="B69" s="13" t="str">
        <f t="shared" si="36"/>
        <v>Process</v>
      </c>
      <c r="C69" s="26">
        <f t="shared" si="38"/>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95.762237129176441</v>
      </c>
      <c r="L69" s="26">
        <f t="shared" si="48"/>
        <v>109.16116564701825</v>
      </c>
      <c r="M69" s="26">
        <f t="shared" si="48"/>
        <v>493.48706794294128</v>
      </c>
      <c r="N69" s="26">
        <f t="shared" si="48"/>
        <v>921.7947131093332</v>
      </c>
      <c r="O69" s="26">
        <f t="shared" si="48"/>
        <v>997.77447584663912</v>
      </c>
      <c r="P69" s="26">
        <f t="shared" si="48"/>
        <v>919.60030460259179</v>
      </c>
      <c r="Q69" s="26">
        <f t="shared" si="48"/>
        <v>1028.5250972179094</v>
      </c>
      <c r="R69" s="26">
        <f t="shared" si="48"/>
        <v>977.38840001117649</v>
      </c>
      <c r="S69" s="26">
        <f t="shared" si="48"/>
        <v>1098.7584032570326</v>
      </c>
      <c r="T69" s="26">
        <f t="shared" si="48"/>
        <v>1955.6713958779073</v>
      </c>
      <c r="U69" s="26">
        <f t="shared" si="48"/>
        <v>1905.3794772015788</v>
      </c>
      <c r="V69" s="26">
        <f t="shared" si="48"/>
        <v>1923.7044870385084</v>
      </c>
      <c r="W69" s="26">
        <f t="shared" si="48"/>
        <v>1859.4906407274293</v>
      </c>
      <c r="X69" s="26">
        <f t="shared" si="48"/>
        <v>1059.834084586578</v>
      </c>
      <c r="Y69" s="26">
        <f t="shared" si="48"/>
        <v>1041.5232056311922</v>
      </c>
      <c r="Z69" s="26">
        <f t="shared" si="48"/>
        <v>999.43733878948922</v>
      </c>
      <c r="AA69" s="26">
        <f t="shared" si="48"/>
        <v>997.77447584663912</v>
      </c>
      <c r="AB69" s="26">
        <f t="shared" si="48"/>
        <v>919.60030460259179</v>
      </c>
      <c r="AC69" s="26">
        <f t="shared" si="48"/>
        <v>1028.5250972179094</v>
      </c>
      <c r="AD69" s="26">
        <f t="shared" si="48"/>
        <v>977.38840001117649</v>
      </c>
      <c r="AE69" s="26">
        <f t="shared" si="48"/>
        <v>1098.7584032570326</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75" x14ac:dyDescent="0.25">
      <c r="A70" s="592"/>
      <c r="B70" s="13" t="str">
        <f t="shared" si="36"/>
        <v>Refrigeration</v>
      </c>
      <c r="C70" s="26">
        <f t="shared" si="38"/>
        <v>0</v>
      </c>
      <c r="D70" s="26">
        <f t="shared" ref="D70:AM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75" x14ac:dyDescent="0.25">
      <c r="A71" s="592"/>
      <c r="B71" s="13" t="str">
        <f t="shared" si="36"/>
        <v>Water Heating</v>
      </c>
      <c r="C71" s="26">
        <f t="shared" si="38"/>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25">
      <c r="A72" s="592"/>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740.31339635085351</v>
      </c>
      <c r="E73" s="26">
        <f t="shared" ref="E73:AM73" si="51">SUM(E59:E72)</f>
        <v>1824.7103242578937</v>
      </c>
      <c r="F73" s="26">
        <f t="shared" si="51"/>
        <v>3175.8625512391991</v>
      </c>
      <c r="G73" s="26">
        <f t="shared" si="51"/>
        <v>6596.4190047742313</v>
      </c>
      <c r="H73" s="26">
        <f t="shared" si="51"/>
        <v>18215.074752934208</v>
      </c>
      <c r="I73" s="26">
        <f t="shared" si="51"/>
        <v>27526.258879403209</v>
      </c>
      <c r="J73" s="26">
        <f t="shared" si="51"/>
        <v>33866.033840736658</v>
      </c>
      <c r="K73" s="26">
        <f t="shared" si="51"/>
        <v>31188.329096065718</v>
      </c>
      <c r="L73" s="26">
        <f t="shared" si="51"/>
        <v>17011.591117316286</v>
      </c>
      <c r="M73" s="26">
        <f t="shared" si="51"/>
        <v>19390.021969948302</v>
      </c>
      <c r="N73" s="26">
        <f t="shared" si="51"/>
        <v>33728.190670408658</v>
      </c>
      <c r="O73" s="26">
        <f t="shared" si="51"/>
        <v>47561.811673023905</v>
      </c>
      <c r="P73" s="26">
        <f t="shared" si="51"/>
        <v>38383.06950114049</v>
      </c>
      <c r="Q73" s="26">
        <f t="shared" si="51"/>
        <v>39097.354967283682</v>
      </c>
      <c r="R73" s="26">
        <f t="shared" si="51"/>
        <v>36610.469928033446</v>
      </c>
      <c r="S73" s="26">
        <f t="shared" si="51"/>
        <v>51552.913598002931</v>
      </c>
      <c r="T73" s="26">
        <f t="shared" si="51"/>
        <v>140433.41046625556</v>
      </c>
      <c r="U73" s="26">
        <f t="shared" si="51"/>
        <v>166454.32396111169</v>
      </c>
      <c r="V73" s="26">
        <f t="shared" si="51"/>
        <v>154890.30026356556</v>
      </c>
      <c r="W73" s="26">
        <f t="shared" si="51"/>
        <v>97917.687480170309</v>
      </c>
      <c r="X73" s="26">
        <f t="shared" si="51"/>
        <v>42508.20590814024</v>
      </c>
      <c r="Y73" s="26">
        <f t="shared" si="51"/>
        <v>38722.752813297302</v>
      </c>
      <c r="Z73" s="26">
        <f t="shared" si="51"/>
        <v>43419.548651599776</v>
      </c>
      <c r="AA73" s="26">
        <f t="shared" si="51"/>
        <v>47561.811673023905</v>
      </c>
      <c r="AB73" s="26">
        <f t="shared" si="51"/>
        <v>38383.06950114049</v>
      </c>
      <c r="AC73" s="26">
        <f t="shared" si="51"/>
        <v>39097.354967283682</v>
      </c>
      <c r="AD73" s="26">
        <f t="shared" si="51"/>
        <v>36610.469928033446</v>
      </c>
      <c r="AE73" s="26">
        <f t="shared" si="51"/>
        <v>51552.913598002931</v>
      </c>
      <c r="AF73" s="26">
        <f t="shared" si="51"/>
        <v>0</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3">
      <c r="A74" s="593"/>
      <c r="B74" s="135" t="s">
        <v>26</v>
      </c>
      <c r="C74" s="27">
        <f>C73</f>
        <v>0</v>
      </c>
      <c r="D74" s="27">
        <f>C74+D73</f>
        <v>740.31339635085351</v>
      </c>
      <c r="E74" s="27">
        <f t="shared" ref="E74:AM74" si="52">D74+E73</f>
        <v>2565.0237206087472</v>
      </c>
      <c r="F74" s="27">
        <f t="shared" si="52"/>
        <v>5740.8862718479468</v>
      </c>
      <c r="G74" s="27">
        <f t="shared" si="52"/>
        <v>12337.305276622177</v>
      </c>
      <c r="H74" s="27">
        <f t="shared" si="52"/>
        <v>30552.380029556385</v>
      </c>
      <c r="I74" s="27">
        <f t="shared" si="52"/>
        <v>58078.63890895959</v>
      </c>
      <c r="J74" s="27">
        <f t="shared" si="52"/>
        <v>91944.672749696241</v>
      </c>
      <c r="K74" s="27">
        <f t="shared" si="52"/>
        <v>123133.00184576196</v>
      </c>
      <c r="L74" s="27">
        <f t="shared" si="52"/>
        <v>140144.59296307823</v>
      </c>
      <c r="M74" s="27">
        <f t="shared" si="52"/>
        <v>159534.61493302655</v>
      </c>
      <c r="N74" s="27">
        <f t="shared" si="52"/>
        <v>193262.8056034352</v>
      </c>
      <c r="O74" s="27">
        <f t="shared" si="52"/>
        <v>240824.61727645912</v>
      </c>
      <c r="P74" s="27">
        <f t="shared" si="52"/>
        <v>279207.68677759962</v>
      </c>
      <c r="Q74" s="27">
        <f t="shared" si="52"/>
        <v>318305.04174488329</v>
      </c>
      <c r="R74" s="27">
        <f t="shared" si="52"/>
        <v>354915.51167291671</v>
      </c>
      <c r="S74" s="27">
        <f t="shared" si="52"/>
        <v>406468.42527091963</v>
      </c>
      <c r="T74" s="27">
        <f t="shared" si="52"/>
        <v>546901.83573717519</v>
      </c>
      <c r="U74" s="27">
        <f t="shared" si="52"/>
        <v>713356.15969828691</v>
      </c>
      <c r="V74" s="27">
        <f t="shared" si="52"/>
        <v>868246.45996185252</v>
      </c>
      <c r="W74" s="27">
        <f t="shared" si="52"/>
        <v>966164.1474420228</v>
      </c>
      <c r="X74" s="27">
        <f t="shared" si="52"/>
        <v>1008672.3533501631</v>
      </c>
      <c r="Y74" s="27">
        <f t="shared" si="52"/>
        <v>1047395.1061634604</v>
      </c>
      <c r="Z74" s="27">
        <f t="shared" si="52"/>
        <v>1090814.6548150601</v>
      </c>
      <c r="AA74" s="27">
        <f t="shared" si="52"/>
        <v>1138376.4664880841</v>
      </c>
      <c r="AB74" s="27">
        <f t="shared" si="52"/>
        <v>1176759.5359892244</v>
      </c>
      <c r="AC74" s="27">
        <f t="shared" si="52"/>
        <v>1215856.8909565082</v>
      </c>
      <c r="AD74" s="27">
        <f t="shared" si="52"/>
        <v>1252467.3608845416</v>
      </c>
      <c r="AE74" s="27">
        <f t="shared" si="52"/>
        <v>1304020.2744825445</v>
      </c>
      <c r="AF74" s="27">
        <f t="shared" si="52"/>
        <v>1304020.2744825445</v>
      </c>
      <c r="AG74" s="27">
        <f t="shared" si="52"/>
        <v>1304020.2744825445</v>
      </c>
      <c r="AH74" s="27">
        <f t="shared" si="52"/>
        <v>1304020.2744825445</v>
      </c>
      <c r="AI74" s="27">
        <f t="shared" si="52"/>
        <v>1304020.2744825445</v>
      </c>
      <c r="AJ74" s="27">
        <f t="shared" si="52"/>
        <v>1304020.2744825445</v>
      </c>
      <c r="AK74" s="27">
        <f t="shared" si="52"/>
        <v>1304020.2744825445</v>
      </c>
      <c r="AL74" s="27">
        <f t="shared" si="52"/>
        <v>1304020.2744825445</v>
      </c>
      <c r="AM74" s="27">
        <f t="shared" si="52"/>
        <v>1304020.2744825445</v>
      </c>
    </row>
    <row r="75" spans="1:41" x14ac:dyDescent="0.25">
      <c r="A75" s="8"/>
      <c r="B75" s="33"/>
      <c r="C75" s="201"/>
      <c r="D75" s="202"/>
      <c r="E75" s="201"/>
      <c r="F75" s="202"/>
      <c r="G75" s="201"/>
      <c r="H75" s="202"/>
      <c r="I75" s="201"/>
      <c r="J75" s="202"/>
      <c r="K75" s="201"/>
      <c r="L75" s="202"/>
      <c r="M75" s="201"/>
      <c r="N75" s="202"/>
      <c r="O75" s="201"/>
      <c r="P75" s="202"/>
      <c r="Q75" s="201"/>
      <c r="R75" s="202"/>
      <c r="S75" s="201"/>
      <c r="T75" s="202"/>
      <c r="U75" s="201"/>
      <c r="V75" s="202"/>
      <c r="W75" s="201"/>
      <c r="X75" s="202"/>
      <c r="Y75" s="201"/>
      <c r="Z75" s="202"/>
      <c r="AA75" s="201"/>
      <c r="AB75" s="202"/>
      <c r="AC75" s="201"/>
      <c r="AD75" s="202"/>
      <c r="AE75" s="201"/>
      <c r="AF75" s="202"/>
      <c r="AG75" s="201"/>
      <c r="AH75" s="202"/>
      <c r="AI75" s="201"/>
      <c r="AJ75" s="202"/>
      <c r="AK75" s="201"/>
      <c r="AL75" s="202"/>
      <c r="AM75" s="201"/>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17" t="s">
        <v>12</v>
      </c>
      <c r="C77" s="142">
        <f>C$4</f>
        <v>44927</v>
      </c>
      <c r="D77" s="142">
        <f t="shared" ref="D77:AM77" si="53">D$4</f>
        <v>44958</v>
      </c>
      <c r="E77" s="142">
        <f t="shared" si="53"/>
        <v>44986</v>
      </c>
      <c r="F77" s="142">
        <f t="shared" si="53"/>
        <v>45017</v>
      </c>
      <c r="G77" s="142">
        <f t="shared" si="53"/>
        <v>45047</v>
      </c>
      <c r="H77" s="142">
        <f t="shared" si="53"/>
        <v>45078</v>
      </c>
      <c r="I77" s="142">
        <f t="shared" si="53"/>
        <v>45108</v>
      </c>
      <c r="J77" s="142">
        <f t="shared" si="53"/>
        <v>45139</v>
      </c>
      <c r="K77" s="142">
        <f t="shared" si="53"/>
        <v>45170</v>
      </c>
      <c r="L77" s="142">
        <f t="shared" si="53"/>
        <v>45200</v>
      </c>
      <c r="M77" s="142">
        <f t="shared" si="53"/>
        <v>45231</v>
      </c>
      <c r="N77" s="142">
        <f t="shared" si="53"/>
        <v>45261</v>
      </c>
      <c r="O77" s="142">
        <f t="shared" si="53"/>
        <v>45292</v>
      </c>
      <c r="P77" s="142">
        <f t="shared" si="53"/>
        <v>45323</v>
      </c>
      <c r="Q77" s="142">
        <f t="shared" si="53"/>
        <v>45352</v>
      </c>
      <c r="R77" s="142">
        <f t="shared" si="53"/>
        <v>45383</v>
      </c>
      <c r="S77" s="142">
        <f t="shared" si="53"/>
        <v>45413</v>
      </c>
      <c r="T77" s="142">
        <f t="shared" si="53"/>
        <v>45444</v>
      </c>
      <c r="U77" s="142">
        <f t="shared" si="53"/>
        <v>45474</v>
      </c>
      <c r="V77" s="142">
        <f t="shared" si="53"/>
        <v>45505</v>
      </c>
      <c r="W77" s="142">
        <f t="shared" si="53"/>
        <v>45536</v>
      </c>
      <c r="X77" s="142">
        <f t="shared" si="53"/>
        <v>45566</v>
      </c>
      <c r="Y77" s="142">
        <f t="shared" si="53"/>
        <v>45597</v>
      </c>
      <c r="Z77" s="142">
        <f t="shared" si="53"/>
        <v>45627</v>
      </c>
      <c r="AA77" s="142">
        <f t="shared" si="53"/>
        <v>45658</v>
      </c>
      <c r="AB77" s="142">
        <f t="shared" si="53"/>
        <v>45689</v>
      </c>
      <c r="AC77" s="142">
        <f t="shared" si="53"/>
        <v>45717</v>
      </c>
      <c r="AD77" s="142">
        <f t="shared" si="53"/>
        <v>45748</v>
      </c>
      <c r="AE77" s="142">
        <f t="shared" si="53"/>
        <v>45778</v>
      </c>
      <c r="AF77" s="142">
        <f t="shared" si="53"/>
        <v>45809</v>
      </c>
      <c r="AG77" s="142">
        <f t="shared" si="53"/>
        <v>45839</v>
      </c>
      <c r="AH77" s="142">
        <f t="shared" si="53"/>
        <v>45870</v>
      </c>
      <c r="AI77" s="142">
        <f t="shared" si="53"/>
        <v>45901</v>
      </c>
      <c r="AJ77" s="142">
        <f t="shared" si="53"/>
        <v>45931</v>
      </c>
      <c r="AK77" s="142">
        <f t="shared" si="53"/>
        <v>45962</v>
      </c>
      <c r="AL77" s="142">
        <f t="shared" si="53"/>
        <v>45992</v>
      </c>
      <c r="AM77" s="142">
        <f t="shared" si="53"/>
        <v>46023</v>
      </c>
      <c r="AO77" s="192" t="s">
        <v>172</v>
      </c>
    </row>
    <row r="78" spans="1:41" ht="15.75" customHeight="1" x14ac:dyDescent="0.25">
      <c r="A78" s="595"/>
      <c r="B78" s="13" t="str">
        <f>B59</f>
        <v>Air Comp</v>
      </c>
      <c r="C78" s="291">
        <f>'2M - SGS'!C78</f>
        <v>8.5109000000000004E-2</v>
      </c>
      <c r="D78" s="291">
        <f>'2M - SGS'!D78</f>
        <v>7.7715000000000006E-2</v>
      </c>
      <c r="E78" s="291">
        <f>'2M - SGS'!E78</f>
        <v>8.6136000000000004E-2</v>
      </c>
      <c r="F78" s="291">
        <f>'2M - SGS'!F78</f>
        <v>7.9796000000000006E-2</v>
      </c>
      <c r="G78" s="291">
        <f>'2M - SGS'!G78</f>
        <v>8.5334999999999994E-2</v>
      </c>
      <c r="H78" s="291">
        <f>'2M - SGS'!H78</f>
        <v>8.1994999999999998E-2</v>
      </c>
      <c r="I78" s="291">
        <f>'2M - SGS'!I78</f>
        <v>8.4098999999999993E-2</v>
      </c>
      <c r="J78" s="291">
        <f>'2M - SGS'!J78</f>
        <v>8.4198999999999996E-2</v>
      </c>
      <c r="K78" s="291">
        <f>'2M - SGS'!K78</f>
        <v>8.2512000000000002E-2</v>
      </c>
      <c r="L78" s="291">
        <f>'2M - SGS'!L78</f>
        <v>8.5277000000000006E-2</v>
      </c>
      <c r="M78" s="291">
        <f>'2M - SGS'!M78</f>
        <v>8.2588999999999996E-2</v>
      </c>
      <c r="N78" s="291">
        <f>'2M - SGS'!N78</f>
        <v>8.5237999999999994E-2</v>
      </c>
      <c r="O78" s="291">
        <f>'2M - SGS'!O78</f>
        <v>8.5109000000000004E-2</v>
      </c>
      <c r="P78" s="291">
        <f>'2M - SGS'!P78</f>
        <v>7.7715000000000006E-2</v>
      </c>
      <c r="Q78" s="291">
        <f>'2M - SGS'!Q78</f>
        <v>8.6136000000000004E-2</v>
      </c>
      <c r="R78" s="291">
        <f>'2M - SGS'!R78</f>
        <v>7.9796000000000006E-2</v>
      </c>
      <c r="S78" s="291">
        <f>'2M - SGS'!S78</f>
        <v>8.5334999999999994E-2</v>
      </c>
      <c r="T78" s="291">
        <f>'2M - SGS'!T78</f>
        <v>8.1994999999999998E-2</v>
      </c>
      <c r="U78" s="291">
        <f>'2M - SGS'!U78</f>
        <v>8.4098999999999993E-2</v>
      </c>
      <c r="V78" s="291">
        <f>'2M - SGS'!V78</f>
        <v>8.4198999999999996E-2</v>
      </c>
      <c r="W78" s="291">
        <f>'2M - SGS'!W78</f>
        <v>8.2512000000000002E-2</v>
      </c>
      <c r="X78" s="291">
        <f>'2M - SGS'!X78</f>
        <v>8.5277000000000006E-2</v>
      </c>
      <c r="Y78" s="291">
        <f>'2M - SGS'!Y78</f>
        <v>8.2588999999999996E-2</v>
      </c>
      <c r="Z78" s="291">
        <f>'2M - SGS'!Z78</f>
        <v>8.5237999999999994E-2</v>
      </c>
      <c r="AA78" s="291">
        <f>'2M - SGS'!AA78</f>
        <v>8.5109000000000004E-2</v>
      </c>
      <c r="AB78" s="291">
        <f>'2M - SGS'!AB78</f>
        <v>7.7715000000000006E-2</v>
      </c>
      <c r="AC78" s="291">
        <f>'2M - SGS'!AC78</f>
        <v>8.6136000000000004E-2</v>
      </c>
      <c r="AD78" s="291">
        <f>'2M - SGS'!AD78</f>
        <v>7.9796000000000006E-2</v>
      </c>
      <c r="AE78" s="291">
        <f>'2M - SGS'!AE78</f>
        <v>8.5334999999999994E-2</v>
      </c>
      <c r="AF78" s="291">
        <f>'2M - SGS'!AF78</f>
        <v>8.1994999999999998E-2</v>
      </c>
      <c r="AG78" s="291">
        <f>'2M - SGS'!AG78</f>
        <v>8.4098999999999993E-2</v>
      </c>
      <c r="AH78" s="291">
        <f>'2M - SGS'!AH78</f>
        <v>8.4198999999999996E-2</v>
      </c>
      <c r="AI78" s="291">
        <f>'2M - SGS'!AI78</f>
        <v>8.2512000000000002E-2</v>
      </c>
      <c r="AJ78" s="291">
        <f>'2M - SGS'!AJ78</f>
        <v>8.5277000000000006E-2</v>
      </c>
      <c r="AK78" s="291">
        <f>'2M - SGS'!AK78</f>
        <v>8.2588999999999996E-2</v>
      </c>
      <c r="AL78" s="291">
        <f>'2M - SGS'!AL78</f>
        <v>8.5237999999999994E-2</v>
      </c>
      <c r="AM78" s="291">
        <f>'2M - SGS'!AM78</f>
        <v>8.5109000000000004E-2</v>
      </c>
      <c r="AO78" s="205">
        <f t="shared" ref="AO78:AO90" si="54">SUM(C78:N78)</f>
        <v>1.0000000000000002</v>
      </c>
    </row>
    <row r="79" spans="1:41" ht="15.75" x14ac:dyDescent="0.25">
      <c r="A79" s="595"/>
      <c r="B79" s="13" t="str">
        <f t="shared" ref="B79:B90" si="55">B60</f>
        <v>Building Shell</v>
      </c>
      <c r="C79" s="291">
        <f>'2M - SGS'!C79</f>
        <v>0.107824</v>
      </c>
      <c r="D79" s="291">
        <f>'2M - SGS'!D79</f>
        <v>9.1051999999999994E-2</v>
      </c>
      <c r="E79" s="291">
        <f>'2M - SGS'!E79</f>
        <v>7.1135000000000004E-2</v>
      </c>
      <c r="F79" s="291">
        <f>'2M - SGS'!F79</f>
        <v>4.1179E-2</v>
      </c>
      <c r="G79" s="291">
        <f>'2M - SGS'!G79</f>
        <v>4.4423999999999998E-2</v>
      </c>
      <c r="H79" s="291">
        <f>'2M - SGS'!H79</f>
        <v>0.106128</v>
      </c>
      <c r="I79" s="291">
        <f>'2M - SGS'!I79</f>
        <v>0.14288100000000001</v>
      </c>
      <c r="J79" s="291">
        <f>'2M - SGS'!J79</f>
        <v>0.133494</v>
      </c>
      <c r="K79" s="291">
        <f>'2M - SGS'!K79</f>
        <v>5.781E-2</v>
      </c>
      <c r="L79" s="291">
        <f>'2M - SGS'!L79</f>
        <v>3.8018000000000003E-2</v>
      </c>
      <c r="M79" s="291">
        <f>'2M - SGS'!M79</f>
        <v>6.2103999999999999E-2</v>
      </c>
      <c r="N79" s="291">
        <f>'2M - SGS'!N79</f>
        <v>0.10395</v>
      </c>
      <c r="O79" s="291">
        <f>'2M - SGS'!O79</f>
        <v>0.107824</v>
      </c>
      <c r="P79" s="291">
        <f>'2M - SGS'!P79</f>
        <v>9.1051999999999994E-2</v>
      </c>
      <c r="Q79" s="291">
        <f>'2M - SGS'!Q79</f>
        <v>7.1135000000000004E-2</v>
      </c>
      <c r="R79" s="291">
        <f>'2M - SGS'!R79</f>
        <v>4.1179E-2</v>
      </c>
      <c r="S79" s="291">
        <f>'2M - SGS'!S79</f>
        <v>4.4423999999999998E-2</v>
      </c>
      <c r="T79" s="291">
        <f>'2M - SGS'!T79</f>
        <v>0.106128</v>
      </c>
      <c r="U79" s="291">
        <f>'2M - SGS'!U79</f>
        <v>0.14288100000000001</v>
      </c>
      <c r="V79" s="291">
        <f>'2M - SGS'!V79</f>
        <v>0.133494</v>
      </c>
      <c r="W79" s="291">
        <f>'2M - SGS'!W79</f>
        <v>5.781E-2</v>
      </c>
      <c r="X79" s="291">
        <f>'2M - SGS'!X79</f>
        <v>3.8018000000000003E-2</v>
      </c>
      <c r="Y79" s="291">
        <f>'2M - SGS'!Y79</f>
        <v>6.2103999999999999E-2</v>
      </c>
      <c r="Z79" s="291">
        <f>'2M - SGS'!Z79</f>
        <v>0.10395</v>
      </c>
      <c r="AA79" s="291">
        <f>'2M - SGS'!AA79</f>
        <v>0.107824</v>
      </c>
      <c r="AB79" s="291">
        <f>'2M - SGS'!AB79</f>
        <v>9.1051999999999994E-2</v>
      </c>
      <c r="AC79" s="291">
        <f>'2M - SGS'!AC79</f>
        <v>7.1135000000000004E-2</v>
      </c>
      <c r="AD79" s="291">
        <f>'2M - SGS'!AD79</f>
        <v>4.1179E-2</v>
      </c>
      <c r="AE79" s="291">
        <f>'2M - SGS'!AE79</f>
        <v>4.4423999999999998E-2</v>
      </c>
      <c r="AF79" s="291">
        <f>'2M - SGS'!AF79</f>
        <v>0.106128</v>
      </c>
      <c r="AG79" s="291">
        <f>'2M - SGS'!AG79</f>
        <v>0.14288100000000001</v>
      </c>
      <c r="AH79" s="291">
        <f>'2M - SGS'!AH79</f>
        <v>0.133494</v>
      </c>
      <c r="AI79" s="291">
        <f>'2M - SGS'!AI79</f>
        <v>5.781E-2</v>
      </c>
      <c r="AJ79" s="291">
        <f>'2M - SGS'!AJ79</f>
        <v>3.8018000000000003E-2</v>
      </c>
      <c r="AK79" s="291">
        <f>'2M - SGS'!AK79</f>
        <v>6.2103999999999999E-2</v>
      </c>
      <c r="AL79" s="291">
        <f>'2M - SGS'!AL79</f>
        <v>0.10395</v>
      </c>
      <c r="AM79" s="291">
        <f>'2M - SGS'!AM79</f>
        <v>0.107824</v>
      </c>
      <c r="AO79" s="205">
        <f t="shared" si="54"/>
        <v>0.99999900000000008</v>
      </c>
    </row>
    <row r="80" spans="1:41" ht="15.75" x14ac:dyDescent="0.25">
      <c r="A80" s="595"/>
      <c r="B80" s="13" t="str">
        <f t="shared" si="55"/>
        <v>Cooking</v>
      </c>
      <c r="C80" s="291">
        <f>'2M - SGS'!C80</f>
        <v>8.6096000000000006E-2</v>
      </c>
      <c r="D80" s="291">
        <f>'2M - SGS'!D80</f>
        <v>7.8608999999999998E-2</v>
      </c>
      <c r="E80" s="291">
        <f>'2M - SGS'!E80</f>
        <v>8.1547999999999995E-2</v>
      </c>
      <c r="F80" s="291">
        <f>'2M - SGS'!F80</f>
        <v>7.2947999999999999E-2</v>
      </c>
      <c r="G80" s="291">
        <f>'2M - SGS'!G80</f>
        <v>8.6277000000000006E-2</v>
      </c>
      <c r="H80" s="291">
        <f>'2M - SGS'!H80</f>
        <v>8.3294000000000007E-2</v>
      </c>
      <c r="I80" s="291">
        <f>'2M - SGS'!I80</f>
        <v>8.5859000000000005E-2</v>
      </c>
      <c r="J80" s="291">
        <f>'2M - SGS'!J80</f>
        <v>8.5885000000000003E-2</v>
      </c>
      <c r="K80" s="291">
        <f>'2M - SGS'!K80</f>
        <v>8.3474999999999994E-2</v>
      </c>
      <c r="L80" s="291">
        <f>'2M - SGS'!L80</f>
        <v>8.6262000000000005E-2</v>
      </c>
      <c r="M80" s="291">
        <f>'2M - SGS'!M80</f>
        <v>8.3496000000000001E-2</v>
      </c>
      <c r="N80" s="291">
        <f>'2M - SGS'!N80</f>
        <v>8.6250999999999994E-2</v>
      </c>
      <c r="O80" s="291">
        <f>'2M - SGS'!O80</f>
        <v>8.6096000000000006E-2</v>
      </c>
      <c r="P80" s="291">
        <f>'2M - SGS'!P80</f>
        <v>7.8608999999999998E-2</v>
      </c>
      <c r="Q80" s="291">
        <f>'2M - SGS'!Q80</f>
        <v>8.1547999999999995E-2</v>
      </c>
      <c r="R80" s="291">
        <f>'2M - SGS'!R80</f>
        <v>7.2947999999999999E-2</v>
      </c>
      <c r="S80" s="291">
        <f>'2M - SGS'!S80</f>
        <v>8.6277000000000006E-2</v>
      </c>
      <c r="T80" s="291">
        <f>'2M - SGS'!T80</f>
        <v>8.3294000000000007E-2</v>
      </c>
      <c r="U80" s="291">
        <f>'2M - SGS'!U80</f>
        <v>8.5859000000000005E-2</v>
      </c>
      <c r="V80" s="291">
        <f>'2M - SGS'!V80</f>
        <v>8.5885000000000003E-2</v>
      </c>
      <c r="W80" s="291">
        <f>'2M - SGS'!W80</f>
        <v>8.3474999999999994E-2</v>
      </c>
      <c r="X80" s="291">
        <f>'2M - SGS'!X80</f>
        <v>8.6262000000000005E-2</v>
      </c>
      <c r="Y80" s="291">
        <f>'2M - SGS'!Y80</f>
        <v>8.3496000000000001E-2</v>
      </c>
      <c r="Z80" s="291">
        <f>'2M - SGS'!Z80</f>
        <v>8.6250999999999994E-2</v>
      </c>
      <c r="AA80" s="291">
        <f>'2M - SGS'!AA80</f>
        <v>8.6096000000000006E-2</v>
      </c>
      <c r="AB80" s="291">
        <f>'2M - SGS'!AB80</f>
        <v>7.8608999999999998E-2</v>
      </c>
      <c r="AC80" s="291">
        <f>'2M - SGS'!AC80</f>
        <v>8.1547999999999995E-2</v>
      </c>
      <c r="AD80" s="291">
        <f>'2M - SGS'!AD80</f>
        <v>7.2947999999999999E-2</v>
      </c>
      <c r="AE80" s="291">
        <f>'2M - SGS'!AE80</f>
        <v>8.6277000000000006E-2</v>
      </c>
      <c r="AF80" s="291">
        <f>'2M - SGS'!AF80</f>
        <v>8.3294000000000007E-2</v>
      </c>
      <c r="AG80" s="291">
        <f>'2M - SGS'!AG80</f>
        <v>8.5859000000000005E-2</v>
      </c>
      <c r="AH80" s="291">
        <f>'2M - SGS'!AH80</f>
        <v>8.5885000000000003E-2</v>
      </c>
      <c r="AI80" s="291">
        <f>'2M - SGS'!AI80</f>
        <v>8.3474999999999994E-2</v>
      </c>
      <c r="AJ80" s="291">
        <f>'2M - SGS'!AJ80</f>
        <v>8.6262000000000005E-2</v>
      </c>
      <c r="AK80" s="291">
        <f>'2M - SGS'!AK80</f>
        <v>8.3496000000000001E-2</v>
      </c>
      <c r="AL80" s="291">
        <f>'2M - SGS'!AL80</f>
        <v>8.6250999999999994E-2</v>
      </c>
      <c r="AM80" s="291">
        <f>'2M - SGS'!AM80</f>
        <v>8.6096000000000006E-2</v>
      </c>
      <c r="AO80" s="205">
        <f t="shared" si="54"/>
        <v>0.99999999999999989</v>
      </c>
    </row>
    <row r="81" spans="1:41" ht="15.75" x14ac:dyDescent="0.25">
      <c r="A81" s="595"/>
      <c r="B81" s="13" t="str">
        <f t="shared" si="55"/>
        <v>Cooling</v>
      </c>
      <c r="C81" s="291">
        <f>'2M - SGS'!C81</f>
        <v>6.0000000000000002E-6</v>
      </c>
      <c r="D81" s="291">
        <f>'2M - SGS'!D81</f>
        <v>2.4699999999999999E-4</v>
      </c>
      <c r="E81" s="291">
        <f>'2M - SGS'!E81</f>
        <v>7.2360000000000002E-3</v>
      </c>
      <c r="F81" s="291">
        <f>'2M - SGS'!F81</f>
        <v>2.1690999999999998E-2</v>
      </c>
      <c r="G81" s="291">
        <f>'2M - SGS'!G81</f>
        <v>6.2979999999999994E-2</v>
      </c>
      <c r="H81" s="291">
        <f>'2M - SGS'!H81</f>
        <v>0.21317</v>
      </c>
      <c r="I81" s="291">
        <f>'2M - SGS'!I81</f>
        <v>0.29002899999999998</v>
      </c>
      <c r="J81" s="291">
        <f>'2M - SGS'!J81</f>
        <v>0.270206</v>
      </c>
      <c r="K81" s="291">
        <f>'2M - SGS'!K81</f>
        <v>0.108695</v>
      </c>
      <c r="L81" s="291">
        <f>'2M - SGS'!L81</f>
        <v>1.9643000000000001E-2</v>
      </c>
      <c r="M81" s="291">
        <f>'2M - SGS'!M81</f>
        <v>6.0299999999999998E-3</v>
      </c>
      <c r="N81" s="291">
        <f>'2M - SGS'!N81</f>
        <v>6.3999999999999997E-5</v>
      </c>
      <c r="O81" s="291">
        <f>'2M - SGS'!O81</f>
        <v>6.0000000000000002E-6</v>
      </c>
      <c r="P81" s="291">
        <f>'2M - SGS'!P81</f>
        <v>2.4699999999999999E-4</v>
      </c>
      <c r="Q81" s="291">
        <f>'2M - SGS'!Q81</f>
        <v>7.2360000000000002E-3</v>
      </c>
      <c r="R81" s="291">
        <f>'2M - SGS'!R81</f>
        <v>2.1690999999999998E-2</v>
      </c>
      <c r="S81" s="291">
        <f>'2M - SGS'!S81</f>
        <v>6.2979999999999994E-2</v>
      </c>
      <c r="T81" s="291">
        <f>'2M - SGS'!T81</f>
        <v>0.21317</v>
      </c>
      <c r="U81" s="291">
        <f>'2M - SGS'!U81</f>
        <v>0.29002899999999998</v>
      </c>
      <c r="V81" s="291">
        <f>'2M - SGS'!V81</f>
        <v>0.270206</v>
      </c>
      <c r="W81" s="291">
        <f>'2M - SGS'!W81</f>
        <v>0.108695</v>
      </c>
      <c r="X81" s="291">
        <f>'2M - SGS'!X81</f>
        <v>1.9643000000000001E-2</v>
      </c>
      <c r="Y81" s="291">
        <f>'2M - SGS'!Y81</f>
        <v>6.0299999999999998E-3</v>
      </c>
      <c r="Z81" s="291">
        <f>'2M - SGS'!Z81</f>
        <v>6.3999999999999997E-5</v>
      </c>
      <c r="AA81" s="291">
        <f>'2M - SGS'!AA81</f>
        <v>6.0000000000000002E-6</v>
      </c>
      <c r="AB81" s="291">
        <f>'2M - SGS'!AB81</f>
        <v>2.4699999999999999E-4</v>
      </c>
      <c r="AC81" s="291">
        <f>'2M - SGS'!AC81</f>
        <v>7.2360000000000002E-3</v>
      </c>
      <c r="AD81" s="291">
        <f>'2M - SGS'!AD81</f>
        <v>2.1690999999999998E-2</v>
      </c>
      <c r="AE81" s="291">
        <f>'2M - SGS'!AE81</f>
        <v>6.2979999999999994E-2</v>
      </c>
      <c r="AF81" s="291">
        <f>'2M - SGS'!AF81</f>
        <v>0.21317</v>
      </c>
      <c r="AG81" s="291">
        <f>'2M - SGS'!AG81</f>
        <v>0.29002899999999998</v>
      </c>
      <c r="AH81" s="291">
        <f>'2M - SGS'!AH81</f>
        <v>0.270206</v>
      </c>
      <c r="AI81" s="291">
        <f>'2M - SGS'!AI81</f>
        <v>0.108695</v>
      </c>
      <c r="AJ81" s="291">
        <f>'2M - SGS'!AJ81</f>
        <v>1.9643000000000001E-2</v>
      </c>
      <c r="AK81" s="291">
        <f>'2M - SGS'!AK81</f>
        <v>6.0299999999999998E-3</v>
      </c>
      <c r="AL81" s="291">
        <f>'2M - SGS'!AL81</f>
        <v>6.3999999999999997E-5</v>
      </c>
      <c r="AM81" s="291">
        <f>'2M - SGS'!AM81</f>
        <v>6.0000000000000002E-6</v>
      </c>
      <c r="AO81" s="205">
        <f t="shared" si="54"/>
        <v>0.9999969999999998</v>
      </c>
    </row>
    <row r="82" spans="1:41" ht="15.75" x14ac:dyDescent="0.25">
      <c r="A82" s="595"/>
      <c r="B82" s="13" t="str">
        <f t="shared" si="55"/>
        <v>Ext Lighting</v>
      </c>
      <c r="C82" s="291">
        <f>'2M - SGS'!C82</f>
        <v>0.106265</v>
      </c>
      <c r="D82" s="291">
        <f>'2M - SGS'!D82</f>
        <v>8.2161999999999999E-2</v>
      </c>
      <c r="E82" s="291">
        <f>'2M - SGS'!E82</f>
        <v>7.0887000000000006E-2</v>
      </c>
      <c r="F82" s="291">
        <f>'2M - SGS'!F82</f>
        <v>6.8145999999999998E-2</v>
      </c>
      <c r="G82" s="291">
        <f>'2M - SGS'!G82</f>
        <v>8.1852999999999995E-2</v>
      </c>
      <c r="H82" s="291">
        <f>'2M - SGS'!H82</f>
        <v>6.7163E-2</v>
      </c>
      <c r="I82" s="291">
        <f>'2M - SGS'!I82</f>
        <v>8.6751999999999996E-2</v>
      </c>
      <c r="J82" s="291">
        <f>'2M - SGS'!J82</f>
        <v>6.9401000000000004E-2</v>
      </c>
      <c r="K82" s="291">
        <f>'2M - SGS'!K82</f>
        <v>8.2907999999999996E-2</v>
      </c>
      <c r="L82" s="291">
        <f>'2M - SGS'!L82</f>
        <v>0.100507</v>
      </c>
      <c r="M82" s="291">
        <f>'2M - SGS'!M82</f>
        <v>8.7251999999999996E-2</v>
      </c>
      <c r="N82" s="291">
        <f>'2M - SGS'!N82</f>
        <v>9.6703999999999998E-2</v>
      </c>
      <c r="O82" s="291">
        <f>'2M - SGS'!O82</f>
        <v>0.106265</v>
      </c>
      <c r="P82" s="291">
        <f>'2M - SGS'!P82</f>
        <v>8.2161999999999999E-2</v>
      </c>
      <c r="Q82" s="291">
        <f>'2M - SGS'!Q82</f>
        <v>7.0887000000000006E-2</v>
      </c>
      <c r="R82" s="291">
        <f>'2M - SGS'!R82</f>
        <v>6.8145999999999998E-2</v>
      </c>
      <c r="S82" s="291">
        <f>'2M - SGS'!S82</f>
        <v>8.1852999999999995E-2</v>
      </c>
      <c r="T82" s="291">
        <f>'2M - SGS'!T82</f>
        <v>6.7163E-2</v>
      </c>
      <c r="U82" s="291">
        <f>'2M - SGS'!U82</f>
        <v>8.6751999999999996E-2</v>
      </c>
      <c r="V82" s="291">
        <f>'2M - SGS'!V82</f>
        <v>6.9401000000000004E-2</v>
      </c>
      <c r="W82" s="291">
        <f>'2M - SGS'!W82</f>
        <v>8.2907999999999996E-2</v>
      </c>
      <c r="X82" s="291">
        <f>'2M - SGS'!X82</f>
        <v>0.100507</v>
      </c>
      <c r="Y82" s="291">
        <f>'2M - SGS'!Y82</f>
        <v>8.7251999999999996E-2</v>
      </c>
      <c r="Z82" s="291">
        <f>'2M - SGS'!Z82</f>
        <v>9.6703999999999998E-2</v>
      </c>
      <c r="AA82" s="291">
        <f>'2M - SGS'!AA82</f>
        <v>0.106265</v>
      </c>
      <c r="AB82" s="291">
        <f>'2M - SGS'!AB82</f>
        <v>8.2161999999999999E-2</v>
      </c>
      <c r="AC82" s="291">
        <f>'2M - SGS'!AC82</f>
        <v>7.0887000000000006E-2</v>
      </c>
      <c r="AD82" s="291">
        <f>'2M - SGS'!AD82</f>
        <v>6.8145999999999998E-2</v>
      </c>
      <c r="AE82" s="291">
        <f>'2M - SGS'!AE82</f>
        <v>8.1852999999999995E-2</v>
      </c>
      <c r="AF82" s="291">
        <f>'2M - SGS'!AF82</f>
        <v>6.7163E-2</v>
      </c>
      <c r="AG82" s="291">
        <f>'2M - SGS'!AG82</f>
        <v>8.6751999999999996E-2</v>
      </c>
      <c r="AH82" s="291">
        <f>'2M - SGS'!AH82</f>
        <v>6.9401000000000004E-2</v>
      </c>
      <c r="AI82" s="291">
        <f>'2M - SGS'!AI82</f>
        <v>8.2907999999999996E-2</v>
      </c>
      <c r="AJ82" s="291">
        <f>'2M - SGS'!AJ82</f>
        <v>0.100507</v>
      </c>
      <c r="AK82" s="291">
        <f>'2M - SGS'!AK82</f>
        <v>8.7251999999999996E-2</v>
      </c>
      <c r="AL82" s="291">
        <f>'2M - SGS'!AL82</f>
        <v>9.6703999999999998E-2</v>
      </c>
      <c r="AM82" s="291">
        <f>'2M - SGS'!AM82</f>
        <v>0.106265</v>
      </c>
      <c r="AO82" s="205">
        <f t="shared" si="54"/>
        <v>1</v>
      </c>
    </row>
    <row r="83" spans="1:41" ht="15.75" x14ac:dyDescent="0.25">
      <c r="A83" s="595"/>
      <c r="B83" s="13" t="str">
        <f t="shared" si="55"/>
        <v>Heating</v>
      </c>
      <c r="C83" s="291">
        <f>'2M - SGS'!C83</f>
        <v>0.210397</v>
      </c>
      <c r="D83" s="291">
        <f>'2M - SGS'!D83</f>
        <v>0.17743600000000001</v>
      </c>
      <c r="E83" s="291">
        <f>'2M - SGS'!E83</f>
        <v>0.13192400000000001</v>
      </c>
      <c r="F83" s="291">
        <f>'2M - SGS'!F83</f>
        <v>5.9718E-2</v>
      </c>
      <c r="G83" s="291">
        <f>'2M - SGS'!G83</f>
        <v>2.6769000000000001E-2</v>
      </c>
      <c r="H83" s="291">
        <f>'2M - SGS'!H83</f>
        <v>4.2950000000000002E-3</v>
      </c>
      <c r="I83" s="291">
        <f>'2M - SGS'!I83</f>
        <v>2.895E-3</v>
      </c>
      <c r="J83" s="291">
        <f>'2M - SGS'!J83</f>
        <v>3.4320000000000002E-3</v>
      </c>
      <c r="K83" s="291">
        <f>'2M - SGS'!K83</f>
        <v>9.4020000000000006E-3</v>
      </c>
      <c r="L83" s="291">
        <f>'2M - SGS'!L83</f>
        <v>5.5496999999999998E-2</v>
      </c>
      <c r="M83" s="291">
        <f>'2M - SGS'!M83</f>
        <v>0.115452</v>
      </c>
      <c r="N83" s="291">
        <f>'2M - SGS'!N83</f>
        <v>0.20278099999999999</v>
      </c>
      <c r="O83" s="291">
        <f>'2M - SGS'!O83</f>
        <v>0.210397</v>
      </c>
      <c r="P83" s="291">
        <f>'2M - SGS'!P83</f>
        <v>0.17743600000000001</v>
      </c>
      <c r="Q83" s="291">
        <f>'2M - SGS'!Q83</f>
        <v>0.13192400000000001</v>
      </c>
      <c r="R83" s="291">
        <f>'2M - SGS'!R83</f>
        <v>5.9718E-2</v>
      </c>
      <c r="S83" s="291">
        <f>'2M - SGS'!S83</f>
        <v>2.6769000000000001E-2</v>
      </c>
      <c r="T83" s="291">
        <f>'2M - SGS'!T83</f>
        <v>4.2950000000000002E-3</v>
      </c>
      <c r="U83" s="291">
        <f>'2M - SGS'!U83</f>
        <v>2.895E-3</v>
      </c>
      <c r="V83" s="291">
        <f>'2M - SGS'!V83</f>
        <v>3.4320000000000002E-3</v>
      </c>
      <c r="W83" s="291">
        <f>'2M - SGS'!W83</f>
        <v>9.4020000000000006E-3</v>
      </c>
      <c r="X83" s="291">
        <f>'2M - SGS'!X83</f>
        <v>5.5496999999999998E-2</v>
      </c>
      <c r="Y83" s="291">
        <f>'2M - SGS'!Y83</f>
        <v>0.115452</v>
      </c>
      <c r="Z83" s="291">
        <f>'2M - SGS'!Z83</f>
        <v>0.20278099999999999</v>
      </c>
      <c r="AA83" s="291">
        <f>'2M - SGS'!AA83</f>
        <v>0.210397</v>
      </c>
      <c r="AB83" s="291">
        <f>'2M - SGS'!AB83</f>
        <v>0.17743600000000001</v>
      </c>
      <c r="AC83" s="291">
        <f>'2M - SGS'!AC83</f>
        <v>0.13192400000000001</v>
      </c>
      <c r="AD83" s="291">
        <f>'2M - SGS'!AD83</f>
        <v>5.9718E-2</v>
      </c>
      <c r="AE83" s="291">
        <f>'2M - SGS'!AE83</f>
        <v>2.6769000000000001E-2</v>
      </c>
      <c r="AF83" s="291">
        <f>'2M - SGS'!AF83</f>
        <v>4.2950000000000002E-3</v>
      </c>
      <c r="AG83" s="291">
        <f>'2M - SGS'!AG83</f>
        <v>2.895E-3</v>
      </c>
      <c r="AH83" s="291">
        <f>'2M - SGS'!AH83</f>
        <v>3.4320000000000002E-3</v>
      </c>
      <c r="AI83" s="291">
        <f>'2M - SGS'!AI83</f>
        <v>9.4020000000000006E-3</v>
      </c>
      <c r="AJ83" s="291">
        <f>'2M - SGS'!AJ83</f>
        <v>5.5496999999999998E-2</v>
      </c>
      <c r="AK83" s="291">
        <f>'2M - SGS'!AK83</f>
        <v>0.115452</v>
      </c>
      <c r="AL83" s="291">
        <f>'2M - SGS'!AL83</f>
        <v>0.20278099999999999</v>
      </c>
      <c r="AM83" s="291">
        <f>'2M - SGS'!AM83</f>
        <v>0.210397</v>
      </c>
      <c r="AO83" s="205">
        <f t="shared" si="54"/>
        <v>0.99999800000000016</v>
      </c>
    </row>
    <row r="84" spans="1:41" ht="15.75" x14ac:dyDescent="0.25">
      <c r="A84" s="595"/>
      <c r="B84" s="13" t="str">
        <f t="shared" si="55"/>
        <v>HVAC</v>
      </c>
      <c r="C84" s="291">
        <f>'2M - SGS'!C84</f>
        <v>0.107824</v>
      </c>
      <c r="D84" s="291">
        <f>'2M - SGS'!D84</f>
        <v>9.1051999999999994E-2</v>
      </c>
      <c r="E84" s="291">
        <f>'2M - SGS'!E84</f>
        <v>7.1135000000000004E-2</v>
      </c>
      <c r="F84" s="291">
        <f>'2M - SGS'!F84</f>
        <v>4.1179E-2</v>
      </c>
      <c r="G84" s="291">
        <f>'2M - SGS'!G84</f>
        <v>4.4423999999999998E-2</v>
      </c>
      <c r="H84" s="291">
        <f>'2M - SGS'!H84</f>
        <v>0.106128</v>
      </c>
      <c r="I84" s="291">
        <f>'2M - SGS'!I84</f>
        <v>0.14288100000000001</v>
      </c>
      <c r="J84" s="291">
        <f>'2M - SGS'!J84</f>
        <v>0.133494</v>
      </c>
      <c r="K84" s="291">
        <f>'2M - SGS'!K84</f>
        <v>5.781E-2</v>
      </c>
      <c r="L84" s="291">
        <f>'2M - SGS'!L84</f>
        <v>3.8018000000000003E-2</v>
      </c>
      <c r="M84" s="291">
        <f>'2M - SGS'!M84</f>
        <v>6.2103999999999999E-2</v>
      </c>
      <c r="N84" s="291">
        <f>'2M - SGS'!N84</f>
        <v>0.10395</v>
      </c>
      <c r="O84" s="291">
        <f>'2M - SGS'!O84</f>
        <v>0.107824</v>
      </c>
      <c r="P84" s="291">
        <f>'2M - SGS'!P84</f>
        <v>9.1051999999999994E-2</v>
      </c>
      <c r="Q84" s="291">
        <f>'2M - SGS'!Q84</f>
        <v>7.1135000000000004E-2</v>
      </c>
      <c r="R84" s="291">
        <f>'2M - SGS'!R84</f>
        <v>4.1179E-2</v>
      </c>
      <c r="S84" s="291">
        <f>'2M - SGS'!S84</f>
        <v>4.4423999999999998E-2</v>
      </c>
      <c r="T84" s="291">
        <f>'2M - SGS'!T84</f>
        <v>0.106128</v>
      </c>
      <c r="U84" s="291">
        <f>'2M - SGS'!U84</f>
        <v>0.14288100000000001</v>
      </c>
      <c r="V84" s="291">
        <f>'2M - SGS'!V84</f>
        <v>0.133494</v>
      </c>
      <c r="W84" s="291">
        <f>'2M - SGS'!W84</f>
        <v>5.781E-2</v>
      </c>
      <c r="X84" s="291">
        <f>'2M - SGS'!X84</f>
        <v>3.8018000000000003E-2</v>
      </c>
      <c r="Y84" s="291">
        <f>'2M - SGS'!Y84</f>
        <v>6.2103999999999999E-2</v>
      </c>
      <c r="Z84" s="291">
        <f>'2M - SGS'!Z84</f>
        <v>0.10395</v>
      </c>
      <c r="AA84" s="291">
        <f>'2M - SGS'!AA84</f>
        <v>0.107824</v>
      </c>
      <c r="AB84" s="291">
        <f>'2M - SGS'!AB84</f>
        <v>9.1051999999999994E-2</v>
      </c>
      <c r="AC84" s="291">
        <f>'2M - SGS'!AC84</f>
        <v>7.1135000000000004E-2</v>
      </c>
      <c r="AD84" s="291">
        <f>'2M - SGS'!AD84</f>
        <v>4.1179E-2</v>
      </c>
      <c r="AE84" s="291">
        <f>'2M - SGS'!AE84</f>
        <v>4.4423999999999998E-2</v>
      </c>
      <c r="AF84" s="291">
        <f>'2M - SGS'!AF84</f>
        <v>0.106128</v>
      </c>
      <c r="AG84" s="291">
        <f>'2M - SGS'!AG84</f>
        <v>0.14288100000000001</v>
      </c>
      <c r="AH84" s="291">
        <f>'2M - SGS'!AH84</f>
        <v>0.133494</v>
      </c>
      <c r="AI84" s="291">
        <f>'2M - SGS'!AI84</f>
        <v>5.781E-2</v>
      </c>
      <c r="AJ84" s="291">
        <f>'2M - SGS'!AJ84</f>
        <v>3.8018000000000003E-2</v>
      </c>
      <c r="AK84" s="291">
        <f>'2M - SGS'!AK84</f>
        <v>6.2103999999999999E-2</v>
      </c>
      <c r="AL84" s="291">
        <f>'2M - SGS'!AL84</f>
        <v>0.10395</v>
      </c>
      <c r="AM84" s="291">
        <f>'2M - SGS'!AM84</f>
        <v>0.107824</v>
      </c>
      <c r="AO84" s="205">
        <f t="shared" si="54"/>
        <v>0.99999900000000008</v>
      </c>
    </row>
    <row r="85" spans="1:41" ht="15.75" x14ac:dyDescent="0.25">
      <c r="A85" s="595"/>
      <c r="B85" s="13" t="str">
        <f t="shared" si="55"/>
        <v>Lighting</v>
      </c>
      <c r="C85" s="291">
        <f>'2M - SGS'!C85</f>
        <v>9.3563999999999994E-2</v>
      </c>
      <c r="D85" s="291">
        <f>'2M - SGS'!D85</f>
        <v>7.2162000000000004E-2</v>
      </c>
      <c r="E85" s="291">
        <f>'2M - SGS'!E85</f>
        <v>7.8372999999999998E-2</v>
      </c>
      <c r="F85" s="291">
        <f>'2M - SGS'!F85</f>
        <v>7.6534000000000005E-2</v>
      </c>
      <c r="G85" s="291">
        <f>'2M - SGS'!G85</f>
        <v>9.4246999999999997E-2</v>
      </c>
      <c r="H85" s="291">
        <f>'2M - SGS'!H85</f>
        <v>7.5599E-2</v>
      </c>
      <c r="I85" s="291">
        <f>'2M - SGS'!I85</f>
        <v>9.6199999999999994E-2</v>
      </c>
      <c r="J85" s="291">
        <f>'2M - SGS'!J85</f>
        <v>7.7077999999999994E-2</v>
      </c>
      <c r="K85" s="291">
        <f>'2M - SGS'!K85</f>
        <v>8.1374000000000002E-2</v>
      </c>
      <c r="L85" s="291">
        <f>'2M - SGS'!L85</f>
        <v>9.4072000000000003E-2</v>
      </c>
      <c r="M85" s="291">
        <f>'2M - SGS'!M85</f>
        <v>7.6706999999999997E-2</v>
      </c>
      <c r="N85" s="291">
        <f>'2M - SGS'!N85</f>
        <v>8.4089999999999998E-2</v>
      </c>
      <c r="O85" s="291">
        <f>'2M - SGS'!O85</f>
        <v>9.3563999999999994E-2</v>
      </c>
      <c r="P85" s="291">
        <f>'2M - SGS'!P85</f>
        <v>7.2162000000000004E-2</v>
      </c>
      <c r="Q85" s="291">
        <f>'2M - SGS'!Q85</f>
        <v>7.8372999999999998E-2</v>
      </c>
      <c r="R85" s="291">
        <f>'2M - SGS'!R85</f>
        <v>7.6534000000000005E-2</v>
      </c>
      <c r="S85" s="291">
        <f>'2M - SGS'!S85</f>
        <v>9.4246999999999997E-2</v>
      </c>
      <c r="T85" s="291">
        <f>'2M - SGS'!T85</f>
        <v>7.5599E-2</v>
      </c>
      <c r="U85" s="291">
        <f>'2M - SGS'!U85</f>
        <v>9.6199999999999994E-2</v>
      </c>
      <c r="V85" s="291">
        <f>'2M - SGS'!V85</f>
        <v>7.7077999999999994E-2</v>
      </c>
      <c r="W85" s="291">
        <f>'2M - SGS'!W85</f>
        <v>8.1374000000000002E-2</v>
      </c>
      <c r="X85" s="291">
        <f>'2M - SGS'!X85</f>
        <v>9.4072000000000003E-2</v>
      </c>
      <c r="Y85" s="291">
        <f>'2M - SGS'!Y85</f>
        <v>7.6706999999999997E-2</v>
      </c>
      <c r="Z85" s="291">
        <f>'2M - SGS'!Z85</f>
        <v>8.4089999999999998E-2</v>
      </c>
      <c r="AA85" s="291">
        <f>'2M - SGS'!AA85</f>
        <v>9.3563999999999994E-2</v>
      </c>
      <c r="AB85" s="291">
        <f>'2M - SGS'!AB85</f>
        <v>7.2162000000000004E-2</v>
      </c>
      <c r="AC85" s="291">
        <f>'2M - SGS'!AC85</f>
        <v>7.8372999999999998E-2</v>
      </c>
      <c r="AD85" s="291">
        <f>'2M - SGS'!AD85</f>
        <v>7.6534000000000005E-2</v>
      </c>
      <c r="AE85" s="291">
        <f>'2M - SGS'!AE85</f>
        <v>9.4246999999999997E-2</v>
      </c>
      <c r="AF85" s="291">
        <f>'2M - SGS'!AF85</f>
        <v>7.5599E-2</v>
      </c>
      <c r="AG85" s="291">
        <f>'2M - SGS'!AG85</f>
        <v>9.6199999999999994E-2</v>
      </c>
      <c r="AH85" s="291">
        <f>'2M - SGS'!AH85</f>
        <v>7.7077999999999994E-2</v>
      </c>
      <c r="AI85" s="291">
        <f>'2M - SGS'!AI85</f>
        <v>8.1374000000000002E-2</v>
      </c>
      <c r="AJ85" s="291">
        <f>'2M - SGS'!AJ85</f>
        <v>9.4072000000000003E-2</v>
      </c>
      <c r="AK85" s="291">
        <f>'2M - SGS'!AK85</f>
        <v>7.6706999999999997E-2</v>
      </c>
      <c r="AL85" s="291">
        <f>'2M - SGS'!AL85</f>
        <v>8.4089999999999998E-2</v>
      </c>
      <c r="AM85" s="291">
        <f>'2M - SGS'!AM85</f>
        <v>9.3563999999999994E-2</v>
      </c>
      <c r="AO85" s="205">
        <f t="shared" si="54"/>
        <v>1</v>
      </c>
    </row>
    <row r="86" spans="1:41" ht="15.75" x14ac:dyDescent="0.25">
      <c r="A86" s="595"/>
      <c r="B86" s="13" t="str">
        <f t="shared" si="55"/>
        <v>Miscellaneous</v>
      </c>
      <c r="C86" s="291">
        <f>'2M - SGS'!C86</f>
        <v>8.5109000000000004E-2</v>
      </c>
      <c r="D86" s="291">
        <f>'2M - SGS'!D86</f>
        <v>7.7715000000000006E-2</v>
      </c>
      <c r="E86" s="291">
        <f>'2M - SGS'!E86</f>
        <v>8.6136000000000004E-2</v>
      </c>
      <c r="F86" s="291">
        <f>'2M - SGS'!F86</f>
        <v>7.9796000000000006E-2</v>
      </c>
      <c r="G86" s="291">
        <f>'2M - SGS'!G86</f>
        <v>8.5334999999999994E-2</v>
      </c>
      <c r="H86" s="291">
        <f>'2M - SGS'!H86</f>
        <v>8.1994999999999998E-2</v>
      </c>
      <c r="I86" s="291">
        <f>'2M - SGS'!I86</f>
        <v>8.4098999999999993E-2</v>
      </c>
      <c r="J86" s="291">
        <f>'2M - SGS'!J86</f>
        <v>8.4198999999999996E-2</v>
      </c>
      <c r="K86" s="291">
        <f>'2M - SGS'!K86</f>
        <v>8.2512000000000002E-2</v>
      </c>
      <c r="L86" s="291">
        <f>'2M - SGS'!L86</f>
        <v>8.5277000000000006E-2</v>
      </c>
      <c r="M86" s="291">
        <f>'2M - SGS'!M86</f>
        <v>8.2588999999999996E-2</v>
      </c>
      <c r="N86" s="291">
        <f>'2M - SGS'!N86</f>
        <v>8.5237999999999994E-2</v>
      </c>
      <c r="O86" s="291">
        <f>'2M - SGS'!O86</f>
        <v>8.5109000000000004E-2</v>
      </c>
      <c r="P86" s="291">
        <f>'2M - SGS'!P86</f>
        <v>7.7715000000000006E-2</v>
      </c>
      <c r="Q86" s="291">
        <f>'2M - SGS'!Q86</f>
        <v>8.6136000000000004E-2</v>
      </c>
      <c r="R86" s="291">
        <f>'2M - SGS'!R86</f>
        <v>7.9796000000000006E-2</v>
      </c>
      <c r="S86" s="291">
        <f>'2M - SGS'!S86</f>
        <v>8.5334999999999994E-2</v>
      </c>
      <c r="T86" s="291">
        <f>'2M - SGS'!T86</f>
        <v>8.1994999999999998E-2</v>
      </c>
      <c r="U86" s="291">
        <f>'2M - SGS'!U86</f>
        <v>8.4098999999999993E-2</v>
      </c>
      <c r="V86" s="291">
        <f>'2M - SGS'!V86</f>
        <v>8.4198999999999996E-2</v>
      </c>
      <c r="W86" s="291">
        <f>'2M - SGS'!W86</f>
        <v>8.2512000000000002E-2</v>
      </c>
      <c r="X86" s="291">
        <f>'2M - SGS'!X86</f>
        <v>8.5277000000000006E-2</v>
      </c>
      <c r="Y86" s="291">
        <f>'2M - SGS'!Y86</f>
        <v>8.2588999999999996E-2</v>
      </c>
      <c r="Z86" s="291">
        <f>'2M - SGS'!Z86</f>
        <v>8.5237999999999994E-2</v>
      </c>
      <c r="AA86" s="291">
        <f>'2M - SGS'!AA86</f>
        <v>8.5109000000000004E-2</v>
      </c>
      <c r="AB86" s="291">
        <f>'2M - SGS'!AB86</f>
        <v>7.7715000000000006E-2</v>
      </c>
      <c r="AC86" s="291">
        <f>'2M - SGS'!AC86</f>
        <v>8.6136000000000004E-2</v>
      </c>
      <c r="AD86" s="291">
        <f>'2M - SGS'!AD86</f>
        <v>7.9796000000000006E-2</v>
      </c>
      <c r="AE86" s="291">
        <f>'2M - SGS'!AE86</f>
        <v>8.5334999999999994E-2</v>
      </c>
      <c r="AF86" s="291">
        <f>'2M - SGS'!AF86</f>
        <v>8.1994999999999998E-2</v>
      </c>
      <c r="AG86" s="291">
        <f>'2M - SGS'!AG86</f>
        <v>8.4098999999999993E-2</v>
      </c>
      <c r="AH86" s="291">
        <f>'2M - SGS'!AH86</f>
        <v>8.4198999999999996E-2</v>
      </c>
      <c r="AI86" s="291">
        <f>'2M - SGS'!AI86</f>
        <v>8.2512000000000002E-2</v>
      </c>
      <c r="AJ86" s="291">
        <f>'2M - SGS'!AJ86</f>
        <v>8.5277000000000006E-2</v>
      </c>
      <c r="AK86" s="291">
        <f>'2M - SGS'!AK86</f>
        <v>8.2588999999999996E-2</v>
      </c>
      <c r="AL86" s="291">
        <f>'2M - SGS'!AL86</f>
        <v>8.5237999999999994E-2</v>
      </c>
      <c r="AM86" s="291">
        <f>'2M - SGS'!AM86</f>
        <v>8.5109000000000004E-2</v>
      </c>
      <c r="AO86" s="205">
        <f t="shared" si="54"/>
        <v>1.0000000000000002</v>
      </c>
    </row>
    <row r="87" spans="1:41" ht="15.75" x14ac:dyDescent="0.25">
      <c r="A87" s="595"/>
      <c r="B87" s="13" t="str">
        <f t="shared" si="55"/>
        <v>Motors</v>
      </c>
      <c r="C87" s="291">
        <f>'2M - SGS'!C87</f>
        <v>8.5109000000000004E-2</v>
      </c>
      <c r="D87" s="291">
        <f>'2M - SGS'!D87</f>
        <v>7.7715000000000006E-2</v>
      </c>
      <c r="E87" s="291">
        <f>'2M - SGS'!E87</f>
        <v>8.6136000000000004E-2</v>
      </c>
      <c r="F87" s="291">
        <f>'2M - SGS'!F87</f>
        <v>7.9796000000000006E-2</v>
      </c>
      <c r="G87" s="291">
        <f>'2M - SGS'!G87</f>
        <v>8.5334999999999994E-2</v>
      </c>
      <c r="H87" s="291">
        <f>'2M - SGS'!H87</f>
        <v>8.1994999999999998E-2</v>
      </c>
      <c r="I87" s="291">
        <f>'2M - SGS'!I87</f>
        <v>8.4098999999999993E-2</v>
      </c>
      <c r="J87" s="291">
        <f>'2M - SGS'!J87</f>
        <v>8.4198999999999996E-2</v>
      </c>
      <c r="K87" s="291">
        <f>'2M - SGS'!K87</f>
        <v>8.2512000000000002E-2</v>
      </c>
      <c r="L87" s="291">
        <f>'2M - SGS'!L87</f>
        <v>8.5277000000000006E-2</v>
      </c>
      <c r="M87" s="291">
        <f>'2M - SGS'!M87</f>
        <v>8.2588999999999996E-2</v>
      </c>
      <c r="N87" s="291">
        <f>'2M - SGS'!N87</f>
        <v>8.5237999999999994E-2</v>
      </c>
      <c r="O87" s="291">
        <f>'2M - SGS'!O87</f>
        <v>8.5109000000000004E-2</v>
      </c>
      <c r="P87" s="291">
        <f>'2M - SGS'!P87</f>
        <v>7.7715000000000006E-2</v>
      </c>
      <c r="Q87" s="291">
        <f>'2M - SGS'!Q87</f>
        <v>8.6136000000000004E-2</v>
      </c>
      <c r="R87" s="291">
        <f>'2M - SGS'!R87</f>
        <v>7.9796000000000006E-2</v>
      </c>
      <c r="S87" s="291">
        <f>'2M - SGS'!S87</f>
        <v>8.5334999999999994E-2</v>
      </c>
      <c r="T87" s="291">
        <f>'2M - SGS'!T87</f>
        <v>8.1994999999999998E-2</v>
      </c>
      <c r="U87" s="291">
        <f>'2M - SGS'!U87</f>
        <v>8.4098999999999993E-2</v>
      </c>
      <c r="V87" s="291">
        <f>'2M - SGS'!V87</f>
        <v>8.4198999999999996E-2</v>
      </c>
      <c r="W87" s="291">
        <f>'2M - SGS'!W87</f>
        <v>8.2512000000000002E-2</v>
      </c>
      <c r="X87" s="291">
        <f>'2M - SGS'!X87</f>
        <v>8.5277000000000006E-2</v>
      </c>
      <c r="Y87" s="291">
        <f>'2M - SGS'!Y87</f>
        <v>8.2588999999999996E-2</v>
      </c>
      <c r="Z87" s="291">
        <f>'2M - SGS'!Z87</f>
        <v>8.5237999999999994E-2</v>
      </c>
      <c r="AA87" s="291">
        <f>'2M - SGS'!AA87</f>
        <v>8.5109000000000004E-2</v>
      </c>
      <c r="AB87" s="291">
        <f>'2M - SGS'!AB87</f>
        <v>7.7715000000000006E-2</v>
      </c>
      <c r="AC87" s="291">
        <f>'2M - SGS'!AC87</f>
        <v>8.6136000000000004E-2</v>
      </c>
      <c r="AD87" s="291">
        <f>'2M - SGS'!AD87</f>
        <v>7.9796000000000006E-2</v>
      </c>
      <c r="AE87" s="291">
        <f>'2M - SGS'!AE87</f>
        <v>8.5334999999999994E-2</v>
      </c>
      <c r="AF87" s="291">
        <f>'2M - SGS'!AF87</f>
        <v>8.1994999999999998E-2</v>
      </c>
      <c r="AG87" s="291">
        <f>'2M - SGS'!AG87</f>
        <v>8.4098999999999993E-2</v>
      </c>
      <c r="AH87" s="291">
        <f>'2M - SGS'!AH87</f>
        <v>8.4198999999999996E-2</v>
      </c>
      <c r="AI87" s="291">
        <f>'2M - SGS'!AI87</f>
        <v>8.2512000000000002E-2</v>
      </c>
      <c r="AJ87" s="291">
        <f>'2M - SGS'!AJ87</f>
        <v>8.5277000000000006E-2</v>
      </c>
      <c r="AK87" s="291">
        <f>'2M - SGS'!AK87</f>
        <v>8.2588999999999996E-2</v>
      </c>
      <c r="AL87" s="291">
        <f>'2M - SGS'!AL87</f>
        <v>8.5237999999999994E-2</v>
      </c>
      <c r="AM87" s="291">
        <f>'2M - SGS'!AM87</f>
        <v>8.5109000000000004E-2</v>
      </c>
      <c r="AO87" s="205">
        <f t="shared" si="54"/>
        <v>1.0000000000000002</v>
      </c>
    </row>
    <row r="88" spans="1:41" ht="15.75" x14ac:dyDescent="0.25">
      <c r="A88" s="595"/>
      <c r="B88" s="13" t="str">
        <f t="shared" si="55"/>
        <v>Process</v>
      </c>
      <c r="C88" s="291">
        <f>'2M - SGS'!C88</f>
        <v>8.5109000000000004E-2</v>
      </c>
      <c r="D88" s="291">
        <f>'2M - SGS'!D88</f>
        <v>7.7715000000000006E-2</v>
      </c>
      <c r="E88" s="291">
        <f>'2M - SGS'!E88</f>
        <v>8.6136000000000004E-2</v>
      </c>
      <c r="F88" s="291">
        <f>'2M - SGS'!F88</f>
        <v>7.9796000000000006E-2</v>
      </c>
      <c r="G88" s="291">
        <f>'2M - SGS'!G88</f>
        <v>8.5334999999999994E-2</v>
      </c>
      <c r="H88" s="291">
        <f>'2M - SGS'!H88</f>
        <v>8.1994999999999998E-2</v>
      </c>
      <c r="I88" s="291">
        <f>'2M - SGS'!I88</f>
        <v>8.4098999999999993E-2</v>
      </c>
      <c r="J88" s="291">
        <f>'2M - SGS'!J88</f>
        <v>8.4198999999999996E-2</v>
      </c>
      <c r="K88" s="291">
        <f>'2M - SGS'!K88</f>
        <v>8.2512000000000002E-2</v>
      </c>
      <c r="L88" s="291">
        <f>'2M - SGS'!L88</f>
        <v>8.5277000000000006E-2</v>
      </c>
      <c r="M88" s="291">
        <f>'2M - SGS'!M88</f>
        <v>8.2588999999999996E-2</v>
      </c>
      <c r="N88" s="291">
        <f>'2M - SGS'!N88</f>
        <v>8.5237999999999994E-2</v>
      </c>
      <c r="O88" s="291">
        <f>'2M - SGS'!O88</f>
        <v>8.5109000000000004E-2</v>
      </c>
      <c r="P88" s="291">
        <f>'2M - SGS'!P88</f>
        <v>7.7715000000000006E-2</v>
      </c>
      <c r="Q88" s="291">
        <f>'2M - SGS'!Q88</f>
        <v>8.6136000000000004E-2</v>
      </c>
      <c r="R88" s="291">
        <f>'2M - SGS'!R88</f>
        <v>7.9796000000000006E-2</v>
      </c>
      <c r="S88" s="291">
        <f>'2M - SGS'!S88</f>
        <v>8.5334999999999994E-2</v>
      </c>
      <c r="T88" s="291">
        <f>'2M - SGS'!T88</f>
        <v>8.1994999999999998E-2</v>
      </c>
      <c r="U88" s="291">
        <f>'2M - SGS'!U88</f>
        <v>8.4098999999999993E-2</v>
      </c>
      <c r="V88" s="291">
        <f>'2M - SGS'!V88</f>
        <v>8.4198999999999996E-2</v>
      </c>
      <c r="W88" s="291">
        <f>'2M - SGS'!W88</f>
        <v>8.2512000000000002E-2</v>
      </c>
      <c r="X88" s="291">
        <f>'2M - SGS'!X88</f>
        <v>8.5277000000000006E-2</v>
      </c>
      <c r="Y88" s="291">
        <f>'2M - SGS'!Y88</f>
        <v>8.2588999999999996E-2</v>
      </c>
      <c r="Z88" s="291">
        <f>'2M - SGS'!Z88</f>
        <v>8.5237999999999994E-2</v>
      </c>
      <c r="AA88" s="291">
        <f>'2M - SGS'!AA88</f>
        <v>8.5109000000000004E-2</v>
      </c>
      <c r="AB88" s="291">
        <f>'2M - SGS'!AB88</f>
        <v>7.7715000000000006E-2</v>
      </c>
      <c r="AC88" s="291">
        <f>'2M - SGS'!AC88</f>
        <v>8.6136000000000004E-2</v>
      </c>
      <c r="AD88" s="291">
        <f>'2M - SGS'!AD88</f>
        <v>7.9796000000000006E-2</v>
      </c>
      <c r="AE88" s="291">
        <f>'2M - SGS'!AE88</f>
        <v>8.5334999999999994E-2</v>
      </c>
      <c r="AF88" s="291">
        <f>'2M - SGS'!AF88</f>
        <v>8.1994999999999998E-2</v>
      </c>
      <c r="AG88" s="291">
        <f>'2M - SGS'!AG88</f>
        <v>8.4098999999999993E-2</v>
      </c>
      <c r="AH88" s="291">
        <f>'2M - SGS'!AH88</f>
        <v>8.4198999999999996E-2</v>
      </c>
      <c r="AI88" s="291">
        <f>'2M - SGS'!AI88</f>
        <v>8.2512000000000002E-2</v>
      </c>
      <c r="AJ88" s="291">
        <f>'2M - SGS'!AJ88</f>
        <v>8.5277000000000006E-2</v>
      </c>
      <c r="AK88" s="291">
        <f>'2M - SGS'!AK88</f>
        <v>8.2588999999999996E-2</v>
      </c>
      <c r="AL88" s="291">
        <f>'2M - SGS'!AL88</f>
        <v>8.5237999999999994E-2</v>
      </c>
      <c r="AM88" s="291">
        <f>'2M - SGS'!AM88</f>
        <v>8.5109000000000004E-2</v>
      </c>
      <c r="AO88" s="205">
        <f t="shared" si="54"/>
        <v>1.0000000000000002</v>
      </c>
    </row>
    <row r="89" spans="1:41" ht="15.75" x14ac:dyDescent="0.25">
      <c r="A89" s="595"/>
      <c r="B89" s="13" t="str">
        <f t="shared" si="55"/>
        <v>Refrigeration</v>
      </c>
      <c r="C89" s="291">
        <f>'2M - SGS'!C89</f>
        <v>8.3486000000000005E-2</v>
      </c>
      <c r="D89" s="291">
        <f>'2M - SGS'!D89</f>
        <v>7.6158000000000003E-2</v>
      </c>
      <c r="E89" s="291">
        <f>'2M - SGS'!E89</f>
        <v>8.3346000000000003E-2</v>
      </c>
      <c r="F89" s="291">
        <f>'2M - SGS'!F89</f>
        <v>8.0782999999999994E-2</v>
      </c>
      <c r="G89" s="291">
        <f>'2M - SGS'!G89</f>
        <v>8.5133E-2</v>
      </c>
      <c r="H89" s="291">
        <f>'2M - SGS'!H89</f>
        <v>8.4294999999999995E-2</v>
      </c>
      <c r="I89" s="291">
        <f>'2M - SGS'!I89</f>
        <v>8.7456999999999993E-2</v>
      </c>
      <c r="J89" s="291">
        <f>'2M - SGS'!J89</f>
        <v>8.7230000000000002E-2</v>
      </c>
      <c r="K89" s="291">
        <f>'2M - SGS'!K89</f>
        <v>8.3319000000000004E-2</v>
      </c>
      <c r="L89" s="291">
        <f>'2M - SGS'!L89</f>
        <v>8.4562999999999999E-2</v>
      </c>
      <c r="M89" s="291">
        <f>'2M - SGS'!M89</f>
        <v>8.1112000000000004E-2</v>
      </c>
      <c r="N89" s="291">
        <f>'2M - SGS'!N89</f>
        <v>8.3118999999999998E-2</v>
      </c>
      <c r="O89" s="291">
        <f>'2M - SGS'!O89</f>
        <v>8.3486000000000005E-2</v>
      </c>
      <c r="P89" s="291">
        <f>'2M - SGS'!P89</f>
        <v>7.6158000000000003E-2</v>
      </c>
      <c r="Q89" s="291">
        <f>'2M - SGS'!Q89</f>
        <v>8.3346000000000003E-2</v>
      </c>
      <c r="R89" s="291">
        <f>'2M - SGS'!R89</f>
        <v>8.0782999999999994E-2</v>
      </c>
      <c r="S89" s="291">
        <f>'2M - SGS'!S89</f>
        <v>8.5133E-2</v>
      </c>
      <c r="T89" s="291">
        <f>'2M - SGS'!T89</f>
        <v>8.4294999999999995E-2</v>
      </c>
      <c r="U89" s="291">
        <f>'2M - SGS'!U89</f>
        <v>8.7456999999999993E-2</v>
      </c>
      <c r="V89" s="291">
        <f>'2M - SGS'!V89</f>
        <v>8.7230000000000002E-2</v>
      </c>
      <c r="W89" s="291">
        <f>'2M - SGS'!W89</f>
        <v>8.3319000000000004E-2</v>
      </c>
      <c r="X89" s="291">
        <f>'2M - SGS'!X89</f>
        <v>8.4562999999999999E-2</v>
      </c>
      <c r="Y89" s="291">
        <f>'2M - SGS'!Y89</f>
        <v>8.1112000000000004E-2</v>
      </c>
      <c r="Z89" s="291">
        <f>'2M - SGS'!Z89</f>
        <v>8.3118999999999998E-2</v>
      </c>
      <c r="AA89" s="291">
        <f>'2M - SGS'!AA89</f>
        <v>8.3486000000000005E-2</v>
      </c>
      <c r="AB89" s="291">
        <f>'2M - SGS'!AB89</f>
        <v>7.6158000000000003E-2</v>
      </c>
      <c r="AC89" s="291">
        <f>'2M - SGS'!AC89</f>
        <v>8.3346000000000003E-2</v>
      </c>
      <c r="AD89" s="291">
        <f>'2M - SGS'!AD89</f>
        <v>8.0782999999999994E-2</v>
      </c>
      <c r="AE89" s="291">
        <f>'2M - SGS'!AE89</f>
        <v>8.5133E-2</v>
      </c>
      <c r="AF89" s="291">
        <f>'2M - SGS'!AF89</f>
        <v>8.4294999999999995E-2</v>
      </c>
      <c r="AG89" s="291">
        <f>'2M - SGS'!AG89</f>
        <v>8.7456999999999993E-2</v>
      </c>
      <c r="AH89" s="291">
        <f>'2M - SGS'!AH89</f>
        <v>8.7230000000000002E-2</v>
      </c>
      <c r="AI89" s="291">
        <f>'2M - SGS'!AI89</f>
        <v>8.3319000000000004E-2</v>
      </c>
      <c r="AJ89" s="291">
        <f>'2M - SGS'!AJ89</f>
        <v>8.4562999999999999E-2</v>
      </c>
      <c r="AK89" s="291">
        <f>'2M - SGS'!AK89</f>
        <v>8.1112000000000004E-2</v>
      </c>
      <c r="AL89" s="291">
        <f>'2M - SGS'!AL89</f>
        <v>8.3118999999999998E-2</v>
      </c>
      <c r="AM89" s="291">
        <f>'2M - SGS'!AM89</f>
        <v>8.3486000000000005E-2</v>
      </c>
      <c r="AO89" s="205">
        <f t="shared" si="54"/>
        <v>1.0000010000000001</v>
      </c>
    </row>
    <row r="90" spans="1:41" ht="16.5" thickBot="1" x14ac:dyDescent="0.3">
      <c r="A90" s="596"/>
      <c r="B90" s="14" t="str">
        <f t="shared" si="55"/>
        <v>Water Heating</v>
      </c>
      <c r="C90" s="292">
        <f>'2M - SGS'!C90</f>
        <v>0.108255</v>
      </c>
      <c r="D90" s="292">
        <f>'2M - SGS'!D90</f>
        <v>9.1078000000000006E-2</v>
      </c>
      <c r="E90" s="292">
        <f>'2M - SGS'!E90</f>
        <v>8.5239999999999996E-2</v>
      </c>
      <c r="F90" s="292">
        <f>'2M - SGS'!F90</f>
        <v>7.2980000000000003E-2</v>
      </c>
      <c r="G90" s="292">
        <f>'2M - SGS'!G90</f>
        <v>7.9849000000000003E-2</v>
      </c>
      <c r="H90" s="292">
        <f>'2M - SGS'!H90</f>
        <v>7.2720999999999994E-2</v>
      </c>
      <c r="I90" s="292">
        <f>'2M - SGS'!I90</f>
        <v>7.4929999999999997E-2</v>
      </c>
      <c r="J90" s="292">
        <f>'2M - SGS'!J90</f>
        <v>7.5861999999999999E-2</v>
      </c>
      <c r="K90" s="292">
        <f>'2M - SGS'!K90</f>
        <v>7.5733999999999996E-2</v>
      </c>
      <c r="L90" s="292">
        <f>'2M - SGS'!L90</f>
        <v>8.2808000000000007E-2</v>
      </c>
      <c r="M90" s="292">
        <f>'2M - SGS'!M90</f>
        <v>8.6345000000000005E-2</v>
      </c>
      <c r="N90" s="292">
        <f>'2M - SGS'!N90</f>
        <v>9.4200000000000006E-2</v>
      </c>
      <c r="O90" s="292">
        <f>'2M - SGS'!O90</f>
        <v>0.108255</v>
      </c>
      <c r="P90" s="292">
        <f>'2M - SGS'!P90</f>
        <v>9.1078000000000006E-2</v>
      </c>
      <c r="Q90" s="292">
        <f>'2M - SGS'!Q90</f>
        <v>8.5239999999999996E-2</v>
      </c>
      <c r="R90" s="292">
        <f>'2M - SGS'!R90</f>
        <v>7.2980000000000003E-2</v>
      </c>
      <c r="S90" s="292">
        <f>'2M - SGS'!S90</f>
        <v>7.9849000000000003E-2</v>
      </c>
      <c r="T90" s="292">
        <f>'2M - SGS'!T90</f>
        <v>7.2720999999999994E-2</v>
      </c>
      <c r="U90" s="292">
        <f>'2M - SGS'!U90</f>
        <v>7.4929999999999997E-2</v>
      </c>
      <c r="V90" s="292">
        <f>'2M - SGS'!V90</f>
        <v>7.5861999999999999E-2</v>
      </c>
      <c r="W90" s="292">
        <f>'2M - SGS'!W90</f>
        <v>7.5733999999999996E-2</v>
      </c>
      <c r="X90" s="292">
        <f>'2M - SGS'!X90</f>
        <v>8.2808000000000007E-2</v>
      </c>
      <c r="Y90" s="292">
        <f>'2M - SGS'!Y90</f>
        <v>8.6345000000000005E-2</v>
      </c>
      <c r="Z90" s="292">
        <f>'2M - SGS'!Z90</f>
        <v>9.4200000000000006E-2</v>
      </c>
      <c r="AA90" s="292">
        <f>'2M - SGS'!AA90</f>
        <v>0.108255</v>
      </c>
      <c r="AB90" s="292">
        <f>'2M - SGS'!AB90</f>
        <v>9.1078000000000006E-2</v>
      </c>
      <c r="AC90" s="292">
        <f>'2M - SGS'!AC90</f>
        <v>8.5239999999999996E-2</v>
      </c>
      <c r="AD90" s="292">
        <f>'2M - SGS'!AD90</f>
        <v>7.2980000000000003E-2</v>
      </c>
      <c r="AE90" s="292">
        <f>'2M - SGS'!AE90</f>
        <v>7.9849000000000003E-2</v>
      </c>
      <c r="AF90" s="292">
        <f>'2M - SGS'!AF90</f>
        <v>7.2720999999999994E-2</v>
      </c>
      <c r="AG90" s="292">
        <f>'2M - SGS'!AG90</f>
        <v>7.4929999999999997E-2</v>
      </c>
      <c r="AH90" s="292">
        <f>'2M - SGS'!AH90</f>
        <v>7.5861999999999999E-2</v>
      </c>
      <c r="AI90" s="292">
        <f>'2M - SGS'!AI90</f>
        <v>7.5733999999999996E-2</v>
      </c>
      <c r="AJ90" s="292">
        <f>'2M - SGS'!AJ90</f>
        <v>8.2808000000000007E-2</v>
      </c>
      <c r="AK90" s="292">
        <f>'2M - SGS'!AK90</f>
        <v>8.6345000000000005E-2</v>
      </c>
      <c r="AL90" s="292">
        <f>'2M - SGS'!AL90</f>
        <v>9.4200000000000006E-2</v>
      </c>
      <c r="AM90" s="292">
        <f>'2M - SGS'!AM90</f>
        <v>0.108255</v>
      </c>
      <c r="AO90" s="205">
        <f t="shared" si="54"/>
        <v>1.0000020000000001</v>
      </c>
    </row>
    <row r="91" spans="1:41" ht="15.75" thickBot="1" x14ac:dyDescent="0.3">
      <c r="AO91" s="192" t="s">
        <v>176</v>
      </c>
    </row>
    <row r="92" spans="1:41" ht="15" customHeight="1" thickBot="1" x14ac:dyDescent="0.3">
      <c r="A92" s="616" t="s">
        <v>27</v>
      </c>
      <c r="B92" s="234" t="s">
        <v>31</v>
      </c>
      <c r="C92" s="142">
        <f>C$4</f>
        <v>44927</v>
      </c>
      <c r="D92" s="142">
        <f t="shared" ref="D92:AM92" si="56">D$4</f>
        <v>44958</v>
      </c>
      <c r="E92" s="142">
        <f t="shared" si="56"/>
        <v>44986</v>
      </c>
      <c r="F92" s="142">
        <f t="shared" si="56"/>
        <v>45017</v>
      </c>
      <c r="G92" s="142">
        <f t="shared" si="56"/>
        <v>45047</v>
      </c>
      <c r="H92" s="142">
        <f t="shared" si="56"/>
        <v>45078</v>
      </c>
      <c r="I92" s="142">
        <f t="shared" si="56"/>
        <v>45108</v>
      </c>
      <c r="J92" s="142">
        <f t="shared" si="56"/>
        <v>45139</v>
      </c>
      <c r="K92" s="142">
        <f t="shared" si="56"/>
        <v>45170</v>
      </c>
      <c r="L92" s="142">
        <f t="shared" si="56"/>
        <v>45200</v>
      </c>
      <c r="M92" s="142">
        <f t="shared" si="56"/>
        <v>45231</v>
      </c>
      <c r="N92" s="142">
        <f t="shared" si="56"/>
        <v>45261</v>
      </c>
      <c r="O92" s="142">
        <f t="shared" si="56"/>
        <v>45292</v>
      </c>
      <c r="P92" s="142">
        <f t="shared" si="56"/>
        <v>45323</v>
      </c>
      <c r="Q92" s="142">
        <f t="shared" si="56"/>
        <v>45352</v>
      </c>
      <c r="R92" s="142">
        <f t="shared" si="56"/>
        <v>45383</v>
      </c>
      <c r="S92" s="142">
        <f t="shared" si="56"/>
        <v>45413</v>
      </c>
      <c r="T92" s="142">
        <f t="shared" si="56"/>
        <v>45444</v>
      </c>
      <c r="U92" s="142">
        <f t="shared" si="56"/>
        <v>45474</v>
      </c>
      <c r="V92" s="142">
        <f t="shared" si="56"/>
        <v>45505</v>
      </c>
      <c r="W92" s="142">
        <f t="shared" si="56"/>
        <v>45536</v>
      </c>
      <c r="X92" s="142">
        <f t="shared" si="56"/>
        <v>45566</v>
      </c>
      <c r="Y92" s="142">
        <f t="shared" si="56"/>
        <v>45597</v>
      </c>
      <c r="Z92" s="142">
        <f t="shared" si="56"/>
        <v>45627</v>
      </c>
      <c r="AA92" s="142">
        <f t="shared" si="56"/>
        <v>45658</v>
      </c>
      <c r="AB92" s="142">
        <f t="shared" si="56"/>
        <v>45689</v>
      </c>
      <c r="AC92" s="142">
        <f t="shared" si="56"/>
        <v>45717</v>
      </c>
      <c r="AD92" s="142">
        <f t="shared" si="56"/>
        <v>45748</v>
      </c>
      <c r="AE92" s="142">
        <f t="shared" si="56"/>
        <v>45778</v>
      </c>
      <c r="AF92" s="142">
        <f t="shared" si="56"/>
        <v>45809</v>
      </c>
      <c r="AG92" s="142">
        <f t="shared" si="56"/>
        <v>45839</v>
      </c>
      <c r="AH92" s="142">
        <f t="shared" si="56"/>
        <v>45870</v>
      </c>
      <c r="AI92" s="142">
        <f t="shared" si="56"/>
        <v>45901</v>
      </c>
      <c r="AJ92" s="142">
        <f t="shared" si="56"/>
        <v>45931</v>
      </c>
      <c r="AK92" s="142">
        <f t="shared" si="56"/>
        <v>45962</v>
      </c>
      <c r="AL92" s="142">
        <f t="shared" si="56"/>
        <v>45992</v>
      </c>
      <c r="AM92" s="142">
        <f t="shared" si="56"/>
        <v>46023</v>
      </c>
    </row>
    <row r="93" spans="1:41" ht="15.75" customHeight="1" x14ac:dyDescent="0.25">
      <c r="A93" s="617"/>
      <c r="B93" s="11" t="str">
        <f>B78</f>
        <v>Air Comp</v>
      </c>
      <c r="C93" s="349">
        <v>3.7862E-2</v>
      </c>
      <c r="D93" s="349">
        <v>3.8269999999999998E-2</v>
      </c>
      <c r="E93" s="349">
        <v>3.8302999999999997E-2</v>
      </c>
      <c r="F93" s="349">
        <v>3.9909E-2</v>
      </c>
      <c r="G93" s="349">
        <v>4.1751999999999997E-2</v>
      </c>
      <c r="H93" s="349">
        <v>7.5856000000000007E-2</v>
      </c>
      <c r="I93" s="361">
        <v>7.6974000000000001E-2</v>
      </c>
      <c r="J93" s="361">
        <v>7.7621999999999997E-2</v>
      </c>
      <c r="K93" s="361">
        <v>7.6564999999999994E-2</v>
      </c>
      <c r="L93" s="361">
        <v>4.2223999999999998E-2</v>
      </c>
      <c r="M93" s="361">
        <v>4.2845000000000001E-2</v>
      </c>
      <c r="N93" s="361">
        <v>3.9836000000000003E-2</v>
      </c>
      <c r="O93" s="361">
        <v>3.9829999999999997E-2</v>
      </c>
      <c r="P93" s="361">
        <v>4.0202000000000002E-2</v>
      </c>
      <c r="Q93" s="361">
        <v>4.0568E-2</v>
      </c>
      <c r="R93" s="361">
        <v>4.1613999999999998E-2</v>
      </c>
      <c r="S93" s="361">
        <v>4.3744999999999999E-2</v>
      </c>
      <c r="T93" s="361">
        <v>8.1032999999999994E-2</v>
      </c>
      <c r="U93" s="361">
        <v>7.6974000000000001E-2</v>
      </c>
      <c r="V93" s="361">
        <v>7.7621999999999997E-2</v>
      </c>
      <c r="W93" s="361">
        <v>7.6564999999999994E-2</v>
      </c>
      <c r="X93" s="361">
        <v>4.2223999999999998E-2</v>
      </c>
      <c r="Y93" s="361">
        <v>4.2845000000000001E-2</v>
      </c>
      <c r="Z93" s="361">
        <v>3.9836000000000003E-2</v>
      </c>
      <c r="AA93" s="361">
        <v>3.9829999999999997E-2</v>
      </c>
      <c r="AB93" s="361">
        <v>4.0202000000000002E-2</v>
      </c>
      <c r="AC93" s="361">
        <v>4.0568E-2</v>
      </c>
      <c r="AD93" s="361">
        <v>4.1613999999999998E-2</v>
      </c>
      <c r="AE93" s="361">
        <v>4.3744999999999999E-2</v>
      </c>
      <c r="AF93" s="361">
        <v>8.1032999999999994E-2</v>
      </c>
      <c r="AG93" s="361">
        <v>7.6974000000000001E-2</v>
      </c>
      <c r="AH93" s="361">
        <v>7.7621999999999997E-2</v>
      </c>
      <c r="AI93" s="361">
        <v>7.6564999999999994E-2</v>
      </c>
      <c r="AJ93" s="361">
        <v>4.2223999999999998E-2</v>
      </c>
      <c r="AK93" s="361">
        <v>4.2845000000000001E-2</v>
      </c>
      <c r="AL93" s="361">
        <v>3.9836000000000003E-2</v>
      </c>
      <c r="AM93" s="361">
        <v>3.9829999999999997E-2</v>
      </c>
      <c r="AO93" s="192" t="s">
        <v>177</v>
      </c>
    </row>
    <row r="94" spans="1:41" x14ac:dyDescent="0.25">
      <c r="A94" s="617"/>
      <c r="B94" s="11" t="str">
        <f t="shared" ref="B94:B105" si="57">B79</f>
        <v>Building Shell</v>
      </c>
      <c r="C94" s="349">
        <v>4.4257999999999999E-2</v>
      </c>
      <c r="D94" s="349">
        <v>4.3583999999999998E-2</v>
      </c>
      <c r="E94" s="349">
        <v>4.3881000000000003E-2</v>
      </c>
      <c r="F94" s="349">
        <v>4.3124000000000003E-2</v>
      </c>
      <c r="G94" s="349">
        <v>4.9966999999999998E-2</v>
      </c>
      <c r="H94" s="349">
        <v>9.9684999999999996E-2</v>
      </c>
      <c r="I94" s="361">
        <v>9.5311000000000007E-2</v>
      </c>
      <c r="J94" s="361">
        <v>0.100024</v>
      </c>
      <c r="K94" s="361">
        <v>0.10265100000000001</v>
      </c>
      <c r="L94" s="361">
        <v>4.7780999999999997E-2</v>
      </c>
      <c r="M94" s="361">
        <v>4.6185999999999998E-2</v>
      </c>
      <c r="N94" s="361">
        <v>4.5090999999999999E-2</v>
      </c>
      <c r="O94" s="361">
        <v>4.6690000000000002E-2</v>
      </c>
      <c r="P94" s="361">
        <v>4.5469999999999997E-2</v>
      </c>
      <c r="Q94" s="361">
        <v>4.6181E-2</v>
      </c>
      <c r="R94" s="361">
        <v>4.3610000000000003E-2</v>
      </c>
      <c r="S94" s="361">
        <v>5.1957000000000003E-2</v>
      </c>
      <c r="T94" s="361">
        <v>0.106351</v>
      </c>
      <c r="U94" s="361">
        <v>9.5311000000000007E-2</v>
      </c>
      <c r="V94" s="361">
        <v>0.100024</v>
      </c>
      <c r="W94" s="361">
        <v>0.10265100000000001</v>
      </c>
      <c r="X94" s="361">
        <v>4.7780999999999997E-2</v>
      </c>
      <c r="Y94" s="361">
        <v>4.6185999999999998E-2</v>
      </c>
      <c r="Z94" s="361">
        <v>4.5090999999999999E-2</v>
      </c>
      <c r="AA94" s="361">
        <v>4.6690000000000002E-2</v>
      </c>
      <c r="AB94" s="361">
        <v>4.5469999999999997E-2</v>
      </c>
      <c r="AC94" s="361">
        <v>4.6181E-2</v>
      </c>
      <c r="AD94" s="361">
        <v>4.3610000000000003E-2</v>
      </c>
      <c r="AE94" s="361">
        <v>5.1957000000000003E-2</v>
      </c>
      <c r="AF94" s="361">
        <v>0.106351</v>
      </c>
      <c r="AG94" s="361">
        <v>9.5311000000000007E-2</v>
      </c>
      <c r="AH94" s="361">
        <v>0.100024</v>
      </c>
      <c r="AI94" s="361">
        <v>0.10265100000000001</v>
      </c>
      <c r="AJ94" s="361">
        <v>4.7780999999999997E-2</v>
      </c>
      <c r="AK94" s="361">
        <v>4.6185999999999998E-2</v>
      </c>
      <c r="AL94" s="361">
        <v>4.5090999999999999E-2</v>
      </c>
      <c r="AM94" s="361">
        <v>4.6690000000000002E-2</v>
      </c>
      <c r="AO94" s="192" t="s">
        <v>183</v>
      </c>
    </row>
    <row r="95" spans="1:41" x14ac:dyDescent="0.25">
      <c r="A95" s="617"/>
      <c r="B95" s="11" t="str">
        <f t="shared" si="57"/>
        <v>Cooking</v>
      </c>
      <c r="C95" s="349">
        <v>3.8789999999999998E-2</v>
      </c>
      <c r="D95" s="349">
        <v>3.9440000000000003E-2</v>
      </c>
      <c r="E95" s="349">
        <v>4.0864999999999999E-2</v>
      </c>
      <c r="F95" s="349">
        <v>4.3346000000000003E-2</v>
      </c>
      <c r="G95" s="349">
        <v>4.4565E-2</v>
      </c>
      <c r="H95" s="349">
        <v>8.3196999999999993E-2</v>
      </c>
      <c r="I95" s="361">
        <v>8.3249000000000004E-2</v>
      </c>
      <c r="J95" s="361">
        <v>8.5038000000000002E-2</v>
      </c>
      <c r="K95" s="361">
        <v>8.2868999999999998E-2</v>
      </c>
      <c r="L95" s="361">
        <v>4.5005000000000003E-2</v>
      </c>
      <c r="M95" s="361">
        <v>4.5767000000000002E-2</v>
      </c>
      <c r="N95" s="361">
        <v>4.1034000000000001E-2</v>
      </c>
      <c r="O95" s="361">
        <v>4.0557000000000003E-2</v>
      </c>
      <c r="P95" s="361">
        <v>4.1267999999999999E-2</v>
      </c>
      <c r="Q95" s="361">
        <v>4.3454E-2</v>
      </c>
      <c r="R95" s="361">
        <v>4.5587000000000003E-2</v>
      </c>
      <c r="S95" s="361">
        <v>4.6787000000000002E-2</v>
      </c>
      <c r="T95" s="361">
        <v>8.8827000000000003E-2</v>
      </c>
      <c r="U95" s="361">
        <v>8.3249000000000004E-2</v>
      </c>
      <c r="V95" s="361">
        <v>8.5038000000000002E-2</v>
      </c>
      <c r="W95" s="361">
        <v>8.2868999999999998E-2</v>
      </c>
      <c r="X95" s="361">
        <v>4.5005000000000003E-2</v>
      </c>
      <c r="Y95" s="361">
        <v>4.5767000000000002E-2</v>
      </c>
      <c r="Z95" s="361">
        <v>4.1034000000000001E-2</v>
      </c>
      <c r="AA95" s="361">
        <v>4.0557000000000003E-2</v>
      </c>
      <c r="AB95" s="361">
        <v>4.1267999999999999E-2</v>
      </c>
      <c r="AC95" s="361">
        <v>4.3454E-2</v>
      </c>
      <c r="AD95" s="361">
        <v>4.5587000000000003E-2</v>
      </c>
      <c r="AE95" s="361">
        <v>4.6787000000000002E-2</v>
      </c>
      <c r="AF95" s="361">
        <v>8.8827000000000003E-2</v>
      </c>
      <c r="AG95" s="361">
        <v>8.3249000000000004E-2</v>
      </c>
      <c r="AH95" s="361">
        <v>8.5038000000000002E-2</v>
      </c>
      <c r="AI95" s="361">
        <v>8.2868999999999998E-2</v>
      </c>
      <c r="AJ95" s="361">
        <v>4.5005000000000003E-2</v>
      </c>
      <c r="AK95" s="361">
        <v>4.5767000000000002E-2</v>
      </c>
      <c r="AL95" s="361">
        <v>4.1034000000000001E-2</v>
      </c>
      <c r="AM95" s="361">
        <v>4.0557000000000003E-2</v>
      </c>
      <c r="AO95" s="192" t="s">
        <v>222</v>
      </c>
    </row>
    <row r="96" spans="1:41" x14ac:dyDescent="0.25">
      <c r="A96" s="617"/>
      <c r="B96" s="11" t="str">
        <f t="shared" si="57"/>
        <v>Cooling</v>
      </c>
      <c r="C96" s="349">
        <v>3.8908999999999999E-2</v>
      </c>
      <c r="D96" s="349">
        <v>3.9212999999999998E-2</v>
      </c>
      <c r="E96" s="349">
        <v>3.9616999999999999E-2</v>
      </c>
      <c r="F96" s="349">
        <v>4.9125000000000002E-2</v>
      </c>
      <c r="G96" s="349">
        <v>5.9047000000000002E-2</v>
      </c>
      <c r="H96" s="349">
        <v>0.100907</v>
      </c>
      <c r="I96" s="361">
        <v>9.5873E-2</v>
      </c>
      <c r="J96" s="361">
        <v>0.100786</v>
      </c>
      <c r="K96" s="361">
        <v>0.10802100000000001</v>
      </c>
      <c r="L96" s="361">
        <v>5.407E-2</v>
      </c>
      <c r="M96" s="361">
        <v>4.4588000000000003E-2</v>
      </c>
      <c r="N96" s="361">
        <v>4.0072999999999998E-2</v>
      </c>
      <c r="O96" s="361">
        <v>3.7643000000000003E-2</v>
      </c>
      <c r="P96" s="361">
        <v>3.7594000000000002E-2</v>
      </c>
      <c r="Q96" s="361">
        <v>3.8481000000000001E-2</v>
      </c>
      <c r="R96" s="361">
        <v>4.9109E-2</v>
      </c>
      <c r="S96" s="361">
        <v>6.1143000000000003E-2</v>
      </c>
      <c r="T96" s="361">
        <v>0.107651</v>
      </c>
      <c r="U96" s="361">
        <v>9.5873E-2</v>
      </c>
      <c r="V96" s="361">
        <v>0.100786</v>
      </c>
      <c r="W96" s="361">
        <v>0.10802100000000001</v>
      </c>
      <c r="X96" s="361">
        <v>5.407E-2</v>
      </c>
      <c r="Y96" s="361">
        <v>4.4588000000000003E-2</v>
      </c>
      <c r="Z96" s="361">
        <v>4.0072999999999998E-2</v>
      </c>
      <c r="AA96" s="361">
        <v>3.7643000000000003E-2</v>
      </c>
      <c r="AB96" s="361">
        <v>3.7594000000000002E-2</v>
      </c>
      <c r="AC96" s="361">
        <v>3.8481000000000001E-2</v>
      </c>
      <c r="AD96" s="361">
        <v>4.9109E-2</v>
      </c>
      <c r="AE96" s="361">
        <v>6.1143000000000003E-2</v>
      </c>
      <c r="AF96" s="361">
        <v>0.107651</v>
      </c>
      <c r="AG96" s="361">
        <v>9.5873E-2</v>
      </c>
      <c r="AH96" s="361">
        <v>0.100786</v>
      </c>
      <c r="AI96" s="361">
        <v>0.10802100000000001</v>
      </c>
      <c r="AJ96" s="361">
        <v>5.407E-2</v>
      </c>
      <c r="AK96" s="361">
        <v>4.4588000000000003E-2</v>
      </c>
      <c r="AL96" s="361">
        <v>4.0072999999999998E-2</v>
      </c>
      <c r="AM96" s="361">
        <v>3.7643000000000003E-2</v>
      </c>
    </row>
    <row r="97" spans="1:39" x14ac:dyDescent="0.25">
      <c r="A97" s="617"/>
      <c r="B97" s="11" t="str">
        <f t="shared" si="57"/>
        <v>Ext Lighting</v>
      </c>
      <c r="C97" s="349">
        <v>2.7383000000000001E-2</v>
      </c>
      <c r="D97" s="349">
        <v>2.6421E-2</v>
      </c>
      <c r="E97" s="349">
        <v>2.6467000000000001E-2</v>
      </c>
      <c r="F97" s="349">
        <v>2.7630999999999999E-2</v>
      </c>
      <c r="G97" s="349">
        <v>2.7195E-2</v>
      </c>
      <c r="H97" s="349">
        <v>4.2216999999999998E-2</v>
      </c>
      <c r="I97" s="361">
        <v>4.3922999999999997E-2</v>
      </c>
      <c r="J97" s="361">
        <v>4.3657000000000001E-2</v>
      </c>
      <c r="K97" s="361">
        <v>4.4394999999999997E-2</v>
      </c>
      <c r="L97" s="361">
        <v>2.7671999999999999E-2</v>
      </c>
      <c r="M97" s="361">
        <v>2.7786999999999999E-2</v>
      </c>
      <c r="N97" s="361">
        <v>2.7320000000000001E-2</v>
      </c>
      <c r="O97" s="361">
        <v>2.8396999999999999E-2</v>
      </c>
      <c r="P97" s="361">
        <v>2.7067000000000001E-2</v>
      </c>
      <c r="Q97" s="361">
        <v>2.7428000000000001E-2</v>
      </c>
      <c r="R97" s="361">
        <v>2.8527E-2</v>
      </c>
      <c r="S97" s="361">
        <v>2.7924000000000001E-2</v>
      </c>
      <c r="T97" s="361">
        <v>4.5346999999999998E-2</v>
      </c>
      <c r="U97" s="361">
        <v>4.3922999999999997E-2</v>
      </c>
      <c r="V97" s="361">
        <v>4.3657000000000001E-2</v>
      </c>
      <c r="W97" s="361">
        <v>4.4394999999999997E-2</v>
      </c>
      <c r="X97" s="361">
        <v>2.7671999999999999E-2</v>
      </c>
      <c r="Y97" s="361">
        <v>2.7786999999999999E-2</v>
      </c>
      <c r="Z97" s="361">
        <v>2.7320000000000001E-2</v>
      </c>
      <c r="AA97" s="361">
        <v>2.8396999999999999E-2</v>
      </c>
      <c r="AB97" s="361">
        <v>2.7067000000000001E-2</v>
      </c>
      <c r="AC97" s="361">
        <v>2.7428000000000001E-2</v>
      </c>
      <c r="AD97" s="361">
        <v>2.8527E-2</v>
      </c>
      <c r="AE97" s="361">
        <v>2.7924000000000001E-2</v>
      </c>
      <c r="AF97" s="361">
        <v>4.5346999999999998E-2</v>
      </c>
      <c r="AG97" s="361">
        <v>4.3922999999999997E-2</v>
      </c>
      <c r="AH97" s="361">
        <v>4.3657000000000001E-2</v>
      </c>
      <c r="AI97" s="361">
        <v>4.4394999999999997E-2</v>
      </c>
      <c r="AJ97" s="361">
        <v>2.7671999999999999E-2</v>
      </c>
      <c r="AK97" s="361">
        <v>2.7786999999999999E-2</v>
      </c>
      <c r="AL97" s="361">
        <v>2.7320000000000001E-2</v>
      </c>
      <c r="AM97" s="361">
        <v>2.8396999999999999E-2</v>
      </c>
    </row>
    <row r="98" spans="1:39" x14ac:dyDescent="0.25">
      <c r="A98" s="617"/>
      <c r="B98" s="11" t="str">
        <f t="shared" si="57"/>
        <v>Heating</v>
      </c>
      <c r="C98" s="349">
        <v>4.1204999999999999E-2</v>
      </c>
      <c r="D98" s="349">
        <v>4.0432999999999997E-2</v>
      </c>
      <c r="E98" s="349">
        <v>4.0971E-2</v>
      </c>
      <c r="F98" s="349">
        <v>4.095E-2</v>
      </c>
      <c r="G98" s="349">
        <v>4.0858999999999999E-2</v>
      </c>
      <c r="H98" s="349">
        <v>4.1567E-2</v>
      </c>
      <c r="I98" s="361">
        <v>4.3243999999999998E-2</v>
      </c>
      <c r="J98" s="361">
        <v>4.2998000000000001E-2</v>
      </c>
      <c r="K98" s="361">
        <v>7.9738000000000003E-2</v>
      </c>
      <c r="L98" s="361">
        <v>4.2855999999999998E-2</v>
      </c>
      <c r="M98" s="361">
        <v>4.2256000000000002E-2</v>
      </c>
      <c r="N98" s="361">
        <v>4.2143E-2</v>
      </c>
      <c r="O98" s="361">
        <v>4.4441000000000001E-2</v>
      </c>
      <c r="P98" s="361">
        <v>4.3256999999999997E-2</v>
      </c>
      <c r="Q98" s="361">
        <v>4.4178000000000002E-2</v>
      </c>
      <c r="R98" s="361">
        <v>4.3381000000000003E-2</v>
      </c>
      <c r="S98" s="361">
        <v>4.3248000000000002E-2</v>
      </c>
      <c r="T98" s="361">
        <v>4.4656000000000001E-2</v>
      </c>
      <c r="U98" s="361">
        <v>4.3243999999999998E-2</v>
      </c>
      <c r="V98" s="361">
        <v>4.2998000000000001E-2</v>
      </c>
      <c r="W98" s="361">
        <v>7.9738000000000003E-2</v>
      </c>
      <c r="X98" s="361">
        <v>4.2855999999999998E-2</v>
      </c>
      <c r="Y98" s="361">
        <v>4.2256000000000002E-2</v>
      </c>
      <c r="Z98" s="361">
        <v>4.2143E-2</v>
      </c>
      <c r="AA98" s="361">
        <v>4.4441000000000001E-2</v>
      </c>
      <c r="AB98" s="361">
        <v>4.3256999999999997E-2</v>
      </c>
      <c r="AC98" s="361">
        <v>4.4178000000000002E-2</v>
      </c>
      <c r="AD98" s="361">
        <v>4.3381000000000003E-2</v>
      </c>
      <c r="AE98" s="361">
        <v>4.3248000000000002E-2</v>
      </c>
      <c r="AF98" s="361">
        <v>4.4656000000000001E-2</v>
      </c>
      <c r="AG98" s="361">
        <v>4.3243999999999998E-2</v>
      </c>
      <c r="AH98" s="361">
        <v>4.2998000000000001E-2</v>
      </c>
      <c r="AI98" s="361">
        <v>7.9738000000000003E-2</v>
      </c>
      <c r="AJ98" s="361">
        <v>4.2855999999999998E-2</v>
      </c>
      <c r="AK98" s="361">
        <v>4.2256000000000002E-2</v>
      </c>
      <c r="AL98" s="361">
        <v>4.2143E-2</v>
      </c>
      <c r="AM98" s="361">
        <v>4.4441000000000001E-2</v>
      </c>
    </row>
    <row r="99" spans="1:39" x14ac:dyDescent="0.25">
      <c r="A99" s="617"/>
      <c r="B99" s="11" t="str">
        <f t="shared" si="57"/>
        <v>HVAC</v>
      </c>
      <c r="C99" s="349">
        <v>4.4257999999999999E-2</v>
      </c>
      <c r="D99" s="349">
        <v>4.3583999999999998E-2</v>
      </c>
      <c r="E99" s="349">
        <v>4.3881000000000003E-2</v>
      </c>
      <c r="F99" s="349">
        <v>4.3124000000000003E-2</v>
      </c>
      <c r="G99" s="349">
        <v>4.9966999999999998E-2</v>
      </c>
      <c r="H99" s="349">
        <v>9.9684999999999996E-2</v>
      </c>
      <c r="I99" s="361">
        <v>9.5311000000000007E-2</v>
      </c>
      <c r="J99" s="361">
        <v>0.100024</v>
      </c>
      <c r="K99" s="361">
        <v>0.10265100000000001</v>
      </c>
      <c r="L99" s="361">
        <v>4.7780999999999997E-2</v>
      </c>
      <c r="M99" s="361">
        <v>4.6185999999999998E-2</v>
      </c>
      <c r="N99" s="361">
        <v>4.5090999999999999E-2</v>
      </c>
      <c r="O99" s="361">
        <v>4.6690000000000002E-2</v>
      </c>
      <c r="P99" s="361">
        <v>4.5469999999999997E-2</v>
      </c>
      <c r="Q99" s="361">
        <v>4.6181E-2</v>
      </c>
      <c r="R99" s="361">
        <v>4.3610000000000003E-2</v>
      </c>
      <c r="S99" s="361">
        <v>5.1957000000000003E-2</v>
      </c>
      <c r="T99" s="361">
        <v>0.106351</v>
      </c>
      <c r="U99" s="361">
        <v>9.5311000000000007E-2</v>
      </c>
      <c r="V99" s="361">
        <v>0.100024</v>
      </c>
      <c r="W99" s="361">
        <v>0.10265100000000001</v>
      </c>
      <c r="X99" s="361">
        <v>4.7780999999999997E-2</v>
      </c>
      <c r="Y99" s="361">
        <v>4.6185999999999998E-2</v>
      </c>
      <c r="Z99" s="361">
        <v>4.5090999999999999E-2</v>
      </c>
      <c r="AA99" s="361">
        <v>4.6690000000000002E-2</v>
      </c>
      <c r="AB99" s="361">
        <v>4.5469999999999997E-2</v>
      </c>
      <c r="AC99" s="361">
        <v>4.6181E-2</v>
      </c>
      <c r="AD99" s="361">
        <v>4.3610000000000003E-2</v>
      </c>
      <c r="AE99" s="361">
        <v>5.1957000000000003E-2</v>
      </c>
      <c r="AF99" s="361">
        <v>0.106351</v>
      </c>
      <c r="AG99" s="361">
        <v>9.5311000000000007E-2</v>
      </c>
      <c r="AH99" s="361">
        <v>0.100024</v>
      </c>
      <c r="AI99" s="361">
        <v>0.10265100000000001</v>
      </c>
      <c r="AJ99" s="361">
        <v>4.7780999999999997E-2</v>
      </c>
      <c r="AK99" s="361">
        <v>4.6185999999999998E-2</v>
      </c>
      <c r="AL99" s="361">
        <v>4.5090999999999999E-2</v>
      </c>
      <c r="AM99" s="361">
        <v>4.6690000000000002E-2</v>
      </c>
    </row>
    <row r="100" spans="1:39" x14ac:dyDescent="0.25">
      <c r="A100" s="617"/>
      <c r="B100" s="11" t="str">
        <f t="shared" si="57"/>
        <v>Lighting</v>
      </c>
      <c r="C100" s="349">
        <v>4.0167000000000001E-2</v>
      </c>
      <c r="D100" s="349">
        <v>4.0315999999999998E-2</v>
      </c>
      <c r="E100" s="349">
        <v>4.0568E-2</v>
      </c>
      <c r="F100" s="349">
        <v>4.3178000000000001E-2</v>
      </c>
      <c r="G100" s="349">
        <v>4.4922999999999998E-2</v>
      </c>
      <c r="H100" s="349">
        <v>8.1757999999999997E-2</v>
      </c>
      <c r="I100" s="361">
        <v>8.1882999999999997E-2</v>
      </c>
      <c r="J100" s="361">
        <v>8.3452999999999999E-2</v>
      </c>
      <c r="K100" s="361">
        <v>7.9449000000000006E-2</v>
      </c>
      <c r="L100" s="361">
        <v>4.5407999999999997E-2</v>
      </c>
      <c r="M100" s="361">
        <v>4.5609999999999998E-2</v>
      </c>
      <c r="N100" s="361">
        <v>4.1577999999999997E-2</v>
      </c>
      <c r="O100" s="361">
        <v>4.2353000000000002E-2</v>
      </c>
      <c r="P100" s="361">
        <v>4.2375999999999997E-2</v>
      </c>
      <c r="Q100" s="361">
        <v>4.3025000000000001E-2</v>
      </c>
      <c r="R100" s="361">
        <v>4.5280000000000001E-2</v>
      </c>
      <c r="S100" s="361">
        <v>4.718E-2</v>
      </c>
      <c r="T100" s="361">
        <v>8.7298000000000001E-2</v>
      </c>
      <c r="U100" s="361">
        <v>8.1882999999999997E-2</v>
      </c>
      <c r="V100" s="361">
        <v>8.3452999999999999E-2</v>
      </c>
      <c r="W100" s="361">
        <v>7.9449000000000006E-2</v>
      </c>
      <c r="X100" s="361">
        <v>4.5407999999999997E-2</v>
      </c>
      <c r="Y100" s="361">
        <v>4.5609999999999998E-2</v>
      </c>
      <c r="Z100" s="361">
        <v>4.1577999999999997E-2</v>
      </c>
      <c r="AA100" s="361">
        <v>4.2353000000000002E-2</v>
      </c>
      <c r="AB100" s="361">
        <v>4.2375999999999997E-2</v>
      </c>
      <c r="AC100" s="361">
        <v>4.3025000000000001E-2</v>
      </c>
      <c r="AD100" s="361">
        <v>4.5280000000000001E-2</v>
      </c>
      <c r="AE100" s="361">
        <v>4.718E-2</v>
      </c>
      <c r="AF100" s="361">
        <v>8.7298000000000001E-2</v>
      </c>
      <c r="AG100" s="361">
        <v>8.1882999999999997E-2</v>
      </c>
      <c r="AH100" s="361">
        <v>8.3452999999999999E-2</v>
      </c>
      <c r="AI100" s="361">
        <v>7.9449000000000006E-2</v>
      </c>
      <c r="AJ100" s="361">
        <v>4.5407999999999997E-2</v>
      </c>
      <c r="AK100" s="361">
        <v>4.5609999999999998E-2</v>
      </c>
      <c r="AL100" s="361">
        <v>4.1577999999999997E-2</v>
      </c>
      <c r="AM100" s="361">
        <v>4.2353000000000002E-2</v>
      </c>
    </row>
    <row r="101" spans="1:39" x14ac:dyDescent="0.25">
      <c r="A101" s="617"/>
      <c r="B101" s="11" t="str">
        <f t="shared" si="57"/>
        <v>Miscellaneous</v>
      </c>
      <c r="C101" s="349">
        <v>3.7862E-2</v>
      </c>
      <c r="D101" s="349">
        <v>3.8269999999999998E-2</v>
      </c>
      <c r="E101" s="349">
        <v>3.8302999999999997E-2</v>
      </c>
      <c r="F101" s="349">
        <v>3.9909E-2</v>
      </c>
      <c r="G101" s="349">
        <v>4.1751999999999997E-2</v>
      </c>
      <c r="H101" s="349">
        <v>7.5856000000000007E-2</v>
      </c>
      <c r="I101" s="361">
        <v>7.6974000000000001E-2</v>
      </c>
      <c r="J101" s="361">
        <v>7.7621999999999997E-2</v>
      </c>
      <c r="K101" s="361">
        <v>7.6564999999999994E-2</v>
      </c>
      <c r="L101" s="361">
        <v>4.2223999999999998E-2</v>
      </c>
      <c r="M101" s="361">
        <v>4.2845000000000001E-2</v>
      </c>
      <c r="N101" s="361">
        <v>3.9836000000000003E-2</v>
      </c>
      <c r="O101" s="361">
        <v>3.9829999999999997E-2</v>
      </c>
      <c r="P101" s="361">
        <v>4.0202000000000002E-2</v>
      </c>
      <c r="Q101" s="361">
        <v>4.0568E-2</v>
      </c>
      <c r="R101" s="361">
        <v>4.1613999999999998E-2</v>
      </c>
      <c r="S101" s="361">
        <v>4.3744999999999999E-2</v>
      </c>
      <c r="T101" s="361">
        <v>8.1032999999999994E-2</v>
      </c>
      <c r="U101" s="361">
        <v>7.6974000000000001E-2</v>
      </c>
      <c r="V101" s="361">
        <v>7.7621999999999997E-2</v>
      </c>
      <c r="W101" s="361">
        <v>7.6564999999999994E-2</v>
      </c>
      <c r="X101" s="361">
        <v>4.2223999999999998E-2</v>
      </c>
      <c r="Y101" s="361">
        <v>4.2845000000000001E-2</v>
      </c>
      <c r="Z101" s="361">
        <v>3.9836000000000003E-2</v>
      </c>
      <c r="AA101" s="361">
        <v>3.9829999999999997E-2</v>
      </c>
      <c r="AB101" s="361">
        <v>4.0202000000000002E-2</v>
      </c>
      <c r="AC101" s="361">
        <v>4.0568E-2</v>
      </c>
      <c r="AD101" s="361">
        <v>4.1613999999999998E-2</v>
      </c>
      <c r="AE101" s="361">
        <v>4.3744999999999999E-2</v>
      </c>
      <c r="AF101" s="361">
        <v>8.1032999999999994E-2</v>
      </c>
      <c r="AG101" s="361">
        <v>7.6974000000000001E-2</v>
      </c>
      <c r="AH101" s="361">
        <v>7.7621999999999997E-2</v>
      </c>
      <c r="AI101" s="361">
        <v>7.6564999999999994E-2</v>
      </c>
      <c r="AJ101" s="361">
        <v>4.2223999999999998E-2</v>
      </c>
      <c r="AK101" s="361">
        <v>4.2845000000000001E-2</v>
      </c>
      <c r="AL101" s="361">
        <v>3.9836000000000003E-2</v>
      </c>
      <c r="AM101" s="361">
        <v>3.9829999999999997E-2</v>
      </c>
    </row>
    <row r="102" spans="1:39" x14ac:dyDescent="0.25">
      <c r="A102" s="617"/>
      <c r="B102" s="11" t="str">
        <f t="shared" si="57"/>
        <v>Motors</v>
      </c>
      <c r="C102" s="349">
        <v>3.7862E-2</v>
      </c>
      <c r="D102" s="349">
        <v>3.8269999999999998E-2</v>
      </c>
      <c r="E102" s="349">
        <v>3.8302999999999997E-2</v>
      </c>
      <c r="F102" s="349">
        <v>3.9909E-2</v>
      </c>
      <c r="G102" s="349">
        <v>4.1751999999999997E-2</v>
      </c>
      <c r="H102" s="349">
        <v>7.5856000000000007E-2</v>
      </c>
      <c r="I102" s="361">
        <v>7.6974000000000001E-2</v>
      </c>
      <c r="J102" s="361">
        <v>7.7621999999999997E-2</v>
      </c>
      <c r="K102" s="361">
        <v>7.6564999999999994E-2</v>
      </c>
      <c r="L102" s="361">
        <v>4.2223999999999998E-2</v>
      </c>
      <c r="M102" s="361">
        <v>4.2845000000000001E-2</v>
      </c>
      <c r="N102" s="361">
        <v>3.9836000000000003E-2</v>
      </c>
      <c r="O102" s="361">
        <v>3.9829999999999997E-2</v>
      </c>
      <c r="P102" s="361">
        <v>4.0202000000000002E-2</v>
      </c>
      <c r="Q102" s="361">
        <v>4.0568E-2</v>
      </c>
      <c r="R102" s="361">
        <v>4.1613999999999998E-2</v>
      </c>
      <c r="S102" s="361">
        <v>4.3744999999999999E-2</v>
      </c>
      <c r="T102" s="361">
        <v>8.1032999999999994E-2</v>
      </c>
      <c r="U102" s="361">
        <v>7.6974000000000001E-2</v>
      </c>
      <c r="V102" s="361">
        <v>7.7621999999999997E-2</v>
      </c>
      <c r="W102" s="361">
        <v>7.6564999999999994E-2</v>
      </c>
      <c r="X102" s="361">
        <v>4.2223999999999998E-2</v>
      </c>
      <c r="Y102" s="361">
        <v>4.2845000000000001E-2</v>
      </c>
      <c r="Z102" s="361">
        <v>3.9836000000000003E-2</v>
      </c>
      <c r="AA102" s="361">
        <v>3.9829999999999997E-2</v>
      </c>
      <c r="AB102" s="361">
        <v>4.0202000000000002E-2</v>
      </c>
      <c r="AC102" s="361">
        <v>4.0568E-2</v>
      </c>
      <c r="AD102" s="361">
        <v>4.1613999999999998E-2</v>
      </c>
      <c r="AE102" s="361">
        <v>4.3744999999999999E-2</v>
      </c>
      <c r="AF102" s="361">
        <v>8.1032999999999994E-2</v>
      </c>
      <c r="AG102" s="361">
        <v>7.6974000000000001E-2</v>
      </c>
      <c r="AH102" s="361">
        <v>7.7621999999999997E-2</v>
      </c>
      <c r="AI102" s="361">
        <v>7.6564999999999994E-2</v>
      </c>
      <c r="AJ102" s="361">
        <v>4.2223999999999998E-2</v>
      </c>
      <c r="AK102" s="361">
        <v>4.2845000000000001E-2</v>
      </c>
      <c r="AL102" s="361">
        <v>3.9836000000000003E-2</v>
      </c>
      <c r="AM102" s="361">
        <v>3.9829999999999997E-2</v>
      </c>
    </row>
    <row r="103" spans="1:39" x14ac:dyDescent="0.25">
      <c r="A103" s="617"/>
      <c r="B103" s="11" t="str">
        <f t="shared" si="57"/>
        <v>Process</v>
      </c>
      <c r="C103" s="349">
        <v>3.7862E-2</v>
      </c>
      <c r="D103" s="349">
        <v>3.8269999999999998E-2</v>
      </c>
      <c r="E103" s="349">
        <v>3.8302999999999997E-2</v>
      </c>
      <c r="F103" s="349">
        <v>3.9909E-2</v>
      </c>
      <c r="G103" s="349">
        <v>4.1751999999999997E-2</v>
      </c>
      <c r="H103" s="349">
        <v>7.5856000000000007E-2</v>
      </c>
      <c r="I103" s="361">
        <v>7.6974000000000001E-2</v>
      </c>
      <c r="J103" s="361">
        <v>7.7621999999999997E-2</v>
      </c>
      <c r="K103" s="361">
        <v>7.6564999999999994E-2</v>
      </c>
      <c r="L103" s="361">
        <v>4.2223999999999998E-2</v>
      </c>
      <c r="M103" s="361">
        <v>4.2845000000000001E-2</v>
      </c>
      <c r="N103" s="361">
        <v>3.9836000000000003E-2</v>
      </c>
      <c r="O103" s="361">
        <v>3.9829999999999997E-2</v>
      </c>
      <c r="P103" s="361">
        <v>4.0202000000000002E-2</v>
      </c>
      <c r="Q103" s="361">
        <v>4.0568E-2</v>
      </c>
      <c r="R103" s="361">
        <v>4.1613999999999998E-2</v>
      </c>
      <c r="S103" s="361">
        <v>4.3744999999999999E-2</v>
      </c>
      <c r="T103" s="361">
        <v>8.1032999999999994E-2</v>
      </c>
      <c r="U103" s="361">
        <v>7.6974000000000001E-2</v>
      </c>
      <c r="V103" s="361">
        <v>7.7621999999999997E-2</v>
      </c>
      <c r="W103" s="361">
        <v>7.6564999999999994E-2</v>
      </c>
      <c r="X103" s="361">
        <v>4.2223999999999998E-2</v>
      </c>
      <c r="Y103" s="361">
        <v>4.2845000000000001E-2</v>
      </c>
      <c r="Z103" s="361">
        <v>3.9836000000000003E-2</v>
      </c>
      <c r="AA103" s="361">
        <v>3.9829999999999997E-2</v>
      </c>
      <c r="AB103" s="361">
        <v>4.0202000000000002E-2</v>
      </c>
      <c r="AC103" s="361">
        <v>4.0568E-2</v>
      </c>
      <c r="AD103" s="361">
        <v>4.1613999999999998E-2</v>
      </c>
      <c r="AE103" s="361">
        <v>4.3744999999999999E-2</v>
      </c>
      <c r="AF103" s="361">
        <v>8.1032999999999994E-2</v>
      </c>
      <c r="AG103" s="361">
        <v>7.6974000000000001E-2</v>
      </c>
      <c r="AH103" s="361">
        <v>7.7621999999999997E-2</v>
      </c>
      <c r="AI103" s="361">
        <v>7.6564999999999994E-2</v>
      </c>
      <c r="AJ103" s="361">
        <v>4.2223999999999998E-2</v>
      </c>
      <c r="AK103" s="361">
        <v>4.2845000000000001E-2</v>
      </c>
      <c r="AL103" s="361">
        <v>3.9836000000000003E-2</v>
      </c>
      <c r="AM103" s="361">
        <v>3.9829999999999997E-2</v>
      </c>
    </row>
    <row r="104" spans="1:39" x14ac:dyDescent="0.25">
      <c r="A104" s="617"/>
      <c r="B104" s="11" t="str">
        <f t="shared" si="57"/>
        <v>Refrigeration</v>
      </c>
      <c r="C104" s="349">
        <v>3.6018000000000001E-2</v>
      </c>
      <c r="D104" s="349">
        <v>3.6332999999999997E-2</v>
      </c>
      <c r="E104" s="349">
        <v>3.7146999999999999E-2</v>
      </c>
      <c r="F104" s="349">
        <v>3.8649000000000003E-2</v>
      </c>
      <c r="G104" s="349">
        <v>3.9656999999999998E-2</v>
      </c>
      <c r="H104" s="349">
        <v>7.1591000000000002E-2</v>
      </c>
      <c r="I104" s="361">
        <v>7.2470999999999994E-2</v>
      </c>
      <c r="J104" s="361">
        <v>7.3424000000000003E-2</v>
      </c>
      <c r="K104" s="361">
        <v>7.2287000000000004E-2</v>
      </c>
      <c r="L104" s="361">
        <v>4.011E-2</v>
      </c>
      <c r="M104" s="361">
        <v>4.0693E-2</v>
      </c>
      <c r="N104" s="361">
        <v>3.7767000000000002E-2</v>
      </c>
      <c r="O104" s="361">
        <v>3.7731000000000001E-2</v>
      </c>
      <c r="P104" s="361">
        <v>3.7999999999999999E-2</v>
      </c>
      <c r="Q104" s="361">
        <v>3.9366999999999999E-2</v>
      </c>
      <c r="R104" s="361">
        <v>4.0410000000000001E-2</v>
      </c>
      <c r="S104" s="361">
        <v>4.1471000000000001E-2</v>
      </c>
      <c r="T104" s="361">
        <v>7.6507000000000006E-2</v>
      </c>
      <c r="U104" s="361">
        <v>7.2470999999999994E-2</v>
      </c>
      <c r="V104" s="361">
        <v>7.3424000000000003E-2</v>
      </c>
      <c r="W104" s="361">
        <v>7.2287000000000004E-2</v>
      </c>
      <c r="X104" s="361">
        <v>4.011E-2</v>
      </c>
      <c r="Y104" s="361">
        <v>4.0693E-2</v>
      </c>
      <c r="Z104" s="361">
        <v>3.7767000000000002E-2</v>
      </c>
      <c r="AA104" s="361">
        <v>3.7731000000000001E-2</v>
      </c>
      <c r="AB104" s="361">
        <v>3.7999999999999999E-2</v>
      </c>
      <c r="AC104" s="361">
        <v>3.9366999999999999E-2</v>
      </c>
      <c r="AD104" s="361">
        <v>4.0410000000000001E-2</v>
      </c>
      <c r="AE104" s="361">
        <v>4.1471000000000001E-2</v>
      </c>
      <c r="AF104" s="361">
        <v>7.6507000000000006E-2</v>
      </c>
      <c r="AG104" s="361">
        <v>7.2470999999999994E-2</v>
      </c>
      <c r="AH104" s="361">
        <v>7.3424000000000003E-2</v>
      </c>
      <c r="AI104" s="361">
        <v>7.2287000000000004E-2</v>
      </c>
      <c r="AJ104" s="361">
        <v>4.011E-2</v>
      </c>
      <c r="AK104" s="361">
        <v>4.0693E-2</v>
      </c>
      <c r="AL104" s="361">
        <v>3.7767000000000002E-2</v>
      </c>
      <c r="AM104" s="361">
        <v>3.7731000000000001E-2</v>
      </c>
    </row>
    <row r="105" spans="1:39" ht="15.75" thickBot="1" x14ac:dyDescent="0.3">
      <c r="A105" s="618"/>
      <c r="B105" s="15" t="str">
        <f t="shared" si="57"/>
        <v>Water Heating</v>
      </c>
      <c r="C105" s="348">
        <v>3.7747000000000003E-2</v>
      </c>
      <c r="D105" s="348">
        <v>3.8657999999999998E-2</v>
      </c>
      <c r="E105" s="348">
        <v>4.0169999999999997E-2</v>
      </c>
      <c r="F105" s="348">
        <v>4.2594E-2</v>
      </c>
      <c r="G105" s="348">
        <v>4.3942000000000002E-2</v>
      </c>
      <c r="H105" s="348">
        <v>8.3081000000000002E-2</v>
      </c>
      <c r="I105" s="359">
        <v>8.1969E-2</v>
      </c>
      <c r="J105" s="359">
        <v>8.4942000000000004E-2</v>
      </c>
      <c r="K105" s="359">
        <v>8.1456000000000001E-2</v>
      </c>
      <c r="L105" s="359">
        <v>4.4394999999999997E-2</v>
      </c>
      <c r="M105" s="359">
        <v>4.5121000000000001E-2</v>
      </c>
      <c r="N105" s="359">
        <v>4.0204999999999998E-2</v>
      </c>
      <c r="O105" s="359">
        <v>3.9265000000000001E-2</v>
      </c>
      <c r="P105" s="359">
        <v>4.0346E-2</v>
      </c>
      <c r="Q105" s="359">
        <v>4.2657E-2</v>
      </c>
      <c r="R105" s="359">
        <v>4.4724E-2</v>
      </c>
      <c r="S105" s="359">
        <v>4.6117999999999999E-2</v>
      </c>
      <c r="T105" s="359">
        <v>8.8703000000000004E-2</v>
      </c>
      <c r="U105" s="359">
        <v>8.1969E-2</v>
      </c>
      <c r="V105" s="359">
        <v>8.4942000000000004E-2</v>
      </c>
      <c r="W105" s="359">
        <v>8.1456000000000001E-2</v>
      </c>
      <c r="X105" s="359">
        <v>4.4394999999999997E-2</v>
      </c>
      <c r="Y105" s="359">
        <v>4.5121000000000001E-2</v>
      </c>
      <c r="Z105" s="359">
        <v>4.0204999999999998E-2</v>
      </c>
      <c r="AA105" s="359">
        <v>3.9265000000000001E-2</v>
      </c>
      <c r="AB105" s="359">
        <v>4.0346E-2</v>
      </c>
      <c r="AC105" s="359">
        <v>4.2657E-2</v>
      </c>
      <c r="AD105" s="359">
        <v>4.4724E-2</v>
      </c>
      <c r="AE105" s="359">
        <v>4.6117999999999999E-2</v>
      </c>
      <c r="AF105" s="359">
        <v>8.8703000000000004E-2</v>
      </c>
      <c r="AG105" s="359">
        <v>8.1969E-2</v>
      </c>
      <c r="AH105" s="359">
        <v>8.4942000000000004E-2</v>
      </c>
      <c r="AI105" s="359">
        <v>8.1456000000000001E-2</v>
      </c>
      <c r="AJ105" s="359">
        <v>4.4394999999999997E-2</v>
      </c>
      <c r="AK105" s="359">
        <v>4.5121000000000001E-2</v>
      </c>
      <c r="AL105" s="359">
        <v>4.0204999999999998E-2</v>
      </c>
      <c r="AM105" s="359">
        <v>3.9265000000000001E-2</v>
      </c>
    </row>
    <row r="106" spans="1:39" x14ac:dyDescent="0.25">
      <c r="C106" s="347" t="s">
        <v>221</v>
      </c>
      <c r="I106" s="360" t="s">
        <v>230</v>
      </c>
    </row>
    <row r="107" spans="1:39" hidden="1" x14ac:dyDescent="0.25">
      <c r="A107" s="604" t="s">
        <v>114</v>
      </c>
      <c r="B107" s="606" t="s">
        <v>115</v>
      </c>
      <c r="C107" s="607"/>
      <c r="D107" s="607"/>
      <c r="E107" s="607"/>
      <c r="F107" s="607"/>
      <c r="G107" s="607"/>
      <c r="H107" s="607"/>
      <c r="I107" s="607"/>
      <c r="J107" s="607"/>
      <c r="K107" s="607"/>
      <c r="L107" s="607"/>
      <c r="M107" s="607"/>
      <c r="N107" s="619"/>
      <c r="O107" s="606" t="s">
        <v>115</v>
      </c>
      <c r="P107" s="607"/>
      <c r="Q107" s="607"/>
      <c r="R107" s="607"/>
      <c r="S107" s="607"/>
      <c r="T107" s="607"/>
      <c r="U107" s="607"/>
      <c r="V107" s="607"/>
      <c r="W107" s="607"/>
      <c r="X107" s="607"/>
      <c r="Y107" s="607"/>
      <c r="Z107" s="607"/>
      <c r="AA107" s="606" t="s">
        <v>115</v>
      </c>
      <c r="AB107" s="607"/>
      <c r="AC107" s="607"/>
      <c r="AD107" s="607"/>
      <c r="AE107" s="607"/>
      <c r="AF107" s="607"/>
      <c r="AG107" s="607"/>
      <c r="AH107" s="607"/>
      <c r="AI107" s="607"/>
      <c r="AJ107" s="607"/>
      <c r="AK107" s="607"/>
      <c r="AL107" s="607"/>
      <c r="AM107" s="121" t="s">
        <v>115</v>
      </c>
    </row>
    <row r="108" spans="1:39" ht="15.75" hidden="1" thickBot="1" x14ac:dyDescent="0.3">
      <c r="A108" s="605"/>
      <c r="B108" s="608" t="s">
        <v>223</v>
      </c>
      <c r="C108" s="609"/>
      <c r="D108" s="609"/>
      <c r="E108" s="609"/>
      <c r="F108" s="609"/>
      <c r="G108" s="609"/>
      <c r="H108" s="609"/>
      <c r="I108" s="609"/>
      <c r="J108" s="609"/>
      <c r="K108" s="609"/>
      <c r="L108" s="609"/>
      <c r="M108" s="609"/>
      <c r="N108" s="620"/>
      <c r="O108" s="608" t="s">
        <v>223</v>
      </c>
      <c r="P108" s="609"/>
      <c r="Q108" s="609"/>
      <c r="R108" s="609"/>
      <c r="S108" s="609"/>
      <c r="T108" s="609"/>
      <c r="U108" s="609"/>
      <c r="V108" s="609"/>
      <c r="W108" s="609"/>
      <c r="X108" s="609"/>
      <c r="Y108" s="609"/>
      <c r="Z108" s="609"/>
      <c r="AA108" s="608" t="s">
        <v>223</v>
      </c>
      <c r="AB108" s="609"/>
      <c r="AC108" s="609"/>
      <c r="AD108" s="609"/>
      <c r="AE108" s="609"/>
      <c r="AF108" s="609"/>
      <c r="AG108" s="609"/>
      <c r="AH108" s="609"/>
      <c r="AI108" s="609"/>
      <c r="AJ108" s="609"/>
      <c r="AK108" s="609"/>
      <c r="AL108" s="609"/>
      <c r="AM108" s="472" t="s">
        <v>116</v>
      </c>
    </row>
    <row r="109" spans="1:39" ht="16.5" hidden="1" thickBot="1" x14ac:dyDescent="0.3">
      <c r="A109" s="598"/>
      <c r="B109" s="235" t="s">
        <v>136</v>
      </c>
      <c r="C109" s="142">
        <f>C$4</f>
        <v>44927</v>
      </c>
      <c r="D109" s="142">
        <f t="shared" ref="D109:AM109" si="58">D$4</f>
        <v>44958</v>
      </c>
      <c r="E109" s="142">
        <f t="shared" si="58"/>
        <v>44986</v>
      </c>
      <c r="F109" s="142">
        <f t="shared" si="58"/>
        <v>45017</v>
      </c>
      <c r="G109" s="142">
        <f t="shared" si="58"/>
        <v>45047</v>
      </c>
      <c r="H109" s="142">
        <f t="shared" si="58"/>
        <v>45078</v>
      </c>
      <c r="I109" s="142">
        <f t="shared" si="58"/>
        <v>45108</v>
      </c>
      <c r="J109" s="142">
        <f t="shared" si="58"/>
        <v>45139</v>
      </c>
      <c r="K109" s="142">
        <f t="shared" si="58"/>
        <v>45170</v>
      </c>
      <c r="L109" s="142">
        <f t="shared" si="58"/>
        <v>45200</v>
      </c>
      <c r="M109" s="142">
        <f t="shared" si="58"/>
        <v>45231</v>
      </c>
      <c r="N109" s="142">
        <f t="shared" si="58"/>
        <v>45261</v>
      </c>
      <c r="O109" s="142">
        <f t="shared" si="58"/>
        <v>45292</v>
      </c>
      <c r="P109" s="142">
        <f t="shared" si="58"/>
        <v>45323</v>
      </c>
      <c r="Q109" s="142">
        <f t="shared" si="58"/>
        <v>45352</v>
      </c>
      <c r="R109" s="142">
        <f t="shared" si="58"/>
        <v>45383</v>
      </c>
      <c r="S109" s="142">
        <f t="shared" si="58"/>
        <v>45413</v>
      </c>
      <c r="T109" s="142">
        <f t="shared" si="58"/>
        <v>45444</v>
      </c>
      <c r="U109" s="142">
        <f t="shared" si="58"/>
        <v>45474</v>
      </c>
      <c r="V109" s="142">
        <f t="shared" si="58"/>
        <v>45505</v>
      </c>
      <c r="W109" s="142">
        <f t="shared" si="58"/>
        <v>45536</v>
      </c>
      <c r="X109" s="142">
        <f t="shared" si="58"/>
        <v>45566</v>
      </c>
      <c r="Y109" s="142">
        <f t="shared" si="58"/>
        <v>45597</v>
      </c>
      <c r="Z109" s="142">
        <f t="shared" si="58"/>
        <v>45627</v>
      </c>
      <c r="AA109" s="142">
        <f t="shared" si="58"/>
        <v>45658</v>
      </c>
      <c r="AB109" s="142">
        <f t="shared" si="58"/>
        <v>45689</v>
      </c>
      <c r="AC109" s="142">
        <f t="shared" si="58"/>
        <v>45717</v>
      </c>
      <c r="AD109" s="142">
        <f t="shared" si="58"/>
        <v>45748</v>
      </c>
      <c r="AE109" s="142">
        <f t="shared" si="58"/>
        <v>45778</v>
      </c>
      <c r="AF109" s="142">
        <f t="shared" si="58"/>
        <v>45809</v>
      </c>
      <c r="AG109" s="142">
        <f t="shared" si="58"/>
        <v>45839</v>
      </c>
      <c r="AH109" s="142">
        <f t="shared" si="58"/>
        <v>45870</v>
      </c>
      <c r="AI109" s="142">
        <f t="shared" si="58"/>
        <v>45901</v>
      </c>
      <c r="AJ109" s="142">
        <f t="shared" si="58"/>
        <v>45931</v>
      </c>
      <c r="AK109" s="142">
        <f t="shared" si="58"/>
        <v>45962</v>
      </c>
      <c r="AL109" s="142">
        <f t="shared" si="58"/>
        <v>45992</v>
      </c>
      <c r="AM109" s="142">
        <f t="shared" si="58"/>
        <v>46023</v>
      </c>
    </row>
    <row r="110" spans="1:39" hidden="1" x14ac:dyDescent="0.25">
      <c r="A110" s="598"/>
      <c r="B110" s="236" t="s">
        <v>19</v>
      </c>
      <c r="C110" s="354">
        <v>3.5461181829163087E-2</v>
      </c>
      <c r="D110" s="354">
        <v>3.5803688506613855E-2</v>
      </c>
      <c r="E110" s="354">
        <v>3.5836947009265943E-2</v>
      </c>
      <c r="F110" s="354">
        <v>3.724710678873152E-2</v>
      </c>
      <c r="G110" s="354">
        <v>3.8516410091400353E-2</v>
      </c>
      <c r="H110" s="354">
        <v>6.6309462665942689E-2</v>
      </c>
      <c r="I110" s="365">
        <v>6.7753562472526563E-2</v>
      </c>
      <c r="J110" s="365">
        <v>6.823915742998507E-2</v>
      </c>
      <c r="K110" s="365">
        <v>6.7525399252015297E-2</v>
      </c>
      <c r="L110" s="365">
        <v>3.9063382109163408E-2</v>
      </c>
      <c r="M110" s="365">
        <v>3.9553696920511257E-2</v>
      </c>
      <c r="N110" s="365">
        <v>3.7562326323709046E-2</v>
      </c>
      <c r="O110" s="365">
        <v>3.7309360712313777E-2</v>
      </c>
      <c r="P110" s="365">
        <v>3.7592595090519432E-2</v>
      </c>
      <c r="Q110" s="365">
        <v>3.790549063990227E-2</v>
      </c>
      <c r="R110" s="365">
        <v>3.8795312696370085E-2</v>
      </c>
      <c r="S110" s="365">
        <v>4.0256529624143049E-2</v>
      </c>
      <c r="T110" s="365">
        <v>7.0755895095357096E-2</v>
      </c>
      <c r="U110" s="365">
        <v>6.7753562472526563E-2</v>
      </c>
      <c r="V110" s="365">
        <v>6.823915742998507E-2</v>
      </c>
      <c r="W110" s="365">
        <v>6.7525399252015297E-2</v>
      </c>
      <c r="X110" s="365">
        <v>3.9063382109163408E-2</v>
      </c>
      <c r="Y110" s="365">
        <v>3.9553696920511257E-2</v>
      </c>
      <c r="Z110" s="365">
        <v>3.7562326323709046E-2</v>
      </c>
      <c r="AA110" s="365">
        <v>3.7309360712313777E-2</v>
      </c>
      <c r="AB110" s="365">
        <v>3.7592595090519432E-2</v>
      </c>
      <c r="AC110" s="365">
        <v>3.790549063990227E-2</v>
      </c>
      <c r="AD110" s="365">
        <v>3.8795312696370085E-2</v>
      </c>
      <c r="AE110" s="365">
        <v>4.0256529624143049E-2</v>
      </c>
      <c r="AF110" s="365">
        <v>7.0755895095357096E-2</v>
      </c>
      <c r="AG110" s="365">
        <v>6.7753562472526563E-2</v>
      </c>
      <c r="AH110" s="365">
        <v>6.823915742998507E-2</v>
      </c>
      <c r="AI110" s="365">
        <v>6.7525399252015297E-2</v>
      </c>
      <c r="AJ110" s="365">
        <v>3.9063382109163408E-2</v>
      </c>
      <c r="AK110" s="365">
        <v>3.9553696920511257E-2</v>
      </c>
      <c r="AL110" s="365">
        <v>3.7562326323709046E-2</v>
      </c>
      <c r="AM110" s="365">
        <v>3.7309360712313777E-2</v>
      </c>
    </row>
    <row r="111" spans="1:39" hidden="1" x14ac:dyDescent="0.25">
      <c r="A111" s="598"/>
      <c r="B111" s="236" t="s">
        <v>0</v>
      </c>
      <c r="C111" s="354">
        <v>4.0300987691453578E-2</v>
      </c>
      <c r="D111" s="354">
        <v>4.0066560101273123E-2</v>
      </c>
      <c r="E111" s="354">
        <v>4.0293897309057192E-2</v>
      </c>
      <c r="F111" s="354">
        <v>4.0677612652921684E-2</v>
      </c>
      <c r="G111" s="354">
        <v>4.4373882610231265E-2</v>
      </c>
      <c r="H111" s="354">
        <v>8.2921252408061474E-2</v>
      </c>
      <c r="I111" s="365">
        <v>8.0635132489662531E-2</v>
      </c>
      <c r="J111" s="365">
        <v>8.4009606331493389E-2</v>
      </c>
      <c r="K111" s="365">
        <v>8.5745407007655414E-2</v>
      </c>
      <c r="L111" s="365">
        <v>4.4458666257811495E-2</v>
      </c>
      <c r="M111" s="365">
        <v>4.3145560230729206E-2</v>
      </c>
      <c r="N111" s="365">
        <v>4.1885704303761657E-2</v>
      </c>
      <c r="O111" s="365">
        <v>4.2520723114963382E-2</v>
      </c>
      <c r="P111" s="365">
        <v>4.1743510531885644E-2</v>
      </c>
      <c r="Q111" s="365">
        <v>4.2304659778201283E-2</v>
      </c>
      <c r="R111" s="365">
        <v>4.1033300936625446E-2</v>
      </c>
      <c r="S111" s="365">
        <v>4.5919524731222877E-2</v>
      </c>
      <c r="T111" s="365">
        <v>8.828635664133308E-2</v>
      </c>
      <c r="U111" s="365">
        <v>8.0635132489662531E-2</v>
      </c>
      <c r="V111" s="365">
        <v>8.4009606331493389E-2</v>
      </c>
      <c r="W111" s="365">
        <v>8.5745407007655414E-2</v>
      </c>
      <c r="X111" s="365">
        <v>4.4458666257811495E-2</v>
      </c>
      <c r="Y111" s="365">
        <v>4.3145560230729206E-2</v>
      </c>
      <c r="Z111" s="365">
        <v>4.1885704303761657E-2</v>
      </c>
      <c r="AA111" s="365">
        <v>4.2520723114963382E-2</v>
      </c>
      <c r="AB111" s="365">
        <v>4.1743510531885644E-2</v>
      </c>
      <c r="AC111" s="365">
        <v>4.2304659778201283E-2</v>
      </c>
      <c r="AD111" s="365">
        <v>4.1033300936625446E-2</v>
      </c>
      <c r="AE111" s="365">
        <v>4.5919524731222877E-2</v>
      </c>
      <c r="AF111" s="365">
        <v>8.828635664133308E-2</v>
      </c>
      <c r="AG111" s="365">
        <v>8.0635132489662531E-2</v>
      </c>
      <c r="AH111" s="365">
        <v>8.4009606331493389E-2</v>
      </c>
      <c r="AI111" s="365">
        <v>8.5745407007655414E-2</v>
      </c>
      <c r="AJ111" s="365">
        <v>4.4458666257811495E-2</v>
      </c>
      <c r="AK111" s="365">
        <v>4.3145560230729206E-2</v>
      </c>
      <c r="AL111" s="365">
        <v>4.1885704303761657E-2</v>
      </c>
      <c r="AM111" s="365">
        <v>4.2520723114963382E-2</v>
      </c>
    </row>
    <row r="112" spans="1:39" hidden="1" x14ac:dyDescent="0.25">
      <c r="A112" s="598"/>
      <c r="B112" s="236" t="s">
        <v>20</v>
      </c>
      <c r="C112" s="354">
        <v>3.6471133037168639E-2</v>
      </c>
      <c r="D112" s="354">
        <v>3.695162369297144E-2</v>
      </c>
      <c r="E112" s="354">
        <v>3.7774857726889002E-2</v>
      </c>
      <c r="F112" s="354">
        <v>3.9680987962847677E-2</v>
      </c>
      <c r="G112" s="354">
        <v>4.0665288415437088E-2</v>
      </c>
      <c r="H112" s="354">
        <v>7.1456120715938987E-2</v>
      </c>
      <c r="I112" s="365">
        <v>7.2182560224524711E-2</v>
      </c>
      <c r="J112" s="365">
        <v>7.3486687391125252E-2</v>
      </c>
      <c r="K112" s="365">
        <v>7.1961972198973156E-2</v>
      </c>
      <c r="L112" s="365">
        <v>4.1202779153548821E-2</v>
      </c>
      <c r="M112" s="365">
        <v>4.1783383909177088E-2</v>
      </c>
      <c r="N112" s="365">
        <v>3.8741878479679928E-2</v>
      </c>
      <c r="O112" s="365">
        <v>3.812480333592938E-2</v>
      </c>
      <c r="P112" s="365">
        <v>3.863584650399525E-2</v>
      </c>
      <c r="Q112" s="365">
        <v>4.0110968412696429E-2</v>
      </c>
      <c r="R112" s="365">
        <v>4.1692552246356249E-2</v>
      </c>
      <c r="S112" s="365">
        <v>4.2574877465881671E-2</v>
      </c>
      <c r="T112" s="365">
        <v>7.6182846728634554E-2</v>
      </c>
      <c r="U112" s="365">
        <v>7.2182560224524711E-2</v>
      </c>
      <c r="V112" s="365">
        <v>7.3486687391125252E-2</v>
      </c>
      <c r="W112" s="365">
        <v>7.1961972198973156E-2</v>
      </c>
      <c r="X112" s="365">
        <v>4.1202779153548821E-2</v>
      </c>
      <c r="Y112" s="365">
        <v>4.1783383909177088E-2</v>
      </c>
      <c r="Z112" s="365">
        <v>3.8741878479679928E-2</v>
      </c>
      <c r="AA112" s="365">
        <v>3.812480333592938E-2</v>
      </c>
      <c r="AB112" s="365">
        <v>3.863584650399525E-2</v>
      </c>
      <c r="AC112" s="365">
        <v>4.0110968412696429E-2</v>
      </c>
      <c r="AD112" s="365">
        <v>4.1692552246356249E-2</v>
      </c>
      <c r="AE112" s="365">
        <v>4.2574877465881671E-2</v>
      </c>
      <c r="AF112" s="365">
        <v>7.6182846728634554E-2</v>
      </c>
      <c r="AG112" s="365">
        <v>7.2182560224524711E-2</v>
      </c>
      <c r="AH112" s="365">
        <v>7.3486687391125252E-2</v>
      </c>
      <c r="AI112" s="365">
        <v>7.1961972198973156E-2</v>
      </c>
      <c r="AJ112" s="365">
        <v>4.1202779153548821E-2</v>
      </c>
      <c r="AK112" s="365">
        <v>4.1783383909177088E-2</v>
      </c>
      <c r="AL112" s="365">
        <v>3.8741878479679928E-2</v>
      </c>
      <c r="AM112" s="365">
        <v>3.812480333592938E-2</v>
      </c>
    </row>
    <row r="113" spans="1:39" hidden="1" x14ac:dyDescent="0.25">
      <c r="A113" s="598"/>
      <c r="B113" s="236" t="s">
        <v>1</v>
      </c>
      <c r="C113" s="354">
        <v>3.8909365818860897E-2</v>
      </c>
      <c r="D113" s="354">
        <v>3.9213105278525E-2</v>
      </c>
      <c r="E113" s="354">
        <v>3.9617153139619901E-2</v>
      </c>
      <c r="F113" s="354">
        <v>4.5743649930663738E-2</v>
      </c>
      <c r="G113" s="354">
        <v>5.0718637352741708E-2</v>
      </c>
      <c r="H113" s="354">
        <v>8.3767478091820946E-2</v>
      </c>
      <c r="I113" s="365">
        <v>8.1027324509359955E-2</v>
      </c>
      <c r="J113" s="365">
        <v>8.4542112011390252E-2</v>
      </c>
      <c r="K113" s="365">
        <v>8.9460509002049729E-2</v>
      </c>
      <c r="L113" s="365">
        <v>5.0502845272441692E-2</v>
      </c>
      <c r="M113" s="365">
        <v>4.4588000000000003E-2</v>
      </c>
      <c r="N113" s="365">
        <v>4.0072999999999998E-2</v>
      </c>
      <c r="O113" s="365">
        <v>3.7643000000000003E-2</v>
      </c>
      <c r="P113" s="365">
        <v>3.7594000000000002E-2</v>
      </c>
      <c r="Q113" s="365">
        <v>3.8481000000000001E-2</v>
      </c>
      <c r="R113" s="365">
        <v>4.5546527424448306E-2</v>
      </c>
      <c r="S113" s="365">
        <v>5.2139423884773821E-2</v>
      </c>
      <c r="T113" s="365">
        <v>8.918045167108582E-2</v>
      </c>
      <c r="U113" s="365">
        <v>8.1027324509359955E-2</v>
      </c>
      <c r="V113" s="365">
        <v>8.4542112011390252E-2</v>
      </c>
      <c r="W113" s="365">
        <v>8.9460509002049729E-2</v>
      </c>
      <c r="X113" s="365">
        <v>5.0502845272441692E-2</v>
      </c>
      <c r="Y113" s="365">
        <v>4.4588000000000003E-2</v>
      </c>
      <c r="Z113" s="365">
        <v>4.0072999999999998E-2</v>
      </c>
      <c r="AA113" s="365">
        <v>3.7643000000000003E-2</v>
      </c>
      <c r="AB113" s="365">
        <v>3.7594000000000002E-2</v>
      </c>
      <c r="AC113" s="365">
        <v>3.8481000000000001E-2</v>
      </c>
      <c r="AD113" s="365">
        <v>4.5546527424448306E-2</v>
      </c>
      <c r="AE113" s="365">
        <v>5.2139423884773821E-2</v>
      </c>
      <c r="AF113" s="365">
        <v>8.918045167108582E-2</v>
      </c>
      <c r="AG113" s="365">
        <v>8.1027324509359955E-2</v>
      </c>
      <c r="AH113" s="365">
        <v>8.4542112011390252E-2</v>
      </c>
      <c r="AI113" s="365">
        <v>8.9460509002049729E-2</v>
      </c>
      <c r="AJ113" s="365">
        <v>5.0502845272441692E-2</v>
      </c>
      <c r="AK113" s="365">
        <v>4.4588000000000003E-2</v>
      </c>
      <c r="AL113" s="365">
        <v>4.0072999999999998E-2</v>
      </c>
      <c r="AM113" s="365">
        <v>3.7643000000000003E-2</v>
      </c>
    </row>
    <row r="114" spans="1:39" hidden="1" x14ac:dyDescent="0.25">
      <c r="A114" s="598"/>
      <c r="B114" s="236" t="s">
        <v>21</v>
      </c>
      <c r="C114" s="354">
        <v>2.6980542061476737E-2</v>
      </c>
      <c r="D114" s="354">
        <v>2.6416650778008609E-2</v>
      </c>
      <c r="E114" s="354">
        <v>2.6409753913920878E-2</v>
      </c>
      <c r="F114" s="354">
        <v>2.7322681190219626E-2</v>
      </c>
      <c r="G114" s="354">
        <v>2.7133375868976847E-2</v>
      </c>
      <c r="H114" s="354">
        <v>4.2055034722303222E-2</v>
      </c>
      <c r="I114" s="365">
        <v>4.3757210070201225E-2</v>
      </c>
      <c r="J114" s="365">
        <v>4.3498044615800903E-2</v>
      </c>
      <c r="K114" s="365">
        <v>4.4228232364900331E-2</v>
      </c>
      <c r="L114" s="365">
        <v>2.7623053960593121E-2</v>
      </c>
      <c r="M114" s="365">
        <v>2.7741626843932658E-2</v>
      </c>
      <c r="N114" s="365">
        <v>2.7315147361757344E-2</v>
      </c>
      <c r="O114" s="365">
        <v>2.7979023307448891E-2</v>
      </c>
      <c r="P114" s="365">
        <v>2.7062237345416705E-2</v>
      </c>
      <c r="Q114" s="365">
        <v>2.7366766574322021E-2</v>
      </c>
      <c r="R114" s="365">
        <v>2.8203953398476794E-2</v>
      </c>
      <c r="S114" s="365">
        <v>2.7858111953350514E-2</v>
      </c>
      <c r="T114" s="365">
        <v>4.517263626282926E-2</v>
      </c>
      <c r="U114" s="365">
        <v>4.3757210070201225E-2</v>
      </c>
      <c r="V114" s="365">
        <v>4.3498044615800903E-2</v>
      </c>
      <c r="W114" s="365">
        <v>4.4228232364900331E-2</v>
      </c>
      <c r="X114" s="365">
        <v>2.7623053960593121E-2</v>
      </c>
      <c r="Y114" s="365">
        <v>2.7741626843932658E-2</v>
      </c>
      <c r="Z114" s="365">
        <v>2.7315147361757344E-2</v>
      </c>
      <c r="AA114" s="365">
        <v>2.7979023307448891E-2</v>
      </c>
      <c r="AB114" s="365">
        <v>2.7062237345416705E-2</v>
      </c>
      <c r="AC114" s="365">
        <v>2.7366766574322021E-2</v>
      </c>
      <c r="AD114" s="365">
        <v>2.8203953398476794E-2</v>
      </c>
      <c r="AE114" s="365">
        <v>2.7858111953350514E-2</v>
      </c>
      <c r="AF114" s="365">
        <v>4.517263626282926E-2</v>
      </c>
      <c r="AG114" s="365">
        <v>4.3757210070201225E-2</v>
      </c>
      <c r="AH114" s="365">
        <v>4.3498044615800903E-2</v>
      </c>
      <c r="AI114" s="365">
        <v>4.4228232364900331E-2</v>
      </c>
      <c r="AJ114" s="365">
        <v>2.7623053960593121E-2</v>
      </c>
      <c r="AK114" s="365">
        <v>2.7741626843932658E-2</v>
      </c>
      <c r="AL114" s="365">
        <v>2.7315147361757344E-2</v>
      </c>
      <c r="AM114" s="365">
        <v>2.7979023307448891E-2</v>
      </c>
    </row>
    <row r="115" spans="1:39" hidden="1" x14ac:dyDescent="0.25">
      <c r="A115" s="598"/>
      <c r="B115" s="77" t="s">
        <v>9</v>
      </c>
      <c r="C115" s="354">
        <v>3.7307487668204763E-2</v>
      </c>
      <c r="D115" s="354">
        <v>3.6966589761195455E-2</v>
      </c>
      <c r="E115" s="354">
        <v>3.7313376815714949E-2</v>
      </c>
      <c r="F115" s="354">
        <v>3.7722560610678801E-2</v>
      </c>
      <c r="G115" s="354">
        <v>3.8041371807305921E-2</v>
      </c>
      <c r="H115" s="354">
        <v>4.1566777657655103E-2</v>
      </c>
      <c r="I115" s="365">
        <v>4.3243999999999998E-2</v>
      </c>
      <c r="J115" s="365">
        <v>4.2998000000000001E-2</v>
      </c>
      <c r="K115" s="365">
        <v>6.9761842481432038E-2</v>
      </c>
      <c r="L115" s="365">
        <v>3.8970456467593638E-2</v>
      </c>
      <c r="M115" s="365">
        <v>3.9130451436498209E-2</v>
      </c>
      <c r="N115" s="365">
        <v>3.8987207833272704E-2</v>
      </c>
      <c r="O115" s="365">
        <v>4.0318557896803296E-2</v>
      </c>
      <c r="P115" s="365">
        <v>3.9568248587468539E-2</v>
      </c>
      <c r="Q115" s="365">
        <v>4.0207620734309842E-2</v>
      </c>
      <c r="R115" s="365">
        <v>3.9948730023870067E-2</v>
      </c>
      <c r="S115" s="365">
        <v>4.0203143576144802E-2</v>
      </c>
      <c r="T115" s="365">
        <v>4.4656000000000001E-2</v>
      </c>
      <c r="U115" s="365">
        <v>4.3243999999999998E-2</v>
      </c>
      <c r="V115" s="365">
        <v>4.2998000000000001E-2</v>
      </c>
      <c r="W115" s="365">
        <v>6.9761842481432038E-2</v>
      </c>
      <c r="X115" s="365">
        <v>3.8970456467593638E-2</v>
      </c>
      <c r="Y115" s="365">
        <v>3.9130451436498209E-2</v>
      </c>
      <c r="Z115" s="365">
        <v>3.8987207833272704E-2</v>
      </c>
      <c r="AA115" s="365">
        <v>4.0318557896803296E-2</v>
      </c>
      <c r="AB115" s="365">
        <v>3.9568248587468539E-2</v>
      </c>
      <c r="AC115" s="365">
        <v>4.0207620734309842E-2</v>
      </c>
      <c r="AD115" s="365">
        <v>3.9948730023870067E-2</v>
      </c>
      <c r="AE115" s="365">
        <v>4.0203143576144802E-2</v>
      </c>
      <c r="AF115" s="365">
        <v>4.4656000000000001E-2</v>
      </c>
      <c r="AG115" s="365">
        <v>4.3243999999999998E-2</v>
      </c>
      <c r="AH115" s="365">
        <v>4.2998000000000001E-2</v>
      </c>
      <c r="AI115" s="365">
        <v>6.9761842481432038E-2</v>
      </c>
      <c r="AJ115" s="365">
        <v>3.8970456467593638E-2</v>
      </c>
      <c r="AK115" s="365">
        <v>3.9130451436498209E-2</v>
      </c>
      <c r="AL115" s="365">
        <v>3.8987207833272704E-2</v>
      </c>
      <c r="AM115" s="365">
        <v>4.0318557896803296E-2</v>
      </c>
    </row>
    <row r="116" spans="1:39" hidden="1" x14ac:dyDescent="0.25">
      <c r="A116" s="598"/>
      <c r="B116" s="77" t="s">
        <v>3</v>
      </c>
      <c r="C116" s="354">
        <v>4.0300987691453578E-2</v>
      </c>
      <c r="D116" s="354">
        <v>4.0066560101273123E-2</v>
      </c>
      <c r="E116" s="354">
        <v>4.0293897309057192E-2</v>
      </c>
      <c r="F116" s="354">
        <v>4.0677612652921684E-2</v>
      </c>
      <c r="G116" s="354">
        <v>4.4373882610231265E-2</v>
      </c>
      <c r="H116" s="354">
        <v>8.2921252408061474E-2</v>
      </c>
      <c r="I116" s="365">
        <v>8.0635132489662531E-2</v>
      </c>
      <c r="J116" s="365">
        <v>8.4009606331493389E-2</v>
      </c>
      <c r="K116" s="365">
        <v>8.5745407007655414E-2</v>
      </c>
      <c r="L116" s="365">
        <v>4.4458666257811495E-2</v>
      </c>
      <c r="M116" s="365">
        <v>4.3145560230729206E-2</v>
      </c>
      <c r="N116" s="365">
        <v>4.1885704303761657E-2</v>
      </c>
      <c r="O116" s="365">
        <v>4.2520723114963382E-2</v>
      </c>
      <c r="P116" s="365">
        <v>4.1743510531885644E-2</v>
      </c>
      <c r="Q116" s="365">
        <v>4.2304659778201283E-2</v>
      </c>
      <c r="R116" s="365">
        <v>4.1033300936625446E-2</v>
      </c>
      <c r="S116" s="365">
        <v>4.5919524731222877E-2</v>
      </c>
      <c r="T116" s="365">
        <v>8.828635664133308E-2</v>
      </c>
      <c r="U116" s="365">
        <v>8.0635132489662531E-2</v>
      </c>
      <c r="V116" s="365">
        <v>8.4009606331493389E-2</v>
      </c>
      <c r="W116" s="365">
        <v>8.5745407007655414E-2</v>
      </c>
      <c r="X116" s="365">
        <v>4.4458666257811495E-2</v>
      </c>
      <c r="Y116" s="365">
        <v>4.3145560230729206E-2</v>
      </c>
      <c r="Z116" s="365">
        <v>4.1885704303761657E-2</v>
      </c>
      <c r="AA116" s="365">
        <v>4.2520723114963382E-2</v>
      </c>
      <c r="AB116" s="365">
        <v>4.1743510531885644E-2</v>
      </c>
      <c r="AC116" s="365">
        <v>4.2304659778201283E-2</v>
      </c>
      <c r="AD116" s="365">
        <v>4.1033300936625446E-2</v>
      </c>
      <c r="AE116" s="365">
        <v>4.5919524731222877E-2</v>
      </c>
      <c r="AF116" s="365">
        <v>8.828635664133308E-2</v>
      </c>
      <c r="AG116" s="365">
        <v>8.0635132489662531E-2</v>
      </c>
      <c r="AH116" s="365">
        <v>8.4009606331493389E-2</v>
      </c>
      <c r="AI116" s="365">
        <v>8.5745407007655414E-2</v>
      </c>
      <c r="AJ116" s="365">
        <v>4.4458666257811495E-2</v>
      </c>
      <c r="AK116" s="365">
        <v>4.3145560230729206E-2</v>
      </c>
      <c r="AL116" s="365">
        <v>4.1885704303761657E-2</v>
      </c>
      <c r="AM116" s="365">
        <v>4.2520723114963382E-2</v>
      </c>
    </row>
    <row r="117" spans="1:39" hidden="1" x14ac:dyDescent="0.25">
      <c r="A117" s="598"/>
      <c r="B117" s="77" t="s">
        <v>4</v>
      </c>
      <c r="C117" s="354">
        <v>3.7294886604471444E-2</v>
      </c>
      <c r="D117" s="354">
        <v>3.7502533366214272E-2</v>
      </c>
      <c r="E117" s="354">
        <v>3.7668124977731247E-2</v>
      </c>
      <c r="F117" s="354">
        <v>3.9681623341888329E-2</v>
      </c>
      <c r="G117" s="354">
        <v>4.0939386305950648E-2</v>
      </c>
      <c r="H117" s="354">
        <v>7.044933540256805E-2</v>
      </c>
      <c r="I117" s="365">
        <v>7.1220477912199667E-2</v>
      </c>
      <c r="J117" s="365">
        <v>7.2367615303684074E-2</v>
      </c>
      <c r="K117" s="365">
        <v>6.9558311182514918E-2</v>
      </c>
      <c r="L117" s="365">
        <v>4.1479096302891857E-2</v>
      </c>
      <c r="M117" s="365">
        <v>4.1768887377816956E-2</v>
      </c>
      <c r="N117" s="365">
        <v>3.9137667024608053E-2</v>
      </c>
      <c r="O117" s="365">
        <v>3.9332392744537863E-2</v>
      </c>
      <c r="P117" s="365">
        <v>3.9395134594588245E-2</v>
      </c>
      <c r="Q117" s="365">
        <v>3.9889592752648043E-2</v>
      </c>
      <c r="R117" s="365">
        <v>4.1567530398382256E-2</v>
      </c>
      <c r="S117" s="365">
        <v>4.2877148484720788E-2</v>
      </c>
      <c r="T117" s="365">
        <v>7.5120845496107133E-2</v>
      </c>
      <c r="U117" s="365">
        <v>7.1220477912199667E-2</v>
      </c>
      <c r="V117" s="365">
        <v>7.2367615303684074E-2</v>
      </c>
      <c r="W117" s="365">
        <v>6.9558311182514918E-2</v>
      </c>
      <c r="X117" s="365">
        <v>4.1479096302891857E-2</v>
      </c>
      <c r="Y117" s="365">
        <v>4.1768887377816956E-2</v>
      </c>
      <c r="Z117" s="365">
        <v>3.9137667024608053E-2</v>
      </c>
      <c r="AA117" s="365">
        <v>3.9332392744537863E-2</v>
      </c>
      <c r="AB117" s="365">
        <v>3.9395134594588245E-2</v>
      </c>
      <c r="AC117" s="365">
        <v>3.9889592752648043E-2</v>
      </c>
      <c r="AD117" s="365">
        <v>4.1567530398382256E-2</v>
      </c>
      <c r="AE117" s="365">
        <v>4.2877148484720788E-2</v>
      </c>
      <c r="AF117" s="365">
        <v>7.5120845496107133E-2</v>
      </c>
      <c r="AG117" s="365">
        <v>7.1220477912199667E-2</v>
      </c>
      <c r="AH117" s="365">
        <v>7.2367615303684074E-2</v>
      </c>
      <c r="AI117" s="365">
        <v>6.9558311182514918E-2</v>
      </c>
      <c r="AJ117" s="365">
        <v>4.1479096302891857E-2</v>
      </c>
      <c r="AK117" s="365">
        <v>4.1768887377816956E-2</v>
      </c>
      <c r="AL117" s="365">
        <v>3.9137667024608053E-2</v>
      </c>
      <c r="AM117" s="365">
        <v>3.9332392744537863E-2</v>
      </c>
    </row>
    <row r="118" spans="1:39" hidden="1" x14ac:dyDescent="0.25">
      <c r="A118" s="598"/>
      <c r="B118" s="77" t="s">
        <v>5</v>
      </c>
      <c r="C118" s="354">
        <v>3.5461181829163087E-2</v>
      </c>
      <c r="D118" s="354">
        <v>3.5803688506613855E-2</v>
      </c>
      <c r="E118" s="354">
        <v>3.5836947009265943E-2</v>
      </c>
      <c r="F118" s="354">
        <v>3.724710678873152E-2</v>
      </c>
      <c r="G118" s="354">
        <v>3.8516410091400353E-2</v>
      </c>
      <c r="H118" s="354">
        <v>6.6309462665942689E-2</v>
      </c>
      <c r="I118" s="365">
        <v>6.7753562472526563E-2</v>
      </c>
      <c r="J118" s="365">
        <v>6.823915742998507E-2</v>
      </c>
      <c r="K118" s="365">
        <v>6.7525399252015297E-2</v>
      </c>
      <c r="L118" s="365">
        <v>3.9063382109163408E-2</v>
      </c>
      <c r="M118" s="365">
        <v>3.9553696920511257E-2</v>
      </c>
      <c r="N118" s="365">
        <v>3.7562326323709046E-2</v>
      </c>
      <c r="O118" s="365">
        <v>3.7309360712313777E-2</v>
      </c>
      <c r="P118" s="365">
        <v>3.7592595090519432E-2</v>
      </c>
      <c r="Q118" s="365">
        <v>3.790549063990227E-2</v>
      </c>
      <c r="R118" s="365">
        <v>3.8795312696370085E-2</v>
      </c>
      <c r="S118" s="365">
        <v>4.0256529624143049E-2</v>
      </c>
      <c r="T118" s="365">
        <v>7.0755895095357096E-2</v>
      </c>
      <c r="U118" s="365">
        <v>6.7753562472526563E-2</v>
      </c>
      <c r="V118" s="365">
        <v>6.823915742998507E-2</v>
      </c>
      <c r="W118" s="365">
        <v>6.7525399252015297E-2</v>
      </c>
      <c r="X118" s="365">
        <v>3.9063382109163408E-2</v>
      </c>
      <c r="Y118" s="365">
        <v>3.9553696920511257E-2</v>
      </c>
      <c r="Z118" s="365">
        <v>3.7562326323709046E-2</v>
      </c>
      <c r="AA118" s="365">
        <v>3.7309360712313777E-2</v>
      </c>
      <c r="AB118" s="365">
        <v>3.7592595090519432E-2</v>
      </c>
      <c r="AC118" s="365">
        <v>3.790549063990227E-2</v>
      </c>
      <c r="AD118" s="365">
        <v>3.8795312696370085E-2</v>
      </c>
      <c r="AE118" s="365">
        <v>4.0256529624143049E-2</v>
      </c>
      <c r="AF118" s="365">
        <v>7.0755895095357096E-2</v>
      </c>
      <c r="AG118" s="365">
        <v>6.7753562472526563E-2</v>
      </c>
      <c r="AH118" s="365">
        <v>6.823915742998507E-2</v>
      </c>
      <c r="AI118" s="365">
        <v>6.7525399252015297E-2</v>
      </c>
      <c r="AJ118" s="365">
        <v>3.9063382109163408E-2</v>
      </c>
      <c r="AK118" s="365">
        <v>3.9553696920511257E-2</v>
      </c>
      <c r="AL118" s="365">
        <v>3.7562326323709046E-2</v>
      </c>
      <c r="AM118" s="365">
        <v>3.7309360712313777E-2</v>
      </c>
    </row>
    <row r="119" spans="1:39" hidden="1" x14ac:dyDescent="0.25">
      <c r="A119" s="598"/>
      <c r="B119" s="77" t="s">
        <v>22</v>
      </c>
      <c r="C119" s="354">
        <v>3.5461181829163087E-2</v>
      </c>
      <c r="D119" s="354">
        <v>3.5803688506613855E-2</v>
      </c>
      <c r="E119" s="354">
        <v>3.5836947009265943E-2</v>
      </c>
      <c r="F119" s="354">
        <v>3.724710678873152E-2</v>
      </c>
      <c r="G119" s="354">
        <v>3.8516410091400353E-2</v>
      </c>
      <c r="H119" s="354">
        <v>6.6309462665942689E-2</v>
      </c>
      <c r="I119" s="365">
        <v>6.7753562472526563E-2</v>
      </c>
      <c r="J119" s="365">
        <v>6.823915742998507E-2</v>
      </c>
      <c r="K119" s="365">
        <v>6.7525399252015297E-2</v>
      </c>
      <c r="L119" s="365">
        <v>3.9063382109163408E-2</v>
      </c>
      <c r="M119" s="365">
        <v>3.9553696920511257E-2</v>
      </c>
      <c r="N119" s="365">
        <v>3.7562326323709046E-2</v>
      </c>
      <c r="O119" s="365">
        <v>3.7309360712313777E-2</v>
      </c>
      <c r="P119" s="365">
        <v>3.7592595090519432E-2</v>
      </c>
      <c r="Q119" s="365">
        <v>3.790549063990227E-2</v>
      </c>
      <c r="R119" s="365">
        <v>3.8795312696370085E-2</v>
      </c>
      <c r="S119" s="365">
        <v>4.0256529624143049E-2</v>
      </c>
      <c r="T119" s="365">
        <v>7.0755895095357096E-2</v>
      </c>
      <c r="U119" s="365">
        <v>6.7753562472526563E-2</v>
      </c>
      <c r="V119" s="365">
        <v>6.823915742998507E-2</v>
      </c>
      <c r="W119" s="365">
        <v>6.7525399252015297E-2</v>
      </c>
      <c r="X119" s="365">
        <v>3.9063382109163408E-2</v>
      </c>
      <c r="Y119" s="365">
        <v>3.9553696920511257E-2</v>
      </c>
      <c r="Z119" s="365">
        <v>3.7562326323709046E-2</v>
      </c>
      <c r="AA119" s="365">
        <v>3.7309360712313777E-2</v>
      </c>
      <c r="AB119" s="365">
        <v>3.7592595090519432E-2</v>
      </c>
      <c r="AC119" s="365">
        <v>3.790549063990227E-2</v>
      </c>
      <c r="AD119" s="365">
        <v>3.8795312696370085E-2</v>
      </c>
      <c r="AE119" s="365">
        <v>4.0256529624143049E-2</v>
      </c>
      <c r="AF119" s="365">
        <v>7.0755895095357096E-2</v>
      </c>
      <c r="AG119" s="365">
        <v>6.7753562472526563E-2</v>
      </c>
      <c r="AH119" s="365">
        <v>6.823915742998507E-2</v>
      </c>
      <c r="AI119" s="365">
        <v>6.7525399252015297E-2</v>
      </c>
      <c r="AJ119" s="365">
        <v>3.9063382109163408E-2</v>
      </c>
      <c r="AK119" s="365">
        <v>3.9553696920511257E-2</v>
      </c>
      <c r="AL119" s="365">
        <v>3.7562326323709046E-2</v>
      </c>
      <c r="AM119" s="365">
        <v>3.7309360712313777E-2</v>
      </c>
    </row>
    <row r="120" spans="1:39" hidden="1" x14ac:dyDescent="0.25">
      <c r="A120" s="598"/>
      <c r="B120" s="77" t="s">
        <v>23</v>
      </c>
      <c r="C120" s="354">
        <v>3.5461181829163087E-2</v>
      </c>
      <c r="D120" s="354">
        <v>3.5803688506613855E-2</v>
      </c>
      <c r="E120" s="354">
        <v>3.5836947009265943E-2</v>
      </c>
      <c r="F120" s="354">
        <v>3.724710678873152E-2</v>
      </c>
      <c r="G120" s="354">
        <v>3.8516410091400353E-2</v>
      </c>
      <c r="H120" s="354">
        <v>6.6309462665942689E-2</v>
      </c>
      <c r="I120" s="365">
        <v>6.7753562472526563E-2</v>
      </c>
      <c r="J120" s="365">
        <v>6.823915742998507E-2</v>
      </c>
      <c r="K120" s="365">
        <v>6.7525399252015297E-2</v>
      </c>
      <c r="L120" s="365">
        <v>3.9063382109163408E-2</v>
      </c>
      <c r="M120" s="365">
        <v>3.9553696920511257E-2</v>
      </c>
      <c r="N120" s="365">
        <v>3.7562326323709046E-2</v>
      </c>
      <c r="O120" s="365">
        <v>3.7309360712313777E-2</v>
      </c>
      <c r="P120" s="365">
        <v>3.7592595090519432E-2</v>
      </c>
      <c r="Q120" s="365">
        <v>3.790549063990227E-2</v>
      </c>
      <c r="R120" s="365">
        <v>3.8795312696370085E-2</v>
      </c>
      <c r="S120" s="365">
        <v>4.0256529624143049E-2</v>
      </c>
      <c r="T120" s="365">
        <v>7.0755895095357096E-2</v>
      </c>
      <c r="U120" s="365">
        <v>6.7753562472526563E-2</v>
      </c>
      <c r="V120" s="365">
        <v>6.823915742998507E-2</v>
      </c>
      <c r="W120" s="365">
        <v>6.7525399252015297E-2</v>
      </c>
      <c r="X120" s="365">
        <v>3.9063382109163408E-2</v>
      </c>
      <c r="Y120" s="365">
        <v>3.9553696920511257E-2</v>
      </c>
      <c r="Z120" s="365">
        <v>3.7562326323709046E-2</v>
      </c>
      <c r="AA120" s="365">
        <v>3.7309360712313777E-2</v>
      </c>
      <c r="AB120" s="365">
        <v>3.7592595090519432E-2</v>
      </c>
      <c r="AC120" s="365">
        <v>3.790549063990227E-2</v>
      </c>
      <c r="AD120" s="365">
        <v>3.8795312696370085E-2</v>
      </c>
      <c r="AE120" s="365">
        <v>4.0256529624143049E-2</v>
      </c>
      <c r="AF120" s="365">
        <v>7.0755895095357096E-2</v>
      </c>
      <c r="AG120" s="365">
        <v>6.7753562472526563E-2</v>
      </c>
      <c r="AH120" s="365">
        <v>6.823915742998507E-2</v>
      </c>
      <c r="AI120" s="365">
        <v>6.7525399252015297E-2</v>
      </c>
      <c r="AJ120" s="365">
        <v>3.9063382109163408E-2</v>
      </c>
      <c r="AK120" s="365">
        <v>3.9553696920511257E-2</v>
      </c>
      <c r="AL120" s="365">
        <v>3.7562326323709046E-2</v>
      </c>
      <c r="AM120" s="365">
        <v>3.7309360712313777E-2</v>
      </c>
    </row>
    <row r="121" spans="1:39" hidden="1" x14ac:dyDescent="0.25">
      <c r="A121" s="598"/>
      <c r="B121" s="77" t="s">
        <v>7</v>
      </c>
      <c r="C121" s="354">
        <v>3.4063160722364053E-2</v>
      </c>
      <c r="D121" s="354">
        <v>3.4344193386708306E-2</v>
      </c>
      <c r="E121" s="354">
        <v>3.4818737873830843E-2</v>
      </c>
      <c r="F121" s="354">
        <v>3.6102588979802466E-2</v>
      </c>
      <c r="G121" s="354">
        <v>3.6904195360291804E-2</v>
      </c>
      <c r="H121" s="354">
        <v>6.3303885336710788E-2</v>
      </c>
      <c r="I121" s="365">
        <v>6.4558915989139196E-2</v>
      </c>
      <c r="J121" s="365">
        <v>6.5253104129576744E-2</v>
      </c>
      <c r="K121" s="365">
        <v>6.4498460821838438E-2</v>
      </c>
      <c r="L121" s="365">
        <v>3.7446622718188112E-2</v>
      </c>
      <c r="M121" s="365">
        <v>3.7897793768534443E-2</v>
      </c>
      <c r="N121" s="365">
        <v>3.5939490764754653E-2</v>
      </c>
      <c r="O121" s="365">
        <v>3.5682741979693122E-2</v>
      </c>
      <c r="P121" s="365">
        <v>3.5900332017223431E-2</v>
      </c>
      <c r="Q121" s="365">
        <v>3.6855222703080198E-2</v>
      </c>
      <c r="R121" s="365">
        <v>3.7713234347840394E-2</v>
      </c>
      <c r="S121" s="365">
        <v>3.8506725867705857E-2</v>
      </c>
      <c r="T121" s="365">
        <v>6.7586919778914373E-2</v>
      </c>
      <c r="U121" s="365">
        <v>6.4558915989139196E-2</v>
      </c>
      <c r="V121" s="365">
        <v>6.5253104129576744E-2</v>
      </c>
      <c r="W121" s="365">
        <v>6.4498460821838438E-2</v>
      </c>
      <c r="X121" s="365">
        <v>3.7446622718188112E-2</v>
      </c>
      <c r="Y121" s="365">
        <v>3.7897793768534443E-2</v>
      </c>
      <c r="Z121" s="365">
        <v>3.5939490764754653E-2</v>
      </c>
      <c r="AA121" s="365">
        <v>3.5682741979693122E-2</v>
      </c>
      <c r="AB121" s="365">
        <v>3.5900332017223431E-2</v>
      </c>
      <c r="AC121" s="365">
        <v>3.6855222703080198E-2</v>
      </c>
      <c r="AD121" s="365">
        <v>3.7713234347840394E-2</v>
      </c>
      <c r="AE121" s="365">
        <v>3.8506725867705857E-2</v>
      </c>
      <c r="AF121" s="365">
        <v>6.7586919778914373E-2</v>
      </c>
      <c r="AG121" s="365">
        <v>6.4558915989139196E-2</v>
      </c>
      <c r="AH121" s="365">
        <v>6.5253104129576744E-2</v>
      </c>
      <c r="AI121" s="365">
        <v>6.4498460821838438E-2</v>
      </c>
      <c r="AJ121" s="365">
        <v>3.7446622718188112E-2</v>
      </c>
      <c r="AK121" s="365">
        <v>3.7897793768534443E-2</v>
      </c>
      <c r="AL121" s="365">
        <v>3.5939490764754653E-2</v>
      </c>
      <c r="AM121" s="365">
        <v>3.5682741979693122E-2</v>
      </c>
    </row>
    <row r="122" spans="1:39" ht="15.75" hidden="1" thickBot="1" x14ac:dyDescent="0.3">
      <c r="A122" s="599"/>
      <c r="B122" s="79" t="s">
        <v>8</v>
      </c>
      <c r="C122" s="354">
        <v>3.5782475791091423E-2</v>
      </c>
      <c r="D122" s="354">
        <v>3.6404921823038824E-2</v>
      </c>
      <c r="E122" s="354">
        <v>3.7274854276496266E-2</v>
      </c>
      <c r="F122" s="354">
        <v>3.9149914613827323E-2</v>
      </c>
      <c r="G122" s="354">
        <v>4.0191329825711879E-2</v>
      </c>
      <c r="H122" s="354">
        <v>7.137503967949535E-2</v>
      </c>
      <c r="I122" s="365">
        <v>7.1281056658700187E-2</v>
      </c>
      <c r="J122" s="365">
        <v>7.3419066539057082E-2</v>
      </c>
      <c r="K122" s="365">
        <v>7.0969717842630911E-2</v>
      </c>
      <c r="L122" s="365">
        <v>4.0735333196233868E-2</v>
      </c>
      <c r="M122" s="365">
        <v>4.1293551146050066E-2</v>
      </c>
      <c r="N122" s="365">
        <v>3.8129622671069403E-2</v>
      </c>
      <c r="O122" s="365">
        <v>3.720867190622492E-2</v>
      </c>
      <c r="P122" s="365">
        <v>3.7965054983119348E-2</v>
      </c>
      <c r="Q122" s="365">
        <v>3.9526899842224586E-2</v>
      </c>
      <c r="R122" s="365">
        <v>4.1066274953560376E-2</v>
      </c>
      <c r="S122" s="365">
        <v>4.2068085643249667E-2</v>
      </c>
      <c r="T122" s="365">
        <v>7.6096635164427801E-2</v>
      </c>
      <c r="U122" s="365">
        <v>7.1281056658700187E-2</v>
      </c>
      <c r="V122" s="365">
        <v>7.3419066539057082E-2</v>
      </c>
      <c r="W122" s="365">
        <v>7.0969717842630911E-2</v>
      </c>
      <c r="X122" s="365">
        <v>4.0735333196233868E-2</v>
      </c>
      <c r="Y122" s="365">
        <v>4.1293551146050066E-2</v>
      </c>
      <c r="Z122" s="365">
        <v>3.8129622671069403E-2</v>
      </c>
      <c r="AA122" s="365">
        <v>3.720867190622492E-2</v>
      </c>
      <c r="AB122" s="365">
        <v>3.7965054983119348E-2</v>
      </c>
      <c r="AC122" s="365">
        <v>3.9526899842224586E-2</v>
      </c>
      <c r="AD122" s="365">
        <v>4.1066274953560376E-2</v>
      </c>
      <c r="AE122" s="365">
        <v>4.2068085643249667E-2</v>
      </c>
      <c r="AF122" s="365">
        <v>7.6096635164427801E-2</v>
      </c>
      <c r="AG122" s="365">
        <v>7.1281056658700187E-2</v>
      </c>
      <c r="AH122" s="365">
        <v>7.3419066539057082E-2</v>
      </c>
      <c r="AI122" s="365">
        <v>7.0969717842630911E-2</v>
      </c>
      <c r="AJ122" s="365">
        <v>4.0735333196233868E-2</v>
      </c>
      <c r="AK122" s="365">
        <v>4.1293551146050066E-2</v>
      </c>
      <c r="AL122" s="365">
        <v>3.8129622671069403E-2</v>
      </c>
      <c r="AM122" s="365">
        <v>3.720867190622492E-2</v>
      </c>
    </row>
    <row r="123" spans="1:39" hidden="1" x14ac:dyDescent="0.25">
      <c r="A123" s="96"/>
      <c r="B123" s="96"/>
      <c r="C123" s="97"/>
      <c r="D123" s="97"/>
      <c r="E123" s="97"/>
      <c r="F123" s="97"/>
      <c r="G123" s="97"/>
      <c r="H123" s="97"/>
      <c r="I123" s="97"/>
      <c r="J123" s="97"/>
      <c r="K123" s="97"/>
      <c r="L123" s="97"/>
      <c r="M123" s="97"/>
      <c r="N123" s="97"/>
    </row>
    <row r="124" spans="1:39" ht="15.75" hidden="1" thickBot="1" x14ac:dyDescent="0.3"/>
    <row r="125" spans="1:39" ht="15.75" hidden="1" thickBot="1" x14ac:dyDescent="0.3">
      <c r="C125" s="600" t="s">
        <v>118</v>
      </c>
      <c r="D125" s="601"/>
      <c r="E125" s="601"/>
      <c r="F125" s="601"/>
      <c r="G125" s="601"/>
      <c r="H125" s="601"/>
      <c r="I125" s="601"/>
      <c r="J125" s="601"/>
      <c r="K125" s="601"/>
      <c r="L125" s="601"/>
      <c r="M125" s="601"/>
      <c r="N125" s="602"/>
      <c r="O125" s="603" t="s">
        <v>118</v>
      </c>
      <c r="P125" s="601"/>
      <c r="Q125" s="601"/>
      <c r="R125" s="601"/>
      <c r="S125" s="601"/>
      <c r="T125" s="601"/>
      <c r="U125" s="601"/>
      <c r="V125" s="601"/>
      <c r="W125" s="601"/>
      <c r="X125" s="601"/>
      <c r="Y125" s="601"/>
      <c r="Z125" s="602"/>
      <c r="AA125" s="603" t="s">
        <v>118</v>
      </c>
      <c r="AB125" s="601"/>
      <c r="AC125" s="601"/>
      <c r="AD125" s="601"/>
      <c r="AE125" s="601"/>
      <c r="AF125" s="601"/>
      <c r="AG125" s="601"/>
      <c r="AH125" s="601"/>
      <c r="AI125" s="601"/>
      <c r="AJ125" s="601"/>
      <c r="AK125" s="601"/>
      <c r="AL125" s="602"/>
      <c r="AM125" s="471" t="s">
        <v>118</v>
      </c>
    </row>
    <row r="126" spans="1:39" ht="16.5" hidden="1" thickBot="1" x14ac:dyDescent="0.3">
      <c r="A126" s="597" t="s">
        <v>119</v>
      </c>
      <c r="B126" s="235" t="s">
        <v>136</v>
      </c>
      <c r="C126" s="142">
        <f>C$4</f>
        <v>44927</v>
      </c>
      <c r="D126" s="142">
        <f t="shared" ref="D126:AM126" si="59">D$4</f>
        <v>44958</v>
      </c>
      <c r="E126" s="142">
        <f t="shared" si="59"/>
        <v>44986</v>
      </c>
      <c r="F126" s="142">
        <f t="shared" si="59"/>
        <v>45017</v>
      </c>
      <c r="G126" s="142">
        <f t="shared" si="59"/>
        <v>45047</v>
      </c>
      <c r="H126" s="142">
        <f t="shared" si="59"/>
        <v>45078</v>
      </c>
      <c r="I126" s="142">
        <f t="shared" si="59"/>
        <v>45108</v>
      </c>
      <c r="J126" s="142">
        <f t="shared" si="59"/>
        <v>45139</v>
      </c>
      <c r="K126" s="142">
        <f t="shared" si="59"/>
        <v>45170</v>
      </c>
      <c r="L126" s="142">
        <f t="shared" si="59"/>
        <v>45200</v>
      </c>
      <c r="M126" s="142">
        <f t="shared" si="59"/>
        <v>45231</v>
      </c>
      <c r="N126" s="142">
        <f t="shared" si="59"/>
        <v>45261</v>
      </c>
      <c r="O126" s="142">
        <f t="shared" si="59"/>
        <v>45292</v>
      </c>
      <c r="P126" s="142">
        <f t="shared" si="59"/>
        <v>45323</v>
      </c>
      <c r="Q126" s="142">
        <f t="shared" si="59"/>
        <v>45352</v>
      </c>
      <c r="R126" s="142">
        <f t="shared" si="59"/>
        <v>45383</v>
      </c>
      <c r="S126" s="142">
        <f t="shared" si="59"/>
        <v>45413</v>
      </c>
      <c r="T126" s="142">
        <f t="shared" si="59"/>
        <v>45444</v>
      </c>
      <c r="U126" s="142">
        <f t="shared" si="59"/>
        <v>45474</v>
      </c>
      <c r="V126" s="142">
        <f t="shared" si="59"/>
        <v>45505</v>
      </c>
      <c r="W126" s="142">
        <f t="shared" si="59"/>
        <v>45536</v>
      </c>
      <c r="X126" s="142">
        <f t="shared" si="59"/>
        <v>45566</v>
      </c>
      <c r="Y126" s="142">
        <f t="shared" si="59"/>
        <v>45597</v>
      </c>
      <c r="Z126" s="142">
        <f t="shared" si="59"/>
        <v>45627</v>
      </c>
      <c r="AA126" s="142">
        <f t="shared" si="59"/>
        <v>45658</v>
      </c>
      <c r="AB126" s="142">
        <f t="shared" si="59"/>
        <v>45689</v>
      </c>
      <c r="AC126" s="142">
        <f t="shared" si="59"/>
        <v>45717</v>
      </c>
      <c r="AD126" s="142">
        <f t="shared" si="59"/>
        <v>45748</v>
      </c>
      <c r="AE126" s="142">
        <f t="shared" si="59"/>
        <v>45778</v>
      </c>
      <c r="AF126" s="142">
        <f t="shared" si="59"/>
        <v>45809</v>
      </c>
      <c r="AG126" s="142">
        <f t="shared" si="59"/>
        <v>45839</v>
      </c>
      <c r="AH126" s="142">
        <f t="shared" si="59"/>
        <v>45870</v>
      </c>
      <c r="AI126" s="142">
        <f t="shared" si="59"/>
        <v>45901</v>
      </c>
      <c r="AJ126" s="142">
        <f t="shared" si="59"/>
        <v>45931</v>
      </c>
      <c r="AK126" s="142">
        <f t="shared" si="59"/>
        <v>45962</v>
      </c>
      <c r="AL126" s="142">
        <f t="shared" si="59"/>
        <v>45992</v>
      </c>
      <c r="AM126" s="142">
        <f t="shared" si="59"/>
        <v>46023</v>
      </c>
    </row>
    <row r="127" spans="1:39" hidden="1" x14ac:dyDescent="0.25">
      <c r="A127" s="598"/>
      <c r="B127" s="236" t="s">
        <v>19</v>
      </c>
      <c r="C127" s="354">
        <v>2.4010320670554129E-3</v>
      </c>
      <c r="D127" s="354">
        <v>2.4658614444414456E-3</v>
      </c>
      <c r="E127" s="354">
        <v>2.4663552230189505E-3</v>
      </c>
      <c r="F127" s="354">
        <v>2.6618576910220812E-3</v>
      </c>
      <c r="G127" s="354">
        <v>3.2351217899887503E-3</v>
      </c>
      <c r="H127" s="354">
        <v>9.5463486409639135E-3</v>
      </c>
      <c r="I127" s="365">
        <v>9.2204375274734379E-3</v>
      </c>
      <c r="J127" s="365">
        <v>9.38284257001493E-3</v>
      </c>
      <c r="K127" s="365">
        <v>9.0396007479847072E-3</v>
      </c>
      <c r="L127" s="365">
        <v>3.1606178908365895E-3</v>
      </c>
      <c r="M127" s="365">
        <v>3.2913030794887426E-3</v>
      </c>
      <c r="N127" s="365">
        <v>2.2736736762909611E-3</v>
      </c>
      <c r="O127" s="365">
        <v>2.5206392876862228E-3</v>
      </c>
      <c r="P127" s="365">
        <v>2.6094049094805729E-3</v>
      </c>
      <c r="Q127" s="365">
        <v>2.6625093600977324E-3</v>
      </c>
      <c r="R127" s="365">
        <v>2.8186873036299166E-3</v>
      </c>
      <c r="S127" s="365">
        <v>3.4884703758569541E-3</v>
      </c>
      <c r="T127" s="365">
        <v>1.0277104904642899E-2</v>
      </c>
      <c r="U127" s="365">
        <v>9.2204375274734379E-3</v>
      </c>
      <c r="V127" s="365">
        <v>9.38284257001493E-3</v>
      </c>
      <c r="W127" s="365">
        <v>9.0396007479847072E-3</v>
      </c>
      <c r="X127" s="365">
        <v>3.1606178908365895E-3</v>
      </c>
      <c r="Y127" s="365">
        <v>3.2913030794887426E-3</v>
      </c>
      <c r="Z127" s="365">
        <v>2.2736736762909611E-3</v>
      </c>
      <c r="AA127" s="365">
        <v>2.5206392876862228E-3</v>
      </c>
      <c r="AB127" s="365">
        <v>2.6094049094805729E-3</v>
      </c>
      <c r="AC127" s="365">
        <v>2.6625093600977324E-3</v>
      </c>
      <c r="AD127" s="365">
        <v>2.8186873036299166E-3</v>
      </c>
      <c r="AE127" s="365">
        <v>3.4884703758569541E-3</v>
      </c>
      <c r="AF127" s="365">
        <v>1.0277104904642899E-2</v>
      </c>
      <c r="AG127" s="365">
        <v>9.2204375274734379E-3</v>
      </c>
      <c r="AH127" s="365">
        <v>9.38284257001493E-3</v>
      </c>
      <c r="AI127" s="365">
        <v>9.0396007479847072E-3</v>
      </c>
      <c r="AJ127" s="365">
        <v>3.1606178908365895E-3</v>
      </c>
      <c r="AK127" s="365">
        <v>3.2913030794887426E-3</v>
      </c>
      <c r="AL127" s="365">
        <v>2.2736736762909611E-3</v>
      </c>
      <c r="AM127" s="365">
        <v>2.5206392876862228E-3</v>
      </c>
    </row>
    <row r="128" spans="1:39" hidden="1" x14ac:dyDescent="0.25">
      <c r="A128" s="598"/>
      <c r="B128" s="236" t="s">
        <v>0</v>
      </c>
      <c r="C128" s="354">
        <v>3.9566344268990262E-3</v>
      </c>
      <c r="D128" s="354">
        <v>3.5176333574623809E-3</v>
      </c>
      <c r="E128" s="354">
        <v>3.5869594089475093E-3</v>
      </c>
      <c r="F128" s="354">
        <v>2.4466934737691118E-3</v>
      </c>
      <c r="G128" s="354">
        <v>5.5928870581329381E-3</v>
      </c>
      <c r="H128" s="354">
        <v>1.6763782272094924E-2</v>
      </c>
      <c r="I128" s="365">
        <v>1.4675867510337476E-2</v>
      </c>
      <c r="J128" s="365">
        <v>1.6014393668506627E-2</v>
      </c>
      <c r="K128" s="365">
        <v>1.6905592992344596E-2</v>
      </c>
      <c r="L128" s="365">
        <v>3.3223337421884975E-3</v>
      </c>
      <c r="M128" s="365">
        <v>3.0404397692707871E-3</v>
      </c>
      <c r="N128" s="365">
        <v>3.2052956962383477E-3</v>
      </c>
      <c r="O128" s="365">
        <v>4.1692768850366182E-3</v>
      </c>
      <c r="P128" s="365">
        <v>3.7264894681143467E-3</v>
      </c>
      <c r="Q128" s="365">
        <v>3.8763402217987103E-3</v>
      </c>
      <c r="R128" s="365">
        <v>2.5766990633745573E-3</v>
      </c>
      <c r="S128" s="365">
        <v>6.0374752687771217E-3</v>
      </c>
      <c r="T128" s="365">
        <v>1.8064643358666917E-2</v>
      </c>
      <c r="U128" s="365">
        <v>1.4675867510337476E-2</v>
      </c>
      <c r="V128" s="365">
        <v>1.6014393668506627E-2</v>
      </c>
      <c r="W128" s="365">
        <v>1.6905592992344596E-2</v>
      </c>
      <c r="X128" s="365">
        <v>3.3223337421884975E-3</v>
      </c>
      <c r="Y128" s="365">
        <v>3.0404397692707871E-3</v>
      </c>
      <c r="Z128" s="365">
        <v>3.2052956962383477E-3</v>
      </c>
      <c r="AA128" s="365">
        <v>4.1692768850366182E-3</v>
      </c>
      <c r="AB128" s="365">
        <v>3.7264894681143467E-3</v>
      </c>
      <c r="AC128" s="365">
        <v>3.8763402217987103E-3</v>
      </c>
      <c r="AD128" s="365">
        <v>2.5766990633745573E-3</v>
      </c>
      <c r="AE128" s="365">
        <v>6.0374752687771217E-3</v>
      </c>
      <c r="AF128" s="365">
        <v>1.8064643358666917E-2</v>
      </c>
      <c r="AG128" s="365">
        <v>1.4675867510337476E-2</v>
      </c>
      <c r="AH128" s="365">
        <v>1.6014393668506627E-2</v>
      </c>
      <c r="AI128" s="365">
        <v>1.6905592992344596E-2</v>
      </c>
      <c r="AJ128" s="365">
        <v>3.3223337421884975E-3</v>
      </c>
      <c r="AK128" s="365">
        <v>3.0404397692707871E-3</v>
      </c>
      <c r="AL128" s="365">
        <v>3.2052956962383477E-3</v>
      </c>
      <c r="AM128" s="365">
        <v>4.1692768850366182E-3</v>
      </c>
    </row>
    <row r="129" spans="1:39" hidden="1" x14ac:dyDescent="0.25">
      <c r="A129" s="598"/>
      <c r="B129" s="236" t="s">
        <v>20</v>
      </c>
      <c r="C129" s="354">
        <v>2.3191431482804561E-3</v>
      </c>
      <c r="D129" s="354">
        <v>2.4881768341410556E-3</v>
      </c>
      <c r="E129" s="354">
        <v>3.0900184092566029E-3</v>
      </c>
      <c r="F129" s="354">
        <v>3.6647229932064243E-3</v>
      </c>
      <c r="G129" s="354">
        <v>3.9001967425907141E-3</v>
      </c>
      <c r="H129" s="354">
        <v>1.1741180923042509E-2</v>
      </c>
      <c r="I129" s="365">
        <v>1.1066439775475291E-2</v>
      </c>
      <c r="J129" s="365">
        <v>1.1551312608874764E-2</v>
      </c>
      <c r="K129" s="365">
        <v>1.0907027801026845E-2</v>
      </c>
      <c r="L129" s="365">
        <v>3.8022208464511746E-3</v>
      </c>
      <c r="M129" s="365">
        <v>3.983616090822921E-3</v>
      </c>
      <c r="N129" s="365">
        <v>2.2921215203200737E-3</v>
      </c>
      <c r="O129" s="365">
        <v>2.4321966640706207E-3</v>
      </c>
      <c r="P129" s="365">
        <v>2.6321534960047515E-3</v>
      </c>
      <c r="Q129" s="365">
        <v>3.343031587303571E-3</v>
      </c>
      <c r="R129" s="365">
        <v>3.894447753643759E-3</v>
      </c>
      <c r="S129" s="365">
        <v>4.2121225341183359E-3</v>
      </c>
      <c r="T129" s="365">
        <v>1.2644153271365446E-2</v>
      </c>
      <c r="U129" s="365">
        <v>1.1066439775475291E-2</v>
      </c>
      <c r="V129" s="365">
        <v>1.1551312608874764E-2</v>
      </c>
      <c r="W129" s="365">
        <v>1.0907027801026845E-2</v>
      </c>
      <c r="X129" s="365">
        <v>3.8022208464511746E-3</v>
      </c>
      <c r="Y129" s="365">
        <v>3.983616090822921E-3</v>
      </c>
      <c r="Z129" s="365">
        <v>2.2921215203200737E-3</v>
      </c>
      <c r="AA129" s="365">
        <v>2.4321966640706207E-3</v>
      </c>
      <c r="AB129" s="365">
        <v>2.6321534960047515E-3</v>
      </c>
      <c r="AC129" s="365">
        <v>3.343031587303571E-3</v>
      </c>
      <c r="AD129" s="365">
        <v>3.894447753643759E-3</v>
      </c>
      <c r="AE129" s="365">
        <v>4.2121225341183359E-3</v>
      </c>
      <c r="AF129" s="365">
        <v>1.2644153271365446E-2</v>
      </c>
      <c r="AG129" s="365">
        <v>1.1066439775475291E-2</v>
      </c>
      <c r="AH129" s="365">
        <v>1.1551312608874764E-2</v>
      </c>
      <c r="AI129" s="365">
        <v>1.0907027801026845E-2</v>
      </c>
      <c r="AJ129" s="365">
        <v>3.8022208464511746E-3</v>
      </c>
      <c r="AK129" s="365">
        <v>3.983616090822921E-3</v>
      </c>
      <c r="AL129" s="365">
        <v>2.2921215203200737E-3</v>
      </c>
      <c r="AM129" s="365">
        <v>2.4321966640706207E-3</v>
      </c>
    </row>
    <row r="130" spans="1:39" hidden="1" x14ac:dyDescent="0.25">
      <c r="A130" s="598"/>
      <c r="B130" s="236" t="s">
        <v>1</v>
      </c>
      <c r="C130" s="354">
        <v>0</v>
      </c>
      <c r="D130" s="354">
        <v>0</v>
      </c>
      <c r="E130" s="354">
        <v>0</v>
      </c>
      <c r="F130" s="354">
        <v>3.3809889248351661E-3</v>
      </c>
      <c r="G130" s="354">
        <v>8.3279178840841919E-3</v>
      </c>
      <c r="H130" s="354">
        <v>1.7139659200574055E-2</v>
      </c>
      <c r="I130" s="365">
        <v>1.4845675490640056E-2</v>
      </c>
      <c r="J130" s="365">
        <v>1.6243887988609765E-2</v>
      </c>
      <c r="K130" s="365">
        <v>1.856049099795027E-2</v>
      </c>
      <c r="L130" s="365">
        <v>3.5671547275583052E-3</v>
      </c>
      <c r="M130" s="365">
        <v>0</v>
      </c>
      <c r="N130" s="365">
        <v>0</v>
      </c>
      <c r="O130" s="365">
        <v>0</v>
      </c>
      <c r="P130" s="365">
        <v>0</v>
      </c>
      <c r="Q130" s="365">
        <v>0</v>
      </c>
      <c r="R130" s="365">
        <v>3.5624725755516919E-3</v>
      </c>
      <c r="S130" s="365">
        <v>9.0035761152261768E-3</v>
      </c>
      <c r="T130" s="365">
        <v>1.8470548328914174E-2</v>
      </c>
      <c r="U130" s="365">
        <v>1.4845675490640056E-2</v>
      </c>
      <c r="V130" s="365">
        <v>1.6243887988609765E-2</v>
      </c>
      <c r="W130" s="365">
        <v>1.856049099795027E-2</v>
      </c>
      <c r="X130" s="365">
        <v>3.5671547275583052E-3</v>
      </c>
      <c r="Y130" s="365">
        <v>0</v>
      </c>
      <c r="Z130" s="365">
        <v>0</v>
      </c>
      <c r="AA130" s="365">
        <v>0</v>
      </c>
      <c r="AB130" s="365">
        <v>0</v>
      </c>
      <c r="AC130" s="365">
        <v>0</v>
      </c>
      <c r="AD130" s="365">
        <v>3.5624725755516919E-3</v>
      </c>
      <c r="AE130" s="365">
        <v>9.0035761152261768E-3</v>
      </c>
      <c r="AF130" s="365">
        <v>1.8470548328914174E-2</v>
      </c>
      <c r="AG130" s="365">
        <v>1.4845675490640056E-2</v>
      </c>
      <c r="AH130" s="365">
        <v>1.6243887988609765E-2</v>
      </c>
      <c r="AI130" s="365">
        <v>1.856049099795027E-2</v>
      </c>
      <c r="AJ130" s="365">
        <v>3.5671547275583052E-3</v>
      </c>
      <c r="AK130" s="365">
        <v>0</v>
      </c>
      <c r="AL130" s="365">
        <v>0</v>
      </c>
      <c r="AM130" s="365">
        <v>0</v>
      </c>
    </row>
    <row r="131" spans="1:39" hidden="1" x14ac:dyDescent="0.25">
      <c r="A131" s="598"/>
      <c r="B131" s="236" t="s">
        <v>21</v>
      </c>
      <c r="C131" s="354">
        <v>4.028012025442619E-4</v>
      </c>
      <c r="D131" s="354">
        <v>4.5756279889906636E-6</v>
      </c>
      <c r="E131" s="354">
        <v>5.7573822210524179E-5</v>
      </c>
      <c r="F131" s="354">
        <v>3.0844563321407343E-4</v>
      </c>
      <c r="G131" s="354">
        <v>6.1968535550654578E-5</v>
      </c>
      <c r="H131" s="354">
        <v>1.6228099745707828E-4</v>
      </c>
      <c r="I131" s="365">
        <v>1.6578992979877382E-4</v>
      </c>
      <c r="J131" s="365">
        <v>1.589553841990964E-4</v>
      </c>
      <c r="K131" s="365">
        <v>1.6676763509966403E-4</v>
      </c>
      <c r="L131" s="365">
        <v>4.8946039406879454E-5</v>
      </c>
      <c r="M131" s="365">
        <v>4.5373156067342698E-5</v>
      </c>
      <c r="N131" s="365">
        <v>4.8526382426554074E-6</v>
      </c>
      <c r="O131" s="365">
        <v>4.1797669255110828E-4</v>
      </c>
      <c r="P131" s="365">
        <v>4.7626545832960722E-6</v>
      </c>
      <c r="Q131" s="365">
        <v>6.1233425677979886E-5</v>
      </c>
      <c r="R131" s="365">
        <v>3.2304660152320788E-4</v>
      </c>
      <c r="S131" s="365">
        <v>6.5888046649485832E-5</v>
      </c>
      <c r="T131" s="365">
        <v>1.7436373717073588E-4</v>
      </c>
      <c r="U131" s="365">
        <v>1.6578992979877382E-4</v>
      </c>
      <c r="V131" s="365">
        <v>1.589553841990964E-4</v>
      </c>
      <c r="W131" s="365">
        <v>1.6676763509966403E-4</v>
      </c>
      <c r="X131" s="365">
        <v>4.8946039406879454E-5</v>
      </c>
      <c r="Y131" s="365">
        <v>4.5373156067342698E-5</v>
      </c>
      <c r="Z131" s="365">
        <v>4.8526382426554074E-6</v>
      </c>
      <c r="AA131" s="365">
        <v>4.1797669255110828E-4</v>
      </c>
      <c r="AB131" s="365">
        <v>4.7626545832960722E-6</v>
      </c>
      <c r="AC131" s="365">
        <v>6.1233425677979886E-5</v>
      </c>
      <c r="AD131" s="365">
        <v>3.2304660152320788E-4</v>
      </c>
      <c r="AE131" s="365">
        <v>6.5888046649485832E-5</v>
      </c>
      <c r="AF131" s="365">
        <v>1.7436373717073588E-4</v>
      </c>
      <c r="AG131" s="365">
        <v>1.6578992979877382E-4</v>
      </c>
      <c r="AH131" s="365">
        <v>1.589553841990964E-4</v>
      </c>
      <c r="AI131" s="365">
        <v>1.6676763509966403E-4</v>
      </c>
      <c r="AJ131" s="365">
        <v>4.8946039406879454E-5</v>
      </c>
      <c r="AK131" s="365">
        <v>4.5373156067342698E-5</v>
      </c>
      <c r="AL131" s="365">
        <v>4.8526382426554074E-6</v>
      </c>
      <c r="AM131" s="365">
        <v>4.1797669255110828E-4</v>
      </c>
    </row>
    <row r="132" spans="1:39" hidden="1" x14ac:dyDescent="0.25">
      <c r="A132" s="598"/>
      <c r="B132" s="77" t="s">
        <v>9</v>
      </c>
      <c r="C132" s="354">
        <v>3.8972984960143351E-3</v>
      </c>
      <c r="D132" s="354">
        <v>3.4666942568043462E-3</v>
      </c>
      <c r="E132" s="354">
        <v>3.657674190126053E-3</v>
      </c>
      <c r="F132" s="354">
        <v>3.2276247303696993E-3</v>
      </c>
      <c r="G132" s="354">
        <v>2.8176465693672804E-3</v>
      </c>
      <c r="H132" s="354">
        <v>0</v>
      </c>
      <c r="I132" s="365">
        <v>0</v>
      </c>
      <c r="J132" s="365">
        <v>0</v>
      </c>
      <c r="K132" s="365">
        <v>9.9761575185679744E-3</v>
      </c>
      <c r="L132" s="365">
        <v>3.8855435324063642E-3</v>
      </c>
      <c r="M132" s="365">
        <v>3.1255485635017944E-3</v>
      </c>
      <c r="N132" s="365">
        <v>3.1557921667272936E-3</v>
      </c>
      <c r="O132" s="365">
        <v>4.1224421031967025E-3</v>
      </c>
      <c r="P132" s="365">
        <v>3.6887514125314639E-3</v>
      </c>
      <c r="Q132" s="365">
        <v>3.9703792656901622E-3</v>
      </c>
      <c r="R132" s="365">
        <v>3.4322699761299359E-3</v>
      </c>
      <c r="S132" s="365">
        <v>3.0448564238552043E-3</v>
      </c>
      <c r="T132" s="365">
        <v>0</v>
      </c>
      <c r="U132" s="365">
        <v>0</v>
      </c>
      <c r="V132" s="365">
        <v>0</v>
      </c>
      <c r="W132" s="365">
        <v>9.9761575185679744E-3</v>
      </c>
      <c r="X132" s="365">
        <v>3.8855435324063642E-3</v>
      </c>
      <c r="Y132" s="365">
        <v>3.1255485635017944E-3</v>
      </c>
      <c r="Z132" s="365">
        <v>3.1557921667272936E-3</v>
      </c>
      <c r="AA132" s="365">
        <v>4.1224421031967025E-3</v>
      </c>
      <c r="AB132" s="365">
        <v>3.6887514125314639E-3</v>
      </c>
      <c r="AC132" s="365">
        <v>3.9703792656901622E-3</v>
      </c>
      <c r="AD132" s="365">
        <v>3.4322699761299359E-3</v>
      </c>
      <c r="AE132" s="365">
        <v>3.0448564238552043E-3</v>
      </c>
      <c r="AF132" s="365">
        <v>0</v>
      </c>
      <c r="AG132" s="365">
        <v>0</v>
      </c>
      <c r="AH132" s="365">
        <v>0</v>
      </c>
      <c r="AI132" s="365">
        <v>9.9761575185679744E-3</v>
      </c>
      <c r="AJ132" s="365">
        <v>3.8855435324063642E-3</v>
      </c>
      <c r="AK132" s="365">
        <v>3.1255485635017944E-3</v>
      </c>
      <c r="AL132" s="365">
        <v>3.1557921667272936E-3</v>
      </c>
      <c r="AM132" s="365">
        <v>4.1224421031967025E-3</v>
      </c>
    </row>
    <row r="133" spans="1:39" hidden="1" x14ac:dyDescent="0.25">
      <c r="A133" s="598"/>
      <c r="B133" s="77" t="s">
        <v>3</v>
      </c>
      <c r="C133" s="354">
        <v>3.9566344268990262E-3</v>
      </c>
      <c r="D133" s="354">
        <v>3.5176333574623809E-3</v>
      </c>
      <c r="E133" s="354">
        <v>3.5869594089475093E-3</v>
      </c>
      <c r="F133" s="354">
        <v>2.4466934737691118E-3</v>
      </c>
      <c r="G133" s="354">
        <v>5.5928870581329381E-3</v>
      </c>
      <c r="H133" s="354">
        <v>1.6763782272094924E-2</v>
      </c>
      <c r="I133" s="365">
        <v>1.4675867510337476E-2</v>
      </c>
      <c r="J133" s="365">
        <v>1.6014393668506627E-2</v>
      </c>
      <c r="K133" s="365">
        <v>1.6905592992344596E-2</v>
      </c>
      <c r="L133" s="365">
        <v>3.3223337421884975E-3</v>
      </c>
      <c r="M133" s="365">
        <v>3.0404397692707871E-3</v>
      </c>
      <c r="N133" s="365">
        <v>3.2052956962383477E-3</v>
      </c>
      <c r="O133" s="365">
        <v>4.1692768850366182E-3</v>
      </c>
      <c r="P133" s="365">
        <v>3.7264894681143467E-3</v>
      </c>
      <c r="Q133" s="365">
        <v>3.8763402217987103E-3</v>
      </c>
      <c r="R133" s="365">
        <v>2.5766990633745573E-3</v>
      </c>
      <c r="S133" s="365">
        <v>6.0374752687771217E-3</v>
      </c>
      <c r="T133" s="365">
        <v>1.8064643358666917E-2</v>
      </c>
      <c r="U133" s="365">
        <v>1.4675867510337476E-2</v>
      </c>
      <c r="V133" s="365">
        <v>1.6014393668506627E-2</v>
      </c>
      <c r="W133" s="365">
        <v>1.6905592992344596E-2</v>
      </c>
      <c r="X133" s="365">
        <v>3.3223337421884975E-3</v>
      </c>
      <c r="Y133" s="365">
        <v>3.0404397692707871E-3</v>
      </c>
      <c r="Z133" s="365">
        <v>3.2052956962383477E-3</v>
      </c>
      <c r="AA133" s="365">
        <v>4.1692768850366182E-3</v>
      </c>
      <c r="AB133" s="365">
        <v>3.7264894681143467E-3</v>
      </c>
      <c r="AC133" s="365">
        <v>3.8763402217987103E-3</v>
      </c>
      <c r="AD133" s="365">
        <v>2.5766990633745573E-3</v>
      </c>
      <c r="AE133" s="365">
        <v>6.0374752687771217E-3</v>
      </c>
      <c r="AF133" s="365">
        <v>1.8064643358666917E-2</v>
      </c>
      <c r="AG133" s="365">
        <v>1.4675867510337476E-2</v>
      </c>
      <c r="AH133" s="365">
        <v>1.6014393668506627E-2</v>
      </c>
      <c r="AI133" s="365">
        <v>1.6905592992344596E-2</v>
      </c>
      <c r="AJ133" s="365">
        <v>3.3223337421884975E-3</v>
      </c>
      <c r="AK133" s="365">
        <v>3.0404397692707871E-3</v>
      </c>
      <c r="AL133" s="365">
        <v>3.2052956962383477E-3</v>
      </c>
      <c r="AM133" s="365">
        <v>4.1692768850366182E-3</v>
      </c>
    </row>
    <row r="134" spans="1:39" hidden="1" x14ac:dyDescent="0.25">
      <c r="A134" s="598"/>
      <c r="B134" s="77" t="s">
        <v>4</v>
      </c>
      <c r="C134" s="354">
        <v>2.8722022775852555E-3</v>
      </c>
      <c r="D134" s="354">
        <v>2.8133763344654283E-3</v>
      </c>
      <c r="E134" s="354">
        <v>2.9003478303446517E-3</v>
      </c>
      <c r="F134" s="354">
        <v>3.4959682632343747E-3</v>
      </c>
      <c r="G134" s="354">
        <v>3.9833738259187528E-3</v>
      </c>
      <c r="H134" s="354">
        <v>1.1308318196889659E-2</v>
      </c>
      <c r="I134" s="365">
        <v>1.0662522087800325E-2</v>
      </c>
      <c r="J134" s="365">
        <v>1.1085384696315924E-2</v>
      </c>
      <c r="K134" s="365">
        <v>9.8906888174850882E-3</v>
      </c>
      <c r="L134" s="365">
        <v>3.9289036971081369E-3</v>
      </c>
      <c r="M134" s="365">
        <v>3.8411126221830454E-3</v>
      </c>
      <c r="N134" s="365">
        <v>2.4403329753919399E-3</v>
      </c>
      <c r="O134" s="365">
        <v>3.0206072554621395E-3</v>
      </c>
      <c r="P134" s="365">
        <v>2.9808654054117568E-3</v>
      </c>
      <c r="Q134" s="365">
        <v>3.1354072473519607E-3</v>
      </c>
      <c r="R134" s="365">
        <v>3.7124696016177404E-3</v>
      </c>
      <c r="S134" s="365">
        <v>4.3028515152792133E-3</v>
      </c>
      <c r="T134" s="365">
        <v>1.2177154503892866E-2</v>
      </c>
      <c r="U134" s="365">
        <v>1.0662522087800325E-2</v>
      </c>
      <c r="V134" s="365">
        <v>1.1085384696315924E-2</v>
      </c>
      <c r="W134" s="365">
        <v>9.8906888174850882E-3</v>
      </c>
      <c r="X134" s="365">
        <v>3.9289036971081369E-3</v>
      </c>
      <c r="Y134" s="365">
        <v>3.8411126221830454E-3</v>
      </c>
      <c r="Z134" s="365">
        <v>2.4403329753919399E-3</v>
      </c>
      <c r="AA134" s="365">
        <v>3.0206072554621395E-3</v>
      </c>
      <c r="AB134" s="365">
        <v>2.9808654054117568E-3</v>
      </c>
      <c r="AC134" s="365">
        <v>3.1354072473519607E-3</v>
      </c>
      <c r="AD134" s="365">
        <v>3.7124696016177404E-3</v>
      </c>
      <c r="AE134" s="365">
        <v>4.3028515152792133E-3</v>
      </c>
      <c r="AF134" s="365">
        <v>1.2177154503892866E-2</v>
      </c>
      <c r="AG134" s="365">
        <v>1.0662522087800325E-2</v>
      </c>
      <c r="AH134" s="365">
        <v>1.1085384696315924E-2</v>
      </c>
      <c r="AI134" s="365">
        <v>9.8906888174850882E-3</v>
      </c>
      <c r="AJ134" s="365">
        <v>3.9289036971081369E-3</v>
      </c>
      <c r="AK134" s="365">
        <v>3.8411126221830454E-3</v>
      </c>
      <c r="AL134" s="365">
        <v>2.4403329753919399E-3</v>
      </c>
      <c r="AM134" s="365">
        <v>3.0206072554621395E-3</v>
      </c>
    </row>
    <row r="135" spans="1:39" hidden="1" x14ac:dyDescent="0.25">
      <c r="A135" s="598"/>
      <c r="B135" s="77" t="s">
        <v>5</v>
      </c>
      <c r="C135" s="354">
        <v>2.4010320670554129E-3</v>
      </c>
      <c r="D135" s="354">
        <v>2.4658614444414456E-3</v>
      </c>
      <c r="E135" s="354">
        <v>2.4663552230189505E-3</v>
      </c>
      <c r="F135" s="354">
        <v>2.6618576910220812E-3</v>
      </c>
      <c r="G135" s="354">
        <v>3.2351217899887503E-3</v>
      </c>
      <c r="H135" s="354">
        <v>9.5463486409639135E-3</v>
      </c>
      <c r="I135" s="365">
        <v>9.2204375274734379E-3</v>
      </c>
      <c r="J135" s="365">
        <v>9.38284257001493E-3</v>
      </c>
      <c r="K135" s="365">
        <v>9.0396007479847072E-3</v>
      </c>
      <c r="L135" s="365">
        <v>3.1606178908365895E-3</v>
      </c>
      <c r="M135" s="365">
        <v>3.2913030794887426E-3</v>
      </c>
      <c r="N135" s="365">
        <v>2.2736736762909611E-3</v>
      </c>
      <c r="O135" s="365">
        <v>2.5206392876862228E-3</v>
      </c>
      <c r="P135" s="365">
        <v>2.6094049094805729E-3</v>
      </c>
      <c r="Q135" s="365">
        <v>2.6625093600977324E-3</v>
      </c>
      <c r="R135" s="365">
        <v>2.8186873036299166E-3</v>
      </c>
      <c r="S135" s="365">
        <v>3.4884703758569541E-3</v>
      </c>
      <c r="T135" s="365">
        <v>1.0277104904642899E-2</v>
      </c>
      <c r="U135" s="365">
        <v>9.2204375274734379E-3</v>
      </c>
      <c r="V135" s="365">
        <v>9.38284257001493E-3</v>
      </c>
      <c r="W135" s="365">
        <v>9.0396007479847072E-3</v>
      </c>
      <c r="X135" s="365">
        <v>3.1606178908365895E-3</v>
      </c>
      <c r="Y135" s="365">
        <v>3.2913030794887426E-3</v>
      </c>
      <c r="Z135" s="365">
        <v>2.2736736762909611E-3</v>
      </c>
      <c r="AA135" s="365">
        <v>2.5206392876862228E-3</v>
      </c>
      <c r="AB135" s="365">
        <v>2.6094049094805729E-3</v>
      </c>
      <c r="AC135" s="365">
        <v>2.6625093600977324E-3</v>
      </c>
      <c r="AD135" s="365">
        <v>2.8186873036299166E-3</v>
      </c>
      <c r="AE135" s="365">
        <v>3.4884703758569541E-3</v>
      </c>
      <c r="AF135" s="365">
        <v>1.0277104904642899E-2</v>
      </c>
      <c r="AG135" s="365">
        <v>9.2204375274734379E-3</v>
      </c>
      <c r="AH135" s="365">
        <v>9.38284257001493E-3</v>
      </c>
      <c r="AI135" s="365">
        <v>9.0396007479847072E-3</v>
      </c>
      <c r="AJ135" s="365">
        <v>3.1606178908365895E-3</v>
      </c>
      <c r="AK135" s="365">
        <v>3.2913030794887426E-3</v>
      </c>
      <c r="AL135" s="365">
        <v>2.2736736762909611E-3</v>
      </c>
      <c r="AM135" s="365">
        <v>2.5206392876862228E-3</v>
      </c>
    </row>
    <row r="136" spans="1:39" hidden="1" x14ac:dyDescent="0.25">
      <c r="A136" s="598"/>
      <c r="B136" s="77" t="s">
        <v>22</v>
      </c>
      <c r="C136" s="354">
        <v>2.4010320670554129E-3</v>
      </c>
      <c r="D136" s="354">
        <v>2.4658614444414456E-3</v>
      </c>
      <c r="E136" s="354">
        <v>2.4663552230189505E-3</v>
      </c>
      <c r="F136" s="354">
        <v>2.6618576910220812E-3</v>
      </c>
      <c r="G136" s="354">
        <v>3.2351217899887503E-3</v>
      </c>
      <c r="H136" s="354">
        <v>9.5463486409639135E-3</v>
      </c>
      <c r="I136" s="365">
        <v>9.2204375274734379E-3</v>
      </c>
      <c r="J136" s="365">
        <v>9.38284257001493E-3</v>
      </c>
      <c r="K136" s="365">
        <v>9.0396007479847072E-3</v>
      </c>
      <c r="L136" s="365">
        <v>3.1606178908365895E-3</v>
      </c>
      <c r="M136" s="365">
        <v>3.2913030794887426E-3</v>
      </c>
      <c r="N136" s="365">
        <v>2.2736736762909611E-3</v>
      </c>
      <c r="O136" s="365">
        <v>2.5206392876862228E-3</v>
      </c>
      <c r="P136" s="365">
        <v>2.6094049094805729E-3</v>
      </c>
      <c r="Q136" s="365">
        <v>2.6625093600977324E-3</v>
      </c>
      <c r="R136" s="365">
        <v>2.8186873036299166E-3</v>
      </c>
      <c r="S136" s="365">
        <v>3.4884703758569541E-3</v>
      </c>
      <c r="T136" s="365">
        <v>1.0277104904642899E-2</v>
      </c>
      <c r="U136" s="365">
        <v>9.2204375274734379E-3</v>
      </c>
      <c r="V136" s="365">
        <v>9.38284257001493E-3</v>
      </c>
      <c r="W136" s="365">
        <v>9.0396007479847072E-3</v>
      </c>
      <c r="X136" s="365">
        <v>3.1606178908365895E-3</v>
      </c>
      <c r="Y136" s="365">
        <v>3.2913030794887426E-3</v>
      </c>
      <c r="Z136" s="365">
        <v>2.2736736762909611E-3</v>
      </c>
      <c r="AA136" s="365">
        <v>2.5206392876862228E-3</v>
      </c>
      <c r="AB136" s="365">
        <v>2.6094049094805729E-3</v>
      </c>
      <c r="AC136" s="365">
        <v>2.6625093600977324E-3</v>
      </c>
      <c r="AD136" s="365">
        <v>2.8186873036299166E-3</v>
      </c>
      <c r="AE136" s="365">
        <v>3.4884703758569541E-3</v>
      </c>
      <c r="AF136" s="365">
        <v>1.0277104904642899E-2</v>
      </c>
      <c r="AG136" s="365">
        <v>9.2204375274734379E-3</v>
      </c>
      <c r="AH136" s="365">
        <v>9.38284257001493E-3</v>
      </c>
      <c r="AI136" s="365">
        <v>9.0396007479847072E-3</v>
      </c>
      <c r="AJ136" s="365">
        <v>3.1606178908365895E-3</v>
      </c>
      <c r="AK136" s="365">
        <v>3.2913030794887426E-3</v>
      </c>
      <c r="AL136" s="365">
        <v>2.2736736762909611E-3</v>
      </c>
      <c r="AM136" s="365">
        <v>2.5206392876862228E-3</v>
      </c>
    </row>
    <row r="137" spans="1:39" hidden="1" x14ac:dyDescent="0.25">
      <c r="A137" s="598"/>
      <c r="B137" s="77" t="s">
        <v>23</v>
      </c>
      <c r="C137" s="354">
        <v>2.4010320670554129E-3</v>
      </c>
      <c r="D137" s="354">
        <v>2.4658614444414456E-3</v>
      </c>
      <c r="E137" s="354">
        <v>2.4663552230189505E-3</v>
      </c>
      <c r="F137" s="354">
        <v>2.6618576910220812E-3</v>
      </c>
      <c r="G137" s="354">
        <v>3.2351217899887503E-3</v>
      </c>
      <c r="H137" s="354">
        <v>9.5463486409639135E-3</v>
      </c>
      <c r="I137" s="365">
        <v>9.2204375274734379E-3</v>
      </c>
      <c r="J137" s="365">
        <v>9.38284257001493E-3</v>
      </c>
      <c r="K137" s="365">
        <v>9.0396007479847072E-3</v>
      </c>
      <c r="L137" s="365">
        <v>3.1606178908365895E-3</v>
      </c>
      <c r="M137" s="365">
        <v>3.2913030794887426E-3</v>
      </c>
      <c r="N137" s="365">
        <v>2.2736736762909611E-3</v>
      </c>
      <c r="O137" s="365">
        <v>2.5206392876862228E-3</v>
      </c>
      <c r="P137" s="365">
        <v>2.6094049094805729E-3</v>
      </c>
      <c r="Q137" s="365">
        <v>2.6625093600977324E-3</v>
      </c>
      <c r="R137" s="365">
        <v>2.8186873036299166E-3</v>
      </c>
      <c r="S137" s="365">
        <v>3.4884703758569541E-3</v>
      </c>
      <c r="T137" s="365">
        <v>1.0277104904642899E-2</v>
      </c>
      <c r="U137" s="365">
        <v>9.2204375274734379E-3</v>
      </c>
      <c r="V137" s="365">
        <v>9.38284257001493E-3</v>
      </c>
      <c r="W137" s="365">
        <v>9.0396007479847072E-3</v>
      </c>
      <c r="X137" s="365">
        <v>3.1606178908365895E-3</v>
      </c>
      <c r="Y137" s="365">
        <v>3.2913030794887426E-3</v>
      </c>
      <c r="Z137" s="365">
        <v>2.2736736762909611E-3</v>
      </c>
      <c r="AA137" s="365">
        <v>2.5206392876862228E-3</v>
      </c>
      <c r="AB137" s="365">
        <v>2.6094049094805729E-3</v>
      </c>
      <c r="AC137" s="365">
        <v>2.6625093600977324E-3</v>
      </c>
      <c r="AD137" s="365">
        <v>2.8186873036299166E-3</v>
      </c>
      <c r="AE137" s="365">
        <v>3.4884703758569541E-3</v>
      </c>
      <c r="AF137" s="365">
        <v>1.0277104904642899E-2</v>
      </c>
      <c r="AG137" s="365">
        <v>9.2204375274734379E-3</v>
      </c>
      <c r="AH137" s="365">
        <v>9.38284257001493E-3</v>
      </c>
      <c r="AI137" s="365">
        <v>9.0396007479847072E-3</v>
      </c>
      <c r="AJ137" s="365">
        <v>3.1606178908365895E-3</v>
      </c>
      <c r="AK137" s="365">
        <v>3.2913030794887426E-3</v>
      </c>
      <c r="AL137" s="365">
        <v>2.2736736762909611E-3</v>
      </c>
      <c r="AM137" s="365">
        <v>2.5206392876862228E-3</v>
      </c>
    </row>
    <row r="138" spans="1:39" hidden="1" x14ac:dyDescent="0.25">
      <c r="A138" s="598"/>
      <c r="B138" s="77" t="s">
        <v>7</v>
      </c>
      <c r="C138" s="354">
        <v>1.9552426380463495E-3</v>
      </c>
      <c r="D138" s="354">
        <v>1.9886100137532902E-3</v>
      </c>
      <c r="E138" s="354">
        <v>2.3277733472704528E-3</v>
      </c>
      <c r="F138" s="354">
        <v>2.5467182195471351E-3</v>
      </c>
      <c r="G138" s="354">
        <v>2.7527721822669942E-3</v>
      </c>
      <c r="H138" s="354">
        <v>8.2874786513341108E-3</v>
      </c>
      <c r="I138" s="365">
        <v>7.9120840108608016E-3</v>
      </c>
      <c r="J138" s="365">
        <v>8.1708958704232535E-3</v>
      </c>
      <c r="K138" s="365">
        <v>7.7885391781615703E-3</v>
      </c>
      <c r="L138" s="365">
        <v>2.663377281811887E-3</v>
      </c>
      <c r="M138" s="365">
        <v>2.7952062314655561E-3</v>
      </c>
      <c r="N138" s="365">
        <v>1.8275092352453522E-3</v>
      </c>
      <c r="O138" s="365">
        <v>2.0482580203068823E-3</v>
      </c>
      <c r="P138" s="365">
        <v>2.0996679827765714E-3</v>
      </c>
      <c r="Q138" s="365">
        <v>2.5117772969197988E-3</v>
      </c>
      <c r="R138" s="365">
        <v>2.6967656521596078E-3</v>
      </c>
      <c r="S138" s="365">
        <v>2.9642741322941464E-3</v>
      </c>
      <c r="T138" s="365">
        <v>8.9200802210856432E-3</v>
      </c>
      <c r="U138" s="365">
        <v>7.9120840108608016E-3</v>
      </c>
      <c r="V138" s="365">
        <v>8.1708958704232535E-3</v>
      </c>
      <c r="W138" s="365">
        <v>7.7885391781615703E-3</v>
      </c>
      <c r="X138" s="365">
        <v>2.663377281811887E-3</v>
      </c>
      <c r="Y138" s="365">
        <v>2.7952062314655561E-3</v>
      </c>
      <c r="Z138" s="365">
        <v>1.8275092352453522E-3</v>
      </c>
      <c r="AA138" s="365">
        <v>2.0482580203068823E-3</v>
      </c>
      <c r="AB138" s="365">
        <v>2.0996679827765714E-3</v>
      </c>
      <c r="AC138" s="365">
        <v>2.5117772969197988E-3</v>
      </c>
      <c r="AD138" s="365">
        <v>2.6967656521596078E-3</v>
      </c>
      <c r="AE138" s="365">
        <v>2.9642741322941464E-3</v>
      </c>
      <c r="AF138" s="365">
        <v>8.9200802210856432E-3</v>
      </c>
      <c r="AG138" s="365">
        <v>7.9120840108608016E-3</v>
      </c>
      <c r="AH138" s="365">
        <v>8.1708958704232535E-3</v>
      </c>
      <c r="AI138" s="365">
        <v>7.7885391781615703E-3</v>
      </c>
      <c r="AJ138" s="365">
        <v>2.663377281811887E-3</v>
      </c>
      <c r="AK138" s="365">
        <v>2.7952062314655561E-3</v>
      </c>
      <c r="AL138" s="365">
        <v>1.8275092352453522E-3</v>
      </c>
      <c r="AM138" s="365">
        <v>2.0482580203068823E-3</v>
      </c>
    </row>
    <row r="139" spans="1:39" ht="15.75" hidden="1" thickBot="1" x14ac:dyDescent="0.3">
      <c r="A139" s="599"/>
      <c r="B139" s="79" t="s">
        <v>8</v>
      </c>
      <c r="C139" s="354">
        <v>1.9644768883065786E-3</v>
      </c>
      <c r="D139" s="354">
        <v>2.2531034034520806E-3</v>
      </c>
      <c r="E139" s="354">
        <v>2.8950514527520299E-3</v>
      </c>
      <c r="F139" s="354">
        <v>3.4443097564958781E-3</v>
      </c>
      <c r="G139" s="354">
        <v>3.7511394413520171E-3</v>
      </c>
      <c r="H139" s="354">
        <v>1.1706261613112848E-2</v>
      </c>
      <c r="I139" s="365">
        <v>1.0687943341299815E-2</v>
      </c>
      <c r="J139" s="365">
        <v>1.1522933460942934E-2</v>
      </c>
      <c r="K139" s="365">
        <v>1.0486282157369091E-2</v>
      </c>
      <c r="L139" s="365">
        <v>3.6596668037661337E-3</v>
      </c>
      <c r="M139" s="365">
        <v>3.8274488539499401E-3</v>
      </c>
      <c r="N139" s="365">
        <v>2.075377328930593E-3</v>
      </c>
      <c r="O139" s="365">
        <v>2.056328093775078E-3</v>
      </c>
      <c r="P139" s="365">
        <v>2.3809450168806499E-3</v>
      </c>
      <c r="Q139" s="365">
        <v>3.1301001577754123E-3</v>
      </c>
      <c r="R139" s="365">
        <v>3.6577250464396274E-3</v>
      </c>
      <c r="S139" s="365">
        <v>4.0499143567503358E-3</v>
      </c>
      <c r="T139" s="365">
        <v>1.2606364835572214E-2</v>
      </c>
      <c r="U139" s="365">
        <v>1.0687943341299815E-2</v>
      </c>
      <c r="V139" s="365">
        <v>1.1522933460942934E-2</v>
      </c>
      <c r="W139" s="365">
        <v>1.0486282157369091E-2</v>
      </c>
      <c r="X139" s="365">
        <v>3.6596668037661337E-3</v>
      </c>
      <c r="Y139" s="365">
        <v>3.8274488539499401E-3</v>
      </c>
      <c r="Z139" s="365">
        <v>2.075377328930593E-3</v>
      </c>
      <c r="AA139" s="365">
        <v>2.056328093775078E-3</v>
      </c>
      <c r="AB139" s="365">
        <v>2.3809450168806499E-3</v>
      </c>
      <c r="AC139" s="365">
        <v>3.1301001577754123E-3</v>
      </c>
      <c r="AD139" s="365">
        <v>3.6577250464396274E-3</v>
      </c>
      <c r="AE139" s="365">
        <v>4.0499143567503358E-3</v>
      </c>
      <c r="AF139" s="365">
        <v>1.2606364835572214E-2</v>
      </c>
      <c r="AG139" s="365">
        <v>1.0687943341299815E-2</v>
      </c>
      <c r="AH139" s="365">
        <v>1.1522933460942934E-2</v>
      </c>
      <c r="AI139" s="365">
        <v>1.0486282157369091E-2</v>
      </c>
      <c r="AJ139" s="365">
        <v>3.6596668037661337E-3</v>
      </c>
      <c r="AK139" s="365">
        <v>3.8274488539499401E-3</v>
      </c>
      <c r="AL139" s="365">
        <v>2.075377328930593E-3</v>
      </c>
      <c r="AM139" s="365">
        <v>2.056328093775078E-3</v>
      </c>
    </row>
    <row r="140" spans="1:39" hidden="1" x14ac:dyDescent="0.25"/>
    <row r="141" spans="1:39" ht="15.75" hidden="1" thickBot="1" x14ac:dyDescent="0.3">
      <c r="A141" s="166" t="s">
        <v>170</v>
      </c>
      <c r="B141" s="96"/>
      <c r="C141" s="99"/>
      <c r="D141" s="99"/>
      <c r="E141" s="99"/>
      <c r="F141" s="99"/>
      <c r="G141" s="99"/>
      <c r="H141" s="99"/>
      <c r="I141" s="99"/>
      <c r="J141" s="99"/>
      <c r="K141" s="99"/>
      <c r="L141" s="99"/>
      <c r="M141" s="99"/>
      <c r="N141" s="99"/>
    </row>
    <row r="142" spans="1:39" ht="16.5" hidden="1" thickBot="1" x14ac:dyDescent="0.3">
      <c r="A142" s="591" t="s">
        <v>120</v>
      </c>
      <c r="B142" s="237" t="s">
        <v>136</v>
      </c>
      <c r="C142" s="142">
        <f>C$4</f>
        <v>44927</v>
      </c>
      <c r="D142" s="142">
        <f t="shared" ref="D142:AM142" si="60">D$4</f>
        <v>44958</v>
      </c>
      <c r="E142" s="142">
        <f t="shared" si="60"/>
        <v>44986</v>
      </c>
      <c r="F142" s="142">
        <f t="shared" si="60"/>
        <v>45017</v>
      </c>
      <c r="G142" s="142">
        <f t="shared" si="60"/>
        <v>45047</v>
      </c>
      <c r="H142" s="142">
        <f t="shared" si="60"/>
        <v>45078</v>
      </c>
      <c r="I142" s="142">
        <f t="shared" si="60"/>
        <v>45108</v>
      </c>
      <c r="J142" s="142">
        <f t="shared" si="60"/>
        <v>45139</v>
      </c>
      <c r="K142" s="142">
        <f t="shared" si="60"/>
        <v>45170</v>
      </c>
      <c r="L142" s="142">
        <f t="shared" si="60"/>
        <v>45200</v>
      </c>
      <c r="M142" s="142">
        <f t="shared" si="60"/>
        <v>45231</v>
      </c>
      <c r="N142" s="142">
        <f t="shared" si="60"/>
        <v>45261</v>
      </c>
      <c r="O142" s="142">
        <f t="shared" si="60"/>
        <v>45292</v>
      </c>
      <c r="P142" s="142">
        <f t="shared" si="60"/>
        <v>45323</v>
      </c>
      <c r="Q142" s="142">
        <f t="shared" si="60"/>
        <v>45352</v>
      </c>
      <c r="R142" s="142">
        <f t="shared" si="60"/>
        <v>45383</v>
      </c>
      <c r="S142" s="142">
        <f t="shared" si="60"/>
        <v>45413</v>
      </c>
      <c r="T142" s="142">
        <f t="shared" si="60"/>
        <v>45444</v>
      </c>
      <c r="U142" s="142">
        <f t="shared" si="60"/>
        <v>45474</v>
      </c>
      <c r="V142" s="142">
        <f t="shared" si="60"/>
        <v>45505</v>
      </c>
      <c r="W142" s="142">
        <f t="shared" si="60"/>
        <v>45536</v>
      </c>
      <c r="X142" s="142">
        <f t="shared" si="60"/>
        <v>45566</v>
      </c>
      <c r="Y142" s="142">
        <f t="shared" si="60"/>
        <v>45597</v>
      </c>
      <c r="Z142" s="142">
        <f t="shared" si="60"/>
        <v>45627</v>
      </c>
      <c r="AA142" s="142">
        <f t="shared" si="60"/>
        <v>45658</v>
      </c>
      <c r="AB142" s="142">
        <f t="shared" si="60"/>
        <v>45689</v>
      </c>
      <c r="AC142" s="142">
        <f t="shared" si="60"/>
        <v>45717</v>
      </c>
      <c r="AD142" s="142">
        <f t="shared" si="60"/>
        <v>45748</v>
      </c>
      <c r="AE142" s="142">
        <f t="shared" si="60"/>
        <v>45778</v>
      </c>
      <c r="AF142" s="142">
        <f t="shared" si="60"/>
        <v>45809</v>
      </c>
      <c r="AG142" s="142">
        <f t="shared" si="60"/>
        <v>45839</v>
      </c>
      <c r="AH142" s="142">
        <f t="shared" si="60"/>
        <v>45870</v>
      </c>
      <c r="AI142" s="142">
        <f t="shared" si="60"/>
        <v>45901</v>
      </c>
      <c r="AJ142" s="142">
        <f t="shared" si="60"/>
        <v>45931</v>
      </c>
      <c r="AK142" s="142">
        <f t="shared" si="60"/>
        <v>45962</v>
      </c>
      <c r="AL142" s="142">
        <f t="shared" si="60"/>
        <v>45992</v>
      </c>
      <c r="AM142" s="142">
        <f t="shared" si="60"/>
        <v>46023</v>
      </c>
    </row>
    <row r="143" spans="1:39" hidden="1" x14ac:dyDescent="0.25">
      <c r="A143" s="592"/>
      <c r="B143" s="236" t="s">
        <v>19</v>
      </c>
      <c r="C143" s="26">
        <f>IF(C23=0,0,((C5*0.5)-C41)*C78*C110*C$2)</f>
        <v>0</v>
      </c>
      <c r="D143" s="26">
        <f>IF(D23=0,0,((D5*0.5)+C23-D41)*D78*D110*D$2)</f>
        <v>551.50169627229059</v>
      </c>
      <c r="E143" s="26">
        <f t="shared" ref="E143:AM144" si="61">IF(E23=0,0,((E5*0.5)+D23-E41)*E78*E110*E$2)</f>
        <v>1353.7260010887903</v>
      </c>
      <c r="F143" s="26">
        <f t="shared" si="61"/>
        <v>2156.4678529841822</v>
      </c>
      <c r="G143" s="26">
        <f t="shared" si="61"/>
        <v>3189.5889648434827</v>
      </c>
      <c r="H143" s="26">
        <f t="shared" si="61"/>
        <v>5276.2407534934373</v>
      </c>
      <c r="I143" s="26">
        <f t="shared" si="61"/>
        <v>5529.4851014613441</v>
      </c>
      <c r="J143" s="26">
        <f t="shared" si="61"/>
        <v>5575.7374381489799</v>
      </c>
      <c r="K143" s="26">
        <f t="shared" si="61"/>
        <v>5406.8708990419318</v>
      </c>
      <c r="L143" s="26">
        <f t="shared" si="61"/>
        <v>3232.6856898026335</v>
      </c>
      <c r="M143" s="26">
        <f t="shared" si="61"/>
        <v>3170.0857818696109</v>
      </c>
      <c r="N143" s="26">
        <f t="shared" si="61"/>
        <v>3740.0310868080105</v>
      </c>
      <c r="O143" s="26">
        <f t="shared" si="61"/>
        <v>4336.9938551771338</v>
      </c>
      <c r="P143" s="26">
        <f t="shared" si="61"/>
        <v>3990.2735535940778</v>
      </c>
      <c r="Q143" s="26">
        <f t="shared" si="61"/>
        <v>4459.460628345073</v>
      </c>
      <c r="R143" s="26">
        <f t="shared" si="61"/>
        <v>4228.2035827250211</v>
      </c>
      <c r="S143" s="26">
        <f t="shared" si="61"/>
        <v>4692.0111715220046</v>
      </c>
      <c r="T143" s="26">
        <f t="shared" si="61"/>
        <v>7924.0190525661865</v>
      </c>
      <c r="U143" s="26">
        <f t="shared" si="61"/>
        <v>7782.4883376352782</v>
      </c>
      <c r="V143" s="26">
        <f t="shared" si="61"/>
        <v>7847.5863104582413</v>
      </c>
      <c r="W143" s="26">
        <f t="shared" si="61"/>
        <v>7609.9146562078095</v>
      </c>
      <c r="X143" s="26">
        <f t="shared" si="61"/>
        <v>4549.851969667222</v>
      </c>
      <c r="Y143" s="26">
        <f t="shared" si="61"/>
        <v>4461.7455647332372</v>
      </c>
      <c r="Z143" s="26">
        <f t="shared" si="61"/>
        <v>4373.0177871286342</v>
      </c>
      <c r="AA143" s="26">
        <f t="shared" si="61"/>
        <v>4336.9938551771338</v>
      </c>
      <c r="AB143" s="26">
        <f t="shared" si="61"/>
        <v>3990.2735535940778</v>
      </c>
      <c r="AC143" s="26">
        <f t="shared" si="61"/>
        <v>4459.460628345073</v>
      </c>
      <c r="AD143" s="26">
        <f t="shared" si="61"/>
        <v>4228.2035827250211</v>
      </c>
      <c r="AE143" s="26">
        <f t="shared" si="61"/>
        <v>4692.0111715220046</v>
      </c>
      <c r="AF143" s="26">
        <f t="shared" si="61"/>
        <v>0</v>
      </c>
      <c r="AG143" s="26">
        <f t="shared" si="61"/>
        <v>0</v>
      </c>
      <c r="AH143" s="26">
        <f t="shared" si="61"/>
        <v>0</v>
      </c>
      <c r="AI143" s="26">
        <f t="shared" si="61"/>
        <v>0</v>
      </c>
      <c r="AJ143" s="26">
        <f t="shared" si="61"/>
        <v>0</v>
      </c>
      <c r="AK143" s="26">
        <f t="shared" si="61"/>
        <v>0</v>
      </c>
      <c r="AL143" s="26">
        <f t="shared" si="61"/>
        <v>0</v>
      </c>
      <c r="AM143" s="26">
        <f t="shared" si="61"/>
        <v>0</v>
      </c>
    </row>
    <row r="144" spans="1:39" hidden="1" x14ac:dyDescent="0.25">
      <c r="A144" s="592"/>
      <c r="B144" s="236" t="s">
        <v>0</v>
      </c>
      <c r="C144" s="26">
        <f t="shared" ref="C144:C155" si="62">IF(C24=0,0,((C6*0.5)-C42)*C79*C111*C$2)</f>
        <v>0</v>
      </c>
      <c r="D144" s="26">
        <f t="shared" ref="D144:S155" si="63">IF(D24=0,0,((D6*0.5)+C24-D42)*D79*D111*D$2)</f>
        <v>0</v>
      </c>
      <c r="E144" s="26">
        <f t="shared" si="63"/>
        <v>0</v>
      </c>
      <c r="F144" s="26">
        <f t="shared" si="63"/>
        <v>0</v>
      </c>
      <c r="G144" s="26">
        <f t="shared" si="63"/>
        <v>0</v>
      </c>
      <c r="H144" s="26">
        <f t="shared" si="63"/>
        <v>0</v>
      </c>
      <c r="I144" s="26">
        <f t="shared" si="63"/>
        <v>0</v>
      </c>
      <c r="J144" s="26">
        <f t="shared" si="63"/>
        <v>0</v>
      </c>
      <c r="K144" s="26">
        <f t="shared" si="63"/>
        <v>0</v>
      </c>
      <c r="L144" s="26">
        <f t="shared" si="63"/>
        <v>0</v>
      </c>
      <c r="M144" s="26">
        <f t="shared" si="63"/>
        <v>0</v>
      </c>
      <c r="N144" s="26">
        <f t="shared" si="63"/>
        <v>0</v>
      </c>
      <c r="O144" s="26">
        <f t="shared" si="63"/>
        <v>0</v>
      </c>
      <c r="P144" s="26">
        <f t="shared" si="63"/>
        <v>0</v>
      </c>
      <c r="Q144" s="26">
        <f t="shared" si="63"/>
        <v>0</v>
      </c>
      <c r="R144" s="26">
        <f t="shared" si="63"/>
        <v>0</v>
      </c>
      <c r="S144" s="26">
        <f t="shared" si="63"/>
        <v>0</v>
      </c>
      <c r="T144" s="26">
        <f t="shared" si="61"/>
        <v>0</v>
      </c>
      <c r="U144" s="26">
        <f t="shared" si="61"/>
        <v>0</v>
      </c>
      <c r="V144" s="26">
        <f t="shared" si="61"/>
        <v>0</v>
      </c>
      <c r="W144" s="26">
        <f t="shared" si="61"/>
        <v>0</v>
      </c>
      <c r="X144" s="26">
        <f t="shared" si="61"/>
        <v>0</v>
      </c>
      <c r="Y144" s="26">
        <f t="shared" si="61"/>
        <v>0</v>
      </c>
      <c r="Z144" s="26">
        <f t="shared" si="61"/>
        <v>0</v>
      </c>
      <c r="AA144" s="26">
        <f t="shared" si="61"/>
        <v>0</v>
      </c>
      <c r="AB144" s="26">
        <f t="shared" si="61"/>
        <v>0</v>
      </c>
      <c r="AC144" s="26">
        <f t="shared" si="61"/>
        <v>0</v>
      </c>
      <c r="AD144" s="26">
        <f t="shared" si="61"/>
        <v>0</v>
      </c>
      <c r="AE144" s="26">
        <f t="shared" si="61"/>
        <v>0</v>
      </c>
      <c r="AF144" s="26">
        <f t="shared" si="61"/>
        <v>0</v>
      </c>
      <c r="AG144" s="26">
        <f t="shared" si="61"/>
        <v>0</v>
      </c>
      <c r="AH144" s="26">
        <f t="shared" si="61"/>
        <v>0</v>
      </c>
      <c r="AI144" s="26">
        <f t="shared" si="61"/>
        <v>0</v>
      </c>
      <c r="AJ144" s="26">
        <f t="shared" si="61"/>
        <v>0</v>
      </c>
      <c r="AK144" s="26">
        <f t="shared" si="61"/>
        <v>0</v>
      </c>
      <c r="AL144" s="26">
        <f t="shared" si="61"/>
        <v>0</v>
      </c>
      <c r="AM144" s="26">
        <f t="shared" si="61"/>
        <v>0</v>
      </c>
    </row>
    <row r="145" spans="1:39" hidden="1" x14ac:dyDescent="0.25">
      <c r="A145" s="592"/>
      <c r="B145" s="236" t="s">
        <v>20</v>
      </c>
      <c r="C145" s="26">
        <f t="shared" si="62"/>
        <v>0</v>
      </c>
      <c r="D145" s="26">
        <f t="shared" si="63"/>
        <v>0</v>
      </c>
      <c r="E145" s="26">
        <f t="shared" ref="E145:AM148" si="64">IF(E25=0,0,((E7*0.5)+D25-E43)*E80*E112*E$2)</f>
        <v>0</v>
      </c>
      <c r="F145" s="26">
        <f t="shared" si="64"/>
        <v>0</v>
      </c>
      <c r="G145" s="26">
        <f t="shared" si="64"/>
        <v>0</v>
      </c>
      <c r="H145" s="26">
        <f t="shared" si="64"/>
        <v>0</v>
      </c>
      <c r="I145" s="26">
        <f t="shared" si="64"/>
        <v>0</v>
      </c>
      <c r="J145" s="26">
        <f t="shared" si="64"/>
        <v>0</v>
      </c>
      <c r="K145" s="26">
        <f t="shared" si="64"/>
        <v>0</v>
      </c>
      <c r="L145" s="26">
        <f t="shared" si="64"/>
        <v>0</v>
      </c>
      <c r="M145" s="26">
        <f t="shared" si="64"/>
        <v>0</v>
      </c>
      <c r="N145" s="26">
        <f t="shared" si="64"/>
        <v>0</v>
      </c>
      <c r="O145" s="26">
        <f t="shared" si="64"/>
        <v>0</v>
      </c>
      <c r="P145" s="26">
        <f t="shared" si="64"/>
        <v>0</v>
      </c>
      <c r="Q145" s="26">
        <f t="shared" si="64"/>
        <v>0</v>
      </c>
      <c r="R145" s="26">
        <f t="shared" si="64"/>
        <v>0</v>
      </c>
      <c r="S145" s="26">
        <f t="shared" si="64"/>
        <v>0</v>
      </c>
      <c r="T145" s="26">
        <f t="shared" si="64"/>
        <v>0</v>
      </c>
      <c r="U145" s="26">
        <f t="shared" si="64"/>
        <v>0</v>
      </c>
      <c r="V145" s="26">
        <f t="shared" si="64"/>
        <v>0</v>
      </c>
      <c r="W145" s="26">
        <f t="shared" si="64"/>
        <v>0</v>
      </c>
      <c r="X145" s="26">
        <f t="shared" si="64"/>
        <v>0</v>
      </c>
      <c r="Y145" s="26">
        <f t="shared" si="64"/>
        <v>0</v>
      </c>
      <c r="Z145" s="26">
        <f t="shared" si="64"/>
        <v>0</v>
      </c>
      <c r="AA145" s="26">
        <f t="shared" si="64"/>
        <v>0</v>
      </c>
      <c r="AB145" s="26">
        <f t="shared" si="64"/>
        <v>0</v>
      </c>
      <c r="AC145" s="26">
        <f t="shared" si="64"/>
        <v>0</v>
      </c>
      <c r="AD145" s="26">
        <f t="shared" si="64"/>
        <v>0</v>
      </c>
      <c r="AE145" s="26">
        <f t="shared" si="64"/>
        <v>0</v>
      </c>
      <c r="AF145" s="26">
        <f t="shared" si="64"/>
        <v>0</v>
      </c>
      <c r="AG145" s="26">
        <f t="shared" si="64"/>
        <v>0</v>
      </c>
      <c r="AH145" s="26">
        <f t="shared" si="64"/>
        <v>0</v>
      </c>
      <c r="AI145" s="26">
        <f t="shared" si="64"/>
        <v>0</v>
      </c>
      <c r="AJ145" s="26">
        <f t="shared" si="64"/>
        <v>0</v>
      </c>
      <c r="AK145" s="26">
        <f t="shared" si="64"/>
        <v>0</v>
      </c>
      <c r="AL145" s="26">
        <f t="shared" si="64"/>
        <v>0</v>
      </c>
      <c r="AM145" s="26">
        <f t="shared" si="64"/>
        <v>0</v>
      </c>
    </row>
    <row r="146" spans="1:39" hidden="1" x14ac:dyDescent="0.25">
      <c r="A146" s="592"/>
      <c r="B146" s="236" t="s">
        <v>1</v>
      </c>
      <c r="C146" s="26">
        <f t="shared" si="62"/>
        <v>0</v>
      </c>
      <c r="D146" s="26">
        <f t="shared" si="63"/>
        <v>0</v>
      </c>
      <c r="E146" s="26">
        <f t="shared" si="64"/>
        <v>0</v>
      </c>
      <c r="F146" s="26">
        <f t="shared" si="64"/>
        <v>0</v>
      </c>
      <c r="G146" s="26">
        <f t="shared" si="64"/>
        <v>288.96354909013604</v>
      </c>
      <c r="H146" s="26">
        <f t="shared" si="64"/>
        <v>3230.7574250465887</v>
      </c>
      <c r="I146" s="26">
        <f t="shared" si="64"/>
        <v>7765.1265891560424</v>
      </c>
      <c r="J146" s="26">
        <f t="shared" si="64"/>
        <v>11651.297036061158</v>
      </c>
      <c r="K146" s="26">
        <f t="shared" si="64"/>
        <v>5280.1046428939026</v>
      </c>
      <c r="L146" s="26">
        <f t="shared" si="64"/>
        <v>542.67023122906596</v>
      </c>
      <c r="M146" s="26">
        <f t="shared" si="64"/>
        <v>149.64633512540817</v>
      </c>
      <c r="N146" s="26">
        <f t="shared" si="64"/>
        <v>3.5540957811545311</v>
      </c>
      <c r="O146" s="26">
        <f t="shared" si="64"/>
        <v>0.49838432490485829</v>
      </c>
      <c r="P146" s="26">
        <f t="shared" si="64"/>
        <v>20.490114570601399</v>
      </c>
      <c r="Q146" s="26">
        <f t="shared" si="64"/>
        <v>614.43196905763637</v>
      </c>
      <c r="R146" s="26">
        <f t="shared" si="64"/>
        <v>2180.0363830978586</v>
      </c>
      <c r="S146" s="26">
        <f t="shared" si="64"/>
        <v>7245.9908425392223</v>
      </c>
      <c r="T146" s="26">
        <f t="shared" si="64"/>
        <v>41949.293332250723</v>
      </c>
      <c r="U146" s="26">
        <f t="shared" si="64"/>
        <v>51856.335143289754</v>
      </c>
      <c r="V146" s="26">
        <f t="shared" si="64"/>
        <v>50407.711141904008</v>
      </c>
      <c r="W146" s="26">
        <f t="shared" si="64"/>
        <v>21457.040856345699</v>
      </c>
      <c r="X146" s="26">
        <f t="shared" si="64"/>
        <v>2189.0342644319489</v>
      </c>
      <c r="Y146" s="26">
        <f t="shared" si="64"/>
        <v>593.28613766841409</v>
      </c>
      <c r="Z146" s="26">
        <f t="shared" si="64"/>
        <v>5.6592740718610477</v>
      </c>
      <c r="AA146" s="26">
        <f t="shared" si="64"/>
        <v>0.49838432490485829</v>
      </c>
      <c r="AB146" s="26">
        <f t="shared" si="64"/>
        <v>20.490114570601399</v>
      </c>
      <c r="AC146" s="26">
        <f t="shared" si="64"/>
        <v>614.43196905763637</v>
      </c>
      <c r="AD146" s="26">
        <f t="shared" si="64"/>
        <v>2180.0363830978586</v>
      </c>
      <c r="AE146" s="26">
        <f t="shared" si="64"/>
        <v>7245.9908425392223</v>
      </c>
      <c r="AF146" s="26">
        <f t="shared" si="64"/>
        <v>0</v>
      </c>
      <c r="AG146" s="26">
        <f t="shared" si="64"/>
        <v>0</v>
      </c>
      <c r="AH146" s="26">
        <f t="shared" si="64"/>
        <v>0</v>
      </c>
      <c r="AI146" s="26">
        <f t="shared" si="64"/>
        <v>0</v>
      </c>
      <c r="AJ146" s="26">
        <f t="shared" si="64"/>
        <v>0</v>
      </c>
      <c r="AK146" s="26">
        <f t="shared" si="64"/>
        <v>0</v>
      </c>
      <c r="AL146" s="26">
        <f t="shared" si="64"/>
        <v>0</v>
      </c>
      <c r="AM146" s="26">
        <f t="shared" si="64"/>
        <v>0</v>
      </c>
    </row>
    <row r="147" spans="1:39" hidden="1" x14ac:dyDescent="0.25">
      <c r="A147" s="592"/>
      <c r="B147" s="236" t="s">
        <v>21</v>
      </c>
      <c r="C147" s="26">
        <f t="shared" si="62"/>
        <v>0</v>
      </c>
      <c r="D147" s="26">
        <f t="shared" si="63"/>
        <v>0</v>
      </c>
      <c r="E147" s="26">
        <f t="shared" si="64"/>
        <v>0</v>
      </c>
      <c r="F147" s="26">
        <f t="shared" si="64"/>
        <v>0</v>
      </c>
      <c r="G147" s="26">
        <f t="shared" si="64"/>
        <v>0</v>
      </c>
      <c r="H147" s="26">
        <f t="shared" si="64"/>
        <v>0</v>
      </c>
      <c r="I147" s="26">
        <f t="shared" si="64"/>
        <v>0</v>
      </c>
      <c r="J147" s="26">
        <f t="shared" si="64"/>
        <v>0</v>
      </c>
      <c r="K147" s="26">
        <f t="shared" si="64"/>
        <v>0</v>
      </c>
      <c r="L147" s="26">
        <f t="shared" si="64"/>
        <v>0</v>
      </c>
      <c r="M147" s="26">
        <f t="shared" si="64"/>
        <v>0</v>
      </c>
      <c r="N147" s="26">
        <f t="shared" si="64"/>
        <v>0</v>
      </c>
      <c r="O147" s="26">
        <f t="shared" si="64"/>
        <v>0</v>
      </c>
      <c r="P147" s="26">
        <f t="shared" si="64"/>
        <v>0</v>
      </c>
      <c r="Q147" s="26">
        <f t="shared" si="64"/>
        <v>0</v>
      </c>
      <c r="R147" s="26">
        <f t="shared" si="64"/>
        <v>0</v>
      </c>
      <c r="S147" s="26">
        <f t="shared" si="64"/>
        <v>0</v>
      </c>
      <c r="T147" s="26">
        <f t="shared" si="64"/>
        <v>0</v>
      </c>
      <c r="U147" s="26">
        <f t="shared" si="64"/>
        <v>0</v>
      </c>
      <c r="V147" s="26">
        <f t="shared" si="64"/>
        <v>0</v>
      </c>
      <c r="W147" s="26">
        <f t="shared" si="64"/>
        <v>0</v>
      </c>
      <c r="X147" s="26">
        <f t="shared" si="64"/>
        <v>0</v>
      </c>
      <c r="Y147" s="26">
        <f t="shared" si="64"/>
        <v>0</v>
      </c>
      <c r="Z147" s="26">
        <f t="shared" si="64"/>
        <v>0</v>
      </c>
      <c r="AA147" s="26">
        <f t="shared" si="64"/>
        <v>0</v>
      </c>
      <c r="AB147" s="26">
        <f t="shared" si="64"/>
        <v>0</v>
      </c>
      <c r="AC147" s="26">
        <f t="shared" si="64"/>
        <v>0</v>
      </c>
      <c r="AD147" s="26">
        <f t="shared" si="64"/>
        <v>0</v>
      </c>
      <c r="AE147" s="26">
        <f t="shared" si="64"/>
        <v>0</v>
      </c>
      <c r="AF147" s="26">
        <f t="shared" si="64"/>
        <v>0</v>
      </c>
      <c r="AG147" s="26">
        <f t="shared" si="64"/>
        <v>0</v>
      </c>
      <c r="AH147" s="26">
        <f t="shared" si="64"/>
        <v>0</v>
      </c>
      <c r="AI147" s="26">
        <f t="shared" si="64"/>
        <v>0</v>
      </c>
      <c r="AJ147" s="26">
        <f t="shared" si="64"/>
        <v>0</v>
      </c>
      <c r="AK147" s="26">
        <f t="shared" si="64"/>
        <v>0</v>
      </c>
      <c r="AL147" s="26">
        <f t="shared" si="64"/>
        <v>0</v>
      </c>
      <c r="AM147" s="26">
        <f t="shared" si="64"/>
        <v>0</v>
      </c>
    </row>
    <row r="148" spans="1:39" hidden="1" x14ac:dyDescent="0.25">
      <c r="A148" s="592"/>
      <c r="B148" s="77" t="s">
        <v>9</v>
      </c>
      <c r="C148" s="26">
        <f t="shared" si="62"/>
        <v>0</v>
      </c>
      <c r="D148" s="26">
        <f t="shared" si="63"/>
        <v>0</v>
      </c>
      <c r="E148" s="26">
        <f t="shared" si="64"/>
        <v>0</v>
      </c>
      <c r="F148" s="26">
        <f t="shared" si="64"/>
        <v>0</v>
      </c>
      <c r="G148" s="26">
        <f t="shared" si="64"/>
        <v>0</v>
      </c>
      <c r="H148" s="26">
        <f t="shared" si="64"/>
        <v>0</v>
      </c>
      <c r="I148" s="26">
        <f t="shared" si="64"/>
        <v>0</v>
      </c>
      <c r="J148" s="26">
        <f t="shared" si="64"/>
        <v>0</v>
      </c>
      <c r="K148" s="26">
        <f t="shared" si="64"/>
        <v>0</v>
      </c>
      <c r="L148" s="26">
        <f t="shared" si="64"/>
        <v>0</v>
      </c>
      <c r="M148" s="26">
        <f t="shared" si="64"/>
        <v>0</v>
      </c>
      <c r="N148" s="26">
        <f t="shared" si="64"/>
        <v>0</v>
      </c>
      <c r="O148" s="26">
        <f t="shared" si="64"/>
        <v>0</v>
      </c>
      <c r="P148" s="26">
        <f t="shared" si="64"/>
        <v>0</v>
      </c>
      <c r="Q148" s="26">
        <f t="shared" si="64"/>
        <v>0</v>
      </c>
      <c r="R148" s="26">
        <f t="shared" si="64"/>
        <v>0</v>
      </c>
      <c r="S148" s="26">
        <f t="shared" si="64"/>
        <v>0</v>
      </c>
      <c r="T148" s="26">
        <f t="shared" si="64"/>
        <v>0</v>
      </c>
      <c r="U148" s="26">
        <f t="shared" si="64"/>
        <v>0</v>
      </c>
      <c r="V148" s="26">
        <f t="shared" si="64"/>
        <v>0</v>
      </c>
      <c r="W148" s="26">
        <f t="shared" si="64"/>
        <v>0</v>
      </c>
      <c r="X148" s="26">
        <f t="shared" si="64"/>
        <v>0</v>
      </c>
      <c r="Y148" s="26">
        <f t="shared" si="64"/>
        <v>0</v>
      </c>
      <c r="Z148" s="26">
        <f t="shared" si="64"/>
        <v>0</v>
      </c>
      <c r="AA148" s="26">
        <f t="shared" si="64"/>
        <v>0</v>
      </c>
      <c r="AB148" s="26">
        <f t="shared" si="64"/>
        <v>0</v>
      </c>
      <c r="AC148" s="26">
        <f t="shared" si="64"/>
        <v>0</v>
      </c>
      <c r="AD148" s="26">
        <f t="shared" si="64"/>
        <v>0</v>
      </c>
      <c r="AE148" s="26">
        <f t="shared" si="64"/>
        <v>0</v>
      </c>
      <c r="AF148" s="26">
        <f t="shared" si="64"/>
        <v>0</v>
      </c>
      <c r="AG148" s="26">
        <f t="shared" si="64"/>
        <v>0</v>
      </c>
      <c r="AH148" s="26">
        <f t="shared" si="64"/>
        <v>0</v>
      </c>
      <c r="AI148" s="26">
        <f t="shared" si="64"/>
        <v>0</v>
      </c>
      <c r="AJ148" s="26">
        <f t="shared" si="64"/>
        <v>0</v>
      </c>
      <c r="AK148" s="26">
        <f t="shared" si="64"/>
        <v>0</v>
      </c>
      <c r="AL148" s="26">
        <f t="shared" si="64"/>
        <v>0</v>
      </c>
      <c r="AM148" s="26">
        <f t="shared" si="64"/>
        <v>0</v>
      </c>
    </row>
    <row r="149" spans="1:39" hidden="1" x14ac:dyDescent="0.25">
      <c r="A149" s="592"/>
      <c r="B149" s="77" t="s">
        <v>3</v>
      </c>
      <c r="C149" s="26">
        <f t="shared" si="62"/>
        <v>0</v>
      </c>
      <c r="D149" s="26">
        <f t="shared" si="63"/>
        <v>0</v>
      </c>
      <c r="E149" s="26">
        <f t="shared" ref="E149:AM152" si="65">IF(E29=0,0,((E11*0.5)+D29-E47)*E84*E116*E$2)</f>
        <v>0</v>
      </c>
      <c r="F149" s="26">
        <f t="shared" si="65"/>
        <v>0</v>
      </c>
      <c r="G149" s="26">
        <f t="shared" si="65"/>
        <v>202.34040496155555</v>
      </c>
      <c r="H149" s="26">
        <f t="shared" si="65"/>
        <v>1806.6056027386078</v>
      </c>
      <c r="I149" s="26">
        <f t="shared" si="65"/>
        <v>2365.191474583411</v>
      </c>
      <c r="J149" s="26">
        <f t="shared" si="65"/>
        <v>3255.1522453637908</v>
      </c>
      <c r="K149" s="26">
        <f t="shared" si="65"/>
        <v>5774.9153743429615</v>
      </c>
      <c r="L149" s="26">
        <f t="shared" si="65"/>
        <v>3762.2642647891826</v>
      </c>
      <c r="M149" s="26">
        <f t="shared" si="65"/>
        <v>6690.6577564838344</v>
      </c>
      <c r="N149" s="26">
        <f t="shared" si="65"/>
        <v>12076.124444432602</v>
      </c>
      <c r="O149" s="26">
        <f t="shared" si="65"/>
        <v>13984.176256153049</v>
      </c>
      <c r="P149" s="26">
        <f t="shared" si="65"/>
        <v>11593.09160841304</v>
      </c>
      <c r="Q149" s="26">
        <f t="shared" si="65"/>
        <v>9178.9361975102784</v>
      </c>
      <c r="R149" s="26">
        <f t="shared" si="65"/>
        <v>5153.8652525242796</v>
      </c>
      <c r="S149" s="26">
        <f t="shared" si="65"/>
        <v>6222.0837639638075</v>
      </c>
      <c r="T149" s="26">
        <f t="shared" si="65"/>
        <v>28578.825943256812</v>
      </c>
      <c r="U149" s="26">
        <f t="shared" si="65"/>
        <v>35141.443218855427</v>
      </c>
      <c r="V149" s="26">
        <f t="shared" si="65"/>
        <v>34206.725656872186</v>
      </c>
      <c r="W149" s="26">
        <f t="shared" si="65"/>
        <v>15119.403033747805</v>
      </c>
      <c r="X149" s="26">
        <f t="shared" si="65"/>
        <v>5155.4491162831882</v>
      </c>
      <c r="Y149" s="26">
        <f t="shared" si="65"/>
        <v>8172.9058168921902</v>
      </c>
      <c r="Z149" s="26">
        <f t="shared" si="65"/>
        <v>13280.399041614179</v>
      </c>
      <c r="AA149" s="26">
        <f t="shared" si="65"/>
        <v>13984.176256153049</v>
      </c>
      <c r="AB149" s="26">
        <f t="shared" si="65"/>
        <v>11593.09160841304</v>
      </c>
      <c r="AC149" s="26">
        <f t="shared" si="65"/>
        <v>9178.9361975102784</v>
      </c>
      <c r="AD149" s="26">
        <f t="shared" si="65"/>
        <v>5153.8652525242796</v>
      </c>
      <c r="AE149" s="26">
        <f t="shared" si="65"/>
        <v>6222.0837639638075</v>
      </c>
      <c r="AF149" s="26">
        <f t="shared" si="65"/>
        <v>0</v>
      </c>
      <c r="AG149" s="26">
        <f t="shared" si="65"/>
        <v>0</v>
      </c>
      <c r="AH149" s="26">
        <f t="shared" si="65"/>
        <v>0</v>
      </c>
      <c r="AI149" s="26">
        <f t="shared" si="65"/>
        <v>0</v>
      </c>
      <c r="AJ149" s="26">
        <f t="shared" si="65"/>
        <v>0</v>
      </c>
      <c r="AK149" s="26">
        <f t="shared" si="65"/>
        <v>0</v>
      </c>
      <c r="AL149" s="26">
        <f t="shared" si="65"/>
        <v>0</v>
      </c>
      <c r="AM149" s="26">
        <f t="shared" si="65"/>
        <v>0</v>
      </c>
    </row>
    <row r="150" spans="1:39" ht="15.75" hidden="1" customHeight="1" x14ac:dyDescent="0.25">
      <c r="A150" s="592"/>
      <c r="B150" s="77" t="s">
        <v>4</v>
      </c>
      <c r="C150" s="26">
        <f t="shared" si="62"/>
        <v>0</v>
      </c>
      <c r="D150" s="26">
        <f t="shared" si="63"/>
        <v>37.048735348465634</v>
      </c>
      <c r="E150" s="26">
        <f t="shared" si="65"/>
        <v>122.17120457418645</v>
      </c>
      <c r="F150" s="26">
        <f t="shared" si="65"/>
        <v>576.76818507253893</v>
      </c>
      <c r="G150" s="26">
        <f t="shared" si="65"/>
        <v>2103.970554260226</v>
      </c>
      <c r="H150" s="26">
        <f t="shared" si="65"/>
        <v>4869.6553369467993</v>
      </c>
      <c r="I150" s="26">
        <f t="shared" si="65"/>
        <v>7634.6154293176096</v>
      </c>
      <c r="J150" s="26">
        <f t="shared" si="65"/>
        <v>8038.7845722368411</v>
      </c>
      <c r="K150" s="26">
        <f t="shared" si="65"/>
        <v>9806.8139594776458</v>
      </c>
      <c r="L150" s="26">
        <f t="shared" si="65"/>
        <v>7778.2616014867863</v>
      </c>
      <c r="M150" s="26">
        <f t="shared" si="65"/>
        <v>7222.5659493257526</v>
      </c>
      <c r="N150" s="26">
        <f t="shared" si="65"/>
        <v>14668.14120429212</v>
      </c>
      <c r="O150" s="26">
        <f t="shared" si="65"/>
        <v>24447.648982686915</v>
      </c>
      <c r="P150" s="26">
        <f t="shared" si="65"/>
        <v>18885.526812759221</v>
      </c>
      <c r="Q150" s="26">
        <f t="shared" si="65"/>
        <v>20768.44724760154</v>
      </c>
      <c r="R150" s="26">
        <f t="shared" si="65"/>
        <v>21134.237770954689</v>
      </c>
      <c r="S150" s="26">
        <f t="shared" si="65"/>
        <v>26845.493017980803</v>
      </c>
      <c r="T150" s="26">
        <f t="shared" si="65"/>
        <v>37727.191126278296</v>
      </c>
      <c r="U150" s="26">
        <f t="shared" si="65"/>
        <v>45515.352411457032</v>
      </c>
      <c r="V150" s="26">
        <f t="shared" si="65"/>
        <v>37055.497890727405</v>
      </c>
      <c r="W150" s="26">
        <f t="shared" si="65"/>
        <v>37602.147423926974</v>
      </c>
      <c r="X150" s="26">
        <f t="shared" si="65"/>
        <v>25921.946941043316</v>
      </c>
      <c r="Y150" s="26">
        <f t="shared" si="65"/>
        <v>21284.617931192781</v>
      </c>
      <c r="Z150" s="26">
        <f t="shared" si="65"/>
        <v>21863.376848065698</v>
      </c>
      <c r="AA150" s="26">
        <f t="shared" si="65"/>
        <v>24447.648982686915</v>
      </c>
      <c r="AB150" s="26">
        <f t="shared" si="65"/>
        <v>18885.526812759221</v>
      </c>
      <c r="AC150" s="26">
        <f t="shared" si="65"/>
        <v>20768.44724760154</v>
      </c>
      <c r="AD150" s="26">
        <f t="shared" si="65"/>
        <v>21134.237770954689</v>
      </c>
      <c r="AE150" s="26">
        <f t="shared" si="65"/>
        <v>26845.493017980803</v>
      </c>
      <c r="AF150" s="26">
        <f t="shared" si="65"/>
        <v>0</v>
      </c>
      <c r="AG150" s="26">
        <f t="shared" si="65"/>
        <v>0</v>
      </c>
      <c r="AH150" s="26">
        <f t="shared" si="65"/>
        <v>0</v>
      </c>
      <c r="AI150" s="26">
        <f t="shared" si="65"/>
        <v>0</v>
      </c>
      <c r="AJ150" s="26">
        <f t="shared" si="65"/>
        <v>0</v>
      </c>
      <c r="AK150" s="26">
        <f t="shared" si="65"/>
        <v>0</v>
      </c>
      <c r="AL150" s="26">
        <f t="shared" si="65"/>
        <v>0</v>
      </c>
      <c r="AM150" s="26">
        <f t="shared" si="65"/>
        <v>0</v>
      </c>
    </row>
    <row r="151" spans="1:39" hidden="1" x14ac:dyDescent="0.25">
      <c r="A151" s="592"/>
      <c r="B151" s="77" t="s">
        <v>5</v>
      </c>
      <c r="C151" s="26">
        <f t="shared" si="62"/>
        <v>0</v>
      </c>
      <c r="D151" s="26">
        <f t="shared" si="63"/>
        <v>103.84074655350487</v>
      </c>
      <c r="E151" s="26">
        <f t="shared" si="65"/>
        <v>230.39915426795963</v>
      </c>
      <c r="F151" s="26">
        <f t="shared" si="65"/>
        <v>221.83948162509014</v>
      </c>
      <c r="G151" s="26">
        <f t="shared" si="65"/>
        <v>245.32294575611959</v>
      </c>
      <c r="H151" s="26">
        <f t="shared" si="65"/>
        <v>405.81496187519429</v>
      </c>
      <c r="I151" s="26">
        <f t="shared" si="65"/>
        <v>425.29291032697012</v>
      </c>
      <c r="J151" s="26">
        <f t="shared" si="65"/>
        <v>428.85034660148125</v>
      </c>
      <c r="K151" s="26">
        <f t="shared" si="65"/>
        <v>415.8622038439035</v>
      </c>
      <c r="L151" s="26">
        <f t="shared" si="65"/>
        <v>248.63767239831532</v>
      </c>
      <c r="M151" s="26">
        <f t="shared" si="65"/>
        <v>243.82288466627145</v>
      </c>
      <c r="N151" s="26">
        <f t="shared" si="65"/>
        <v>238.97414052080046</v>
      </c>
      <c r="O151" s="26">
        <f t="shared" si="65"/>
        <v>237.00552557447472</v>
      </c>
      <c r="P151" s="26">
        <f t="shared" si="65"/>
        <v>218.05815556472945</v>
      </c>
      <c r="Q151" s="26">
        <f t="shared" si="65"/>
        <v>243.69801878735515</v>
      </c>
      <c r="R151" s="26">
        <f t="shared" si="65"/>
        <v>231.06041784296968</v>
      </c>
      <c r="S151" s="26">
        <f t="shared" si="65"/>
        <v>256.40630603624896</v>
      </c>
      <c r="T151" s="26">
        <f t="shared" si="65"/>
        <v>433.02719877588953</v>
      </c>
      <c r="U151" s="26">
        <f t="shared" si="65"/>
        <v>425.29291032697012</v>
      </c>
      <c r="V151" s="26">
        <f t="shared" si="65"/>
        <v>428.85034660148125</v>
      </c>
      <c r="W151" s="26">
        <f t="shared" si="65"/>
        <v>415.8622038439035</v>
      </c>
      <c r="X151" s="26">
        <f t="shared" si="65"/>
        <v>248.63767239831532</v>
      </c>
      <c r="Y151" s="26">
        <f t="shared" si="65"/>
        <v>243.82288466627145</v>
      </c>
      <c r="Z151" s="26">
        <f t="shared" si="65"/>
        <v>238.97414052080046</v>
      </c>
      <c r="AA151" s="26">
        <f t="shared" si="65"/>
        <v>237.00552557447472</v>
      </c>
      <c r="AB151" s="26">
        <f t="shared" si="65"/>
        <v>218.05815556472945</v>
      </c>
      <c r="AC151" s="26">
        <f t="shared" si="65"/>
        <v>243.69801878735515</v>
      </c>
      <c r="AD151" s="26">
        <f t="shared" si="65"/>
        <v>231.06041784296968</v>
      </c>
      <c r="AE151" s="26">
        <f t="shared" si="65"/>
        <v>256.40630603624896</v>
      </c>
      <c r="AF151" s="26">
        <f t="shared" si="65"/>
        <v>0</v>
      </c>
      <c r="AG151" s="26">
        <f t="shared" si="65"/>
        <v>0</v>
      </c>
      <c r="AH151" s="26">
        <f t="shared" si="65"/>
        <v>0</v>
      </c>
      <c r="AI151" s="26">
        <f t="shared" si="65"/>
        <v>0</v>
      </c>
      <c r="AJ151" s="26">
        <f t="shared" si="65"/>
        <v>0</v>
      </c>
      <c r="AK151" s="26">
        <f t="shared" si="65"/>
        <v>0</v>
      </c>
      <c r="AL151" s="26">
        <f t="shared" si="65"/>
        <v>0</v>
      </c>
      <c r="AM151" s="26">
        <f t="shared" si="65"/>
        <v>0</v>
      </c>
    </row>
    <row r="152" spans="1:39" hidden="1" x14ac:dyDescent="0.25">
      <c r="A152" s="592"/>
      <c r="B152" s="77" t="s">
        <v>22</v>
      </c>
      <c r="C152" s="26">
        <f t="shared" si="62"/>
        <v>0</v>
      </c>
      <c r="D152" s="26">
        <f t="shared" si="63"/>
        <v>0</v>
      </c>
      <c r="E152" s="26">
        <f t="shared" si="65"/>
        <v>0</v>
      </c>
      <c r="F152" s="26">
        <f t="shared" si="65"/>
        <v>0</v>
      </c>
      <c r="G152" s="26">
        <f t="shared" si="65"/>
        <v>0</v>
      </c>
      <c r="H152" s="26">
        <f t="shared" si="65"/>
        <v>0</v>
      </c>
      <c r="I152" s="26">
        <f t="shared" si="65"/>
        <v>0</v>
      </c>
      <c r="J152" s="26">
        <f t="shared" si="65"/>
        <v>0</v>
      </c>
      <c r="K152" s="26">
        <f t="shared" si="65"/>
        <v>0</v>
      </c>
      <c r="L152" s="26">
        <f t="shared" si="65"/>
        <v>0</v>
      </c>
      <c r="M152" s="26">
        <f t="shared" si="65"/>
        <v>0</v>
      </c>
      <c r="N152" s="26">
        <f t="shared" si="65"/>
        <v>0</v>
      </c>
      <c r="O152" s="26">
        <f t="shared" si="65"/>
        <v>0</v>
      </c>
      <c r="P152" s="26">
        <f t="shared" si="65"/>
        <v>0</v>
      </c>
      <c r="Q152" s="26">
        <f t="shared" si="65"/>
        <v>0</v>
      </c>
      <c r="R152" s="26">
        <f t="shared" si="65"/>
        <v>0</v>
      </c>
      <c r="S152" s="26">
        <f t="shared" si="65"/>
        <v>0</v>
      </c>
      <c r="T152" s="26">
        <f t="shared" si="65"/>
        <v>0</v>
      </c>
      <c r="U152" s="26">
        <f t="shared" si="65"/>
        <v>0</v>
      </c>
      <c r="V152" s="26">
        <f t="shared" si="65"/>
        <v>0</v>
      </c>
      <c r="W152" s="26">
        <f t="shared" si="65"/>
        <v>0</v>
      </c>
      <c r="X152" s="26">
        <f t="shared" si="65"/>
        <v>0</v>
      </c>
      <c r="Y152" s="26">
        <f t="shared" si="65"/>
        <v>0</v>
      </c>
      <c r="Z152" s="26">
        <f t="shared" si="65"/>
        <v>0</v>
      </c>
      <c r="AA152" s="26">
        <f t="shared" si="65"/>
        <v>0</v>
      </c>
      <c r="AB152" s="26">
        <f t="shared" si="65"/>
        <v>0</v>
      </c>
      <c r="AC152" s="26">
        <f t="shared" si="65"/>
        <v>0</v>
      </c>
      <c r="AD152" s="26">
        <f t="shared" si="65"/>
        <v>0</v>
      </c>
      <c r="AE152" s="26">
        <f t="shared" si="65"/>
        <v>0</v>
      </c>
      <c r="AF152" s="26">
        <f t="shared" si="65"/>
        <v>0</v>
      </c>
      <c r="AG152" s="26">
        <f t="shared" si="65"/>
        <v>0</v>
      </c>
      <c r="AH152" s="26">
        <f t="shared" si="65"/>
        <v>0</v>
      </c>
      <c r="AI152" s="26">
        <f t="shared" si="65"/>
        <v>0</v>
      </c>
      <c r="AJ152" s="26">
        <f t="shared" si="65"/>
        <v>0</v>
      </c>
      <c r="AK152" s="26">
        <f t="shared" si="65"/>
        <v>0</v>
      </c>
      <c r="AL152" s="26">
        <f t="shared" si="65"/>
        <v>0</v>
      </c>
      <c r="AM152" s="26">
        <f t="shared" si="65"/>
        <v>0</v>
      </c>
    </row>
    <row r="153" spans="1:39" hidden="1" x14ac:dyDescent="0.25">
      <c r="A153" s="592"/>
      <c r="B153" s="77" t="s">
        <v>23</v>
      </c>
      <c r="C153" s="26">
        <f t="shared" si="62"/>
        <v>0</v>
      </c>
      <c r="D153" s="26">
        <f t="shared" si="63"/>
        <v>0</v>
      </c>
      <c r="E153" s="26">
        <f t="shared" ref="E153:AM155" si="66">IF(E33=0,0,((E15*0.5)+D33-E51)*E88*E120*E$2)</f>
        <v>0</v>
      </c>
      <c r="F153" s="26">
        <f t="shared" si="66"/>
        <v>0</v>
      </c>
      <c r="G153" s="26">
        <f t="shared" si="66"/>
        <v>0</v>
      </c>
      <c r="H153" s="26">
        <f t="shared" si="66"/>
        <v>0</v>
      </c>
      <c r="I153" s="26">
        <f t="shared" si="66"/>
        <v>0</v>
      </c>
      <c r="J153" s="26">
        <f t="shared" si="66"/>
        <v>0</v>
      </c>
      <c r="K153" s="26">
        <f t="shared" si="66"/>
        <v>84.456126107409432</v>
      </c>
      <c r="L153" s="26">
        <f t="shared" si="66"/>
        <v>100.99006075102209</v>
      </c>
      <c r="M153" s="26">
        <f t="shared" si="66"/>
        <v>455.57796521430373</v>
      </c>
      <c r="N153" s="26">
        <f t="shared" si="66"/>
        <v>869.18249365605323</v>
      </c>
      <c r="O153" s="26">
        <f t="shared" si="66"/>
        <v>934.63037481551783</v>
      </c>
      <c r="P153" s="26">
        <f t="shared" si="66"/>
        <v>859.91149435459852</v>
      </c>
      <c r="Q153" s="26">
        <f t="shared" si="66"/>
        <v>961.02219595489134</v>
      </c>
      <c r="R153" s="26">
        <f t="shared" si="66"/>
        <v>911.18586543563333</v>
      </c>
      <c r="S153" s="26">
        <f t="shared" si="66"/>
        <v>1011.1372776429956</v>
      </c>
      <c r="T153" s="26">
        <f t="shared" si="66"/>
        <v>1707.6410860726839</v>
      </c>
      <c r="U153" s="26">
        <f t="shared" si="66"/>
        <v>1677.1409494432817</v>
      </c>
      <c r="V153" s="26">
        <f t="shared" si="66"/>
        <v>1691.1696856534161</v>
      </c>
      <c r="W153" s="26">
        <f t="shared" si="66"/>
        <v>1639.9509948475859</v>
      </c>
      <c r="X153" s="26">
        <f t="shared" si="66"/>
        <v>980.50170089335234</v>
      </c>
      <c r="Y153" s="26">
        <f t="shared" si="66"/>
        <v>961.51460406618037</v>
      </c>
      <c r="Z153" s="26">
        <f t="shared" si="66"/>
        <v>942.39360025379415</v>
      </c>
      <c r="AA153" s="26">
        <f t="shared" si="66"/>
        <v>934.63037481551783</v>
      </c>
      <c r="AB153" s="26">
        <f t="shared" si="66"/>
        <v>859.91149435459852</v>
      </c>
      <c r="AC153" s="26">
        <f t="shared" si="66"/>
        <v>961.02219595489134</v>
      </c>
      <c r="AD153" s="26">
        <f t="shared" si="66"/>
        <v>911.18586543563333</v>
      </c>
      <c r="AE153" s="26">
        <f t="shared" si="66"/>
        <v>1011.1372776429956</v>
      </c>
      <c r="AF153" s="26">
        <f t="shared" si="66"/>
        <v>0</v>
      </c>
      <c r="AG153" s="26">
        <f t="shared" si="66"/>
        <v>0</v>
      </c>
      <c r="AH153" s="26">
        <f t="shared" si="66"/>
        <v>0</v>
      </c>
      <c r="AI153" s="26">
        <f t="shared" si="66"/>
        <v>0</v>
      </c>
      <c r="AJ153" s="26">
        <f t="shared" si="66"/>
        <v>0</v>
      </c>
      <c r="AK153" s="26">
        <f t="shared" si="66"/>
        <v>0</v>
      </c>
      <c r="AL153" s="26">
        <f t="shared" si="66"/>
        <v>0</v>
      </c>
      <c r="AM153" s="26">
        <f t="shared" si="66"/>
        <v>0</v>
      </c>
    </row>
    <row r="154" spans="1:39" ht="15.75" hidden="1" customHeight="1" x14ac:dyDescent="0.25">
      <c r="A154" s="592"/>
      <c r="B154" s="77" t="s">
        <v>7</v>
      </c>
      <c r="C154" s="26">
        <f t="shared" si="62"/>
        <v>0</v>
      </c>
      <c r="D154" s="26">
        <f t="shared" si="63"/>
        <v>0</v>
      </c>
      <c r="E154" s="26">
        <f t="shared" si="66"/>
        <v>0</v>
      </c>
      <c r="F154" s="26">
        <f t="shared" si="66"/>
        <v>0</v>
      </c>
      <c r="G154" s="26">
        <f t="shared" si="66"/>
        <v>0</v>
      </c>
      <c r="H154" s="26">
        <f t="shared" si="66"/>
        <v>0</v>
      </c>
      <c r="I154" s="26">
        <f t="shared" si="66"/>
        <v>0</v>
      </c>
      <c r="J154" s="26">
        <f t="shared" si="66"/>
        <v>0</v>
      </c>
      <c r="K154" s="26">
        <f t="shared" si="66"/>
        <v>0</v>
      </c>
      <c r="L154" s="26">
        <f t="shared" si="66"/>
        <v>0</v>
      </c>
      <c r="M154" s="26">
        <f t="shared" si="66"/>
        <v>0</v>
      </c>
      <c r="N154" s="26">
        <f t="shared" si="66"/>
        <v>0</v>
      </c>
      <c r="O154" s="26">
        <f t="shared" si="66"/>
        <v>0</v>
      </c>
      <c r="P154" s="26">
        <f t="shared" si="66"/>
        <v>0</v>
      </c>
      <c r="Q154" s="26">
        <f t="shared" si="66"/>
        <v>0</v>
      </c>
      <c r="R154" s="26">
        <f t="shared" si="66"/>
        <v>0</v>
      </c>
      <c r="S154" s="26">
        <f t="shared" si="66"/>
        <v>0</v>
      </c>
      <c r="T154" s="26">
        <f t="shared" si="66"/>
        <v>0</v>
      </c>
      <c r="U154" s="26">
        <f t="shared" si="66"/>
        <v>0</v>
      </c>
      <c r="V154" s="26">
        <f t="shared" si="66"/>
        <v>0</v>
      </c>
      <c r="W154" s="26">
        <f t="shared" si="66"/>
        <v>0</v>
      </c>
      <c r="X154" s="26">
        <f t="shared" si="66"/>
        <v>0</v>
      </c>
      <c r="Y154" s="26">
        <f t="shared" si="66"/>
        <v>0</v>
      </c>
      <c r="Z154" s="26">
        <f t="shared" si="66"/>
        <v>0</v>
      </c>
      <c r="AA154" s="26">
        <f t="shared" si="66"/>
        <v>0</v>
      </c>
      <c r="AB154" s="26">
        <f t="shared" si="66"/>
        <v>0</v>
      </c>
      <c r="AC154" s="26">
        <f t="shared" si="66"/>
        <v>0</v>
      </c>
      <c r="AD154" s="26">
        <f t="shared" si="66"/>
        <v>0</v>
      </c>
      <c r="AE154" s="26">
        <f t="shared" si="66"/>
        <v>0</v>
      </c>
      <c r="AF154" s="26">
        <f t="shared" si="66"/>
        <v>0</v>
      </c>
      <c r="AG154" s="26">
        <f t="shared" si="66"/>
        <v>0</v>
      </c>
      <c r="AH154" s="26">
        <f t="shared" si="66"/>
        <v>0</v>
      </c>
      <c r="AI154" s="26">
        <f t="shared" si="66"/>
        <v>0</v>
      </c>
      <c r="AJ154" s="26">
        <f t="shared" si="66"/>
        <v>0</v>
      </c>
      <c r="AK154" s="26">
        <f t="shared" si="66"/>
        <v>0</v>
      </c>
      <c r="AL154" s="26">
        <f t="shared" si="66"/>
        <v>0</v>
      </c>
      <c r="AM154" s="26">
        <f t="shared" si="66"/>
        <v>0</v>
      </c>
    </row>
    <row r="155" spans="1:39" ht="15.75" hidden="1" customHeight="1" x14ac:dyDescent="0.25">
      <c r="A155" s="592"/>
      <c r="B155" s="77" t="s">
        <v>8</v>
      </c>
      <c r="C155" s="26">
        <f t="shared" si="62"/>
        <v>0</v>
      </c>
      <c r="D155" s="26">
        <f t="shared" si="63"/>
        <v>0</v>
      </c>
      <c r="E155" s="26">
        <f t="shared" si="66"/>
        <v>0</v>
      </c>
      <c r="F155" s="26">
        <f t="shared" si="66"/>
        <v>0</v>
      </c>
      <c r="G155" s="26">
        <f t="shared" si="66"/>
        <v>0</v>
      </c>
      <c r="H155" s="26">
        <f t="shared" si="66"/>
        <v>0</v>
      </c>
      <c r="I155" s="26">
        <f t="shared" si="66"/>
        <v>0</v>
      </c>
      <c r="J155" s="26">
        <f t="shared" si="66"/>
        <v>0</v>
      </c>
      <c r="K155" s="26">
        <f t="shared" si="66"/>
        <v>0</v>
      </c>
      <c r="L155" s="26">
        <f t="shared" si="66"/>
        <v>0</v>
      </c>
      <c r="M155" s="26">
        <f t="shared" si="66"/>
        <v>0</v>
      </c>
      <c r="N155" s="26">
        <f t="shared" si="66"/>
        <v>0</v>
      </c>
      <c r="O155" s="26">
        <f t="shared" si="66"/>
        <v>0</v>
      </c>
      <c r="P155" s="26">
        <f t="shared" si="66"/>
        <v>0</v>
      </c>
      <c r="Q155" s="26">
        <f t="shared" si="66"/>
        <v>0</v>
      </c>
      <c r="R155" s="26">
        <f t="shared" si="66"/>
        <v>0</v>
      </c>
      <c r="S155" s="26">
        <f t="shared" si="66"/>
        <v>0</v>
      </c>
      <c r="T155" s="26">
        <f t="shared" si="66"/>
        <v>0</v>
      </c>
      <c r="U155" s="26">
        <f t="shared" si="66"/>
        <v>0</v>
      </c>
      <c r="V155" s="26">
        <f t="shared" si="66"/>
        <v>0</v>
      </c>
      <c r="W155" s="26">
        <f t="shared" si="66"/>
        <v>0</v>
      </c>
      <c r="X155" s="26">
        <f t="shared" si="66"/>
        <v>0</v>
      </c>
      <c r="Y155" s="26">
        <f t="shared" si="66"/>
        <v>0</v>
      </c>
      <c r="Z155" s="26">
        <f t="shared" si="66"/>
        <v>0</v>
      </c>
      <c r="AA155" s="26">
        <f t="shared" si="66"/>
        <v>0</v>
      </c>
      <c r="AB155" s="26">
        <f t="shared" si="66"/>
        <v>0</v>
      </c>
      <c r="AC155" s="26">
        <f t="shared" si="66"/>
        <v>0</v>
      </c>
      <c r="AD155" s="26">
        <f t="shared" si="66"/>
        <v>0</v>
      </c>
      <c r="AE155" s="26">
        <f t="shared" si="66"/>
        <v>0</v>
      </c>
      <c r="AF155" s="26">
        <f t="shared" si="66"/>
        <v>0</v>
      </c>
      <c r="AG155" s="26">
        <f t="shared" si="66"/>
        <v>0</v>
      </c>
      <c r="AH155" s="26">
        <f t="shared" si="66"/>
        <v>0</v>
      </c>
      <c r="AI155" s="26">
        <f t="shared" si="66"/>
        <v>0</v>
      </c>
      <c r="AJ155" s="26">
        <f t="shared" si="66"/>
        <v>0</v>
      </c>
      <c r="AK155" s="26">
        <f t="shared" si="66"/>
        <v>0</v>
      </c>
      <c r="AL155" s="26">
        <f t="shared" si="66"/>
        <v>0</v>
      </c>
      <c r="AM155" s="26">
        <f t="shared" si="66"/>
        <v>0</v>
      </c>
    </row>
    <row r="156" spans="1:39" ht="15.75" hidden="1" customHeight="1" x14ac:dyDescent="0.25">
      <c r="A156" s="592"/>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592"/>
      <c r="B157" s="233" t="s">
        <v>25</v>
      </c>
      <c r="C157" s="26">
        <f>SUM(C143:C156)</f>
        <v>0</v>
      </c>
      <c r="D157" s="26">
        <f>SUM(D143:D156)</f>
        <v>692.39117817426109</v>
      </c>
      <c r="E157" s="26">
        <f t="shared" ref="E157:AM157" si="67">SUM(E143:E156)</f>
        <v>1706.2963599309364</v>
      </c>
      <c r="F157" s="26">
        <f t="shared" si="67"/>
        <v>2955.0755196818113</v>
      </c>
      <c r="G157" s="26">
        <f t="shared" si="67"/>
        <v>6030.1864189115195</v>
      </c>
      <c r="H157" s="26">
        <f t="shared" si="67"/>
        <v>15589.074080100627</v>
      </c>
      <c r="I157" s="26">
        <f t="shared" si="67"/>
        <v>23719.711504845378</v>
      </c>
      <c r="J157" s="26">
        <f t="shared" si="67"/>
        <v>28949.82163841225</v>
      </c>
      <c r="K157" s="26">
        <f t="shared" si="67"/>
        <v>26769.023205707752</v>
      </c>
      <c r="L157" s="26">
        <f t="shared" si="67"/>
        <v>15665.509520457008</v>
      </c>
      <c r="M157" s="26">
        <f t="shared" si="67"/>
        <v>17932.356672685179</v>
      </c>
      <c r="N157" s="26">
        <f t="shared" si="67"/>
        <v>31596.00746549074</v>
      </c>
      <c r="O157" s="26">
        <f t="shared" si="67"/>
        <v>43940.953378731996</v>
      </c>
      <c r="P157" s="26">
        <f t="shared" si="67"/>
        <v>35567.351739256272</v>
      </c>
      <c r="Q157" s="26">
        <f t="shared" si="67"/>
        <v>36225.996257256775</v>
      </c>
      <c r="R157" s="26">
        <f t="shared" si="67"/>
        <v>33838.589272580452</v>
      </c>
      <c r="S157" s="26">
        <f t="shared" si="67"/>
        <v>46273.122379685075</v>
      </c>
      <c r="T157" s="26">
        <f t="shared" si="67"/>
        <v>118319.9977392006</v>
      </c>
      <c r="U157" s="26">
        <f t="shared" si="67"/>
        <v>142398.05297100774</v>
      </c>
      <c r="V157" s="26">
        <f t="shared" si="67"/>
        <v>131637.54103221674</v>
      </c>
      <c r="W157" s="26">
        <f t="shared" si="67"/>
        <v>83844.319168919785</v>
      </c>
      <c r="X157" s="26">
        <f t="shared" si="67"/>
        <v>39045.421664717338</v>
      </c>
      <c r="Y157" s="26">
        <f t="shared" si="67"/>
        <v>35717.892939219077</v>
      </c>
      <c r="Z157" s="26">
        <f t="shared" si="67"/>
        <v>40703.820691654961</v>
      </c>
      <c r="AA157" s="26">
        <f t="shared" si="67"/>
        <v>43940.953378731996</v>
      </c>
      <c r="AB157" s="26">
        <f t="shared" si="67"/>
        <v>35567.351739256272</v>
      </c>
      <c r="AC157" s="26">
        <f t="shared" si="67"/>
        <v>36225.996257256775</v>
      </c>
      <c r="AD157" s="26">
        <f t="shared" si="67"/>
        <v>33838.589272580452</v>
      </c>
      <c r="AE157" s="26">
        <f t="shared" si="67"/>
        <v>46273.122379685075</v>
      </c>
      <c r="AF157" s="26">
        <f t="shared" si="67"/>
        <v>0</v>
      </c>
      <c r="AG157" s="26">
        <f t="shared" si="67"/>
        <v>0</v>
      </c>
      <c r="AH157" s="26">
        <f t="shared" si="67"/>
        <v>0</v>
      </c>
      <c r="AI157" s="26">
        <f t="shared" si="67"/>
        <v>0</v>
      </c>
      <c r="AJ157" s="26">
        <f t="shared" si="67"/>
        <v>0</v>
      </c>
      <c r="AK157" s="26">
        <f t="shared" si="67"/>
        <v>0</v>
      </c>
      <c r="AL157" s="26">
        <f t="shared" si="67"/>
        <v>0</v>
      </c>
      <c r="AM157" s="26">
        <f t="shared" si="67"/>
        <v>0</v>
      </c>
    </row>
    <row r="158" spans="1:39" ht="16.5" hidden="1" customHeight="1" thickBot="1" x14ac:dyDescent="0.3">
      <c r="A158" s="593"/>
      <c r="B158" s="135" t="s">
        <v>26</v>
      </c>
      <c r="C158" s="27">
        <f>C157</f>
        <v>0</v>
      </c>
      <c r="D158" s="27">
        <f>C158+D157</f>
        <v>692.39117817426109</v>
      </c>
      <c r="E158" s="27">
        <f t="shared" ref="E158:AM158" si="68">D158+E157</f>
        <v>2398.6875381051977</v>
      </c>
      <c r="F158" s="27">
        <f t="shared" si="68"/>
        <v>5353.7630577870095</v>
      </c>
      <c r="G158" s="27">
        <f t="shared" si="68"/>
        <v>11383.94947669853</v>
      </c>
      <c r="H158" s="27">
        <f t="shared" si="68"/>
        <v>26973.023556799155</v>
      </c>
      <c r="I158" s="27">
        <f t="shared" si="68"/>
        <v>50692.735061644533</v>
      </c>
      <c r="J158" s="27">
        <f t="shared" si="68"/>
        <v>79642.556700056783</v>
      </c>
      <c r="K158" s="27">
        <f t="shared" si="68"/>
        <v>106411.57990576453</v>
      </c>
      <c r="L158" s="27">
        <f t="shared" si="68"/>
        <v>122077.08942622154</v>
      </c>
      <c r="M158" s="27">
        <f t="shared" si="68"/>
        <v>140009.44609890672</v>
      </c>
      <c r="N158" s="27">
        <f t="shared" si="68"/>
        <v>171605.45356439747</v>
      </c>
      <c r="O158" s="27">
        <f t="shared" si="68"/>
        <v>215546.40694312946</v>
      </c>
      <c r="P158" s="27">
        <f t="shared" si="68"/>
        <v>251113.75868238573</v>
      </c>
      <c r="Q158" s="27">
        <f t="shared" si="68"/>
        <v>287339.7549396425</v>
      </c>
      <c r="R158" s="27">
        <f t="shared" si="68"/>
        <v>321178.34421222296</v>
      </c>
      <c r="S158" s="27">
        <f t="shared" si="68"/>
        <v>367451.46659190801</v>
      </c>
      <c r="T158" s="27">
        <f t="shared" si="68"/>
        <v>485771.46433110861</v>
      </c>
      <c r="U158" s="27">
        <f t="shared" si="68"/>
        <v>628169.51730211638</v>
      </c>
      <c r="V158" s="27">
        <f t="shared" si="68"/>
        <v>759807.05833433312</v>
      </c>
      <c r="W158" s="27">
        <f t="shared" si="68"/>
        <v>843651.37750325294</v>
      </c>
      <c r="X158" s="27">
        <f t="shared" si="68"/>
        <v>882696.79916797031</v>
      </c>
      <c r="Y158" s="27">
        <f t="shared" si="68"/>
        <v>918414.69210718945</v>
      </c>
      <c r="Z158" s="27">
        <f t="shared" si="68"/>
        <v>959118.51279884437</v>
      </c>
      <c r="AA158" s="27">
        <f t="shared" si="68"/>
        <v>1003059.4661775763</v>
      </c>
      <c r="AB158" s="27">
        <f t="shared" si="68"/>
        <v>1038626.8179168326</v>
      </c>
      <c r="AC158" s="27">
        <f t="shared" si="68"/>
        <v>1074852.8141740893</v>
      </c>
      <c r="AD158" s="27">
        <f t="shared" si="68"/>
        <v>1108691.4034466697</v>
      </c>
      <c r="AE158" s="27">
        <f t="shared" si="68"/>
        <v>1154964.5258263547</v>
      </c>
      <c r="AF158" s="27">
        <f t="shared" si="68"/>
        <v>1154964.5258263547</v>
      </c>
      <c r="AG158" s="27">
        <f t="shared" si="68"/>
        <v>1154964.5258263547</v>
      </c>
      <c r="AH158" s="27">
        <f t="shared" si="68"/>
        <v>1154964.5258263547</v>
      </c>
      <c r="AI158" s="27">
        <f t="shared" si="68"/>
        <v>1154964.5258263547</v>
      </c>
      <c r="AJ158" s="27">
        <f t="shared" si="68"/>
        <v>1154964.5258263547</v>
      </c>
      <c r="AK158" s="27">
        <f t="shared" si="68"/>
        <v>1154964.5258263547</v>
      </c>
      <c r="AL158" s="27">
        <f t="shared" si="68"/>
        <v>1154964.5258263547</v>
      </c>
      <c r="AM158" s="27">
        <f t="shared" si="68"/>
        <v>1154964.5258263547</v>
      </c>
    </row>
    <row r="159" spans="1:39" hidden="1" x14ac:dyDescent="0.25">
      <c r="A159" s="96"/>
      <c r="B159" s="96"/>
      <c r="C159" s="99"/>
      <c r="D159" s="99"/>
      <c r="E159" s="99"/>
      <c r="F159" s="99"/>
      <c r="G159" s="99"/>
      <c r="H159" s="99"/>
      <c r="I159" s="99"/>
      <c r="J159" s="99"/>
      <c r="K159" s="99"/>
      <c r="L159" s="99"/>
      <c r="M159" s="99"/>
      <c r="N159" s="99"/>
    </row>
    <row r="160" spans="1:39" ht="15.75" hidden="1" thickBot="1" x14ac:dyDescent="0.3">
      <c r="A160" s="96"/>
      <c r="B160" s="96"/>
      <c r="C160" s="99"/>
      <c r="D160" s="99"/>
      <c r="E160" s="99"/>
      <c r="F160" s="99"/>
      <c r="G160" s="99"/>
      <c r="H160" s="99"/>
      <c r="I160" s="99"/>
      <c r="J160" s="99"/>
      <c r="K160" s="99"/>
      <c r="L160" s="99"/>
      <c r="M160" s="99"/>
      <c r="N160" s="99"/>
    </row>
    <row r="161" spans="1:39" ht="16.5" hidden="1" thickBot="1" x14ac:dyDescent="0.3">
      <c r="A161" s="591" t="s">
        <v>121</v>
      </c>
      <c r="B161" s="237" t="s">
        <v>136</v>
      </c>
      <c r="C161" s="142">
        <f>C$4</f>
        <v>44927</v>
      </c>
      <c r="D161" s="142">
        <f t="shared" ref="D161:AM161" si="69">D$4</f>
        <v>44958</v>
      </c>
      <c r="E161" s="142">
        <f t="shared" si="69"/>
        <v>44986</v>
      </c>
      <c r="F161" s="142">
        <f t="shared" si="69"/>
        <v>45017</v>
      </c>
      <c r="G161" s="142">
        <f t="shared" si="69"/>
        <v>45047</v>
      </c>
      <c r="H161" s="142">
        <f t="shared" si="69"/>
        <v>45078</v>
      </c>
      <c r="I161" s="142">
        <f t="shared" si="69"/>
        <v>45108</v>
      </c>
      <c r="J161" s="142">
        <f t="shared" si="69"/>
        <v>45139</v>
      </c>
      <c r="K161" s="142">
        <f t="shared" si="69"/>
        <v>45170</v>
      </c>
      <c r="L161" s="142">
        <f t="shared" si="69"/>
        <v>45200</v>
      </c>
      <c r="M161" s="142">
        <f t="shared" si="69"/>
        <v>45231</v>
      </c>
      <c r="N161" s="142">
        <f t="shared" si="69"/>
        <v>45261</v>
      </c>
      <c r="O161" s="142">
        <f t="shared" si="69"/>
        <v>45292</v>
      </c>
      <c r="P161" s="142">
        <f t="shared" si="69"/>
        <v>45323</v>
      </c>
      <c r="Q161" s="142">
        <f t="shared" si="69"/>
        <v>45352</v>
      </c>
      <c r="R161" s="142">
        <f t="shared" si="69"/>
        <v>45383</v>
      </c>
      <c r="S161" s="142">
        <f t="shared" si="69"/>
        <v>45413</v>
      </c>
      <c r="T161" s="142">
        <f t="shared" si="69"/>
        <v>45444</v>
      </c>
      <c r="U161" s="142">
        <f t="shared" si="69"/>
        <v>45474</v>
      </c>
      <c r="V161" s="142">
        <f t="shared" si="69"/>
        <v>45505</v>
      </c>
      <c r="W161" s="142">
        <f t="shared" si="69"/>
        <v>45536</v>
      </c>
      <c r="X161" s="142">
        <f t="shared" si="69"/>
        <v>45566</v>
      </c>
      <c r="Y161" s="142">
        <f t="shared" si="69"/>
        <v>45597</v>
      </c>
      <c r="Z161" s="142">
        <f t="shared" si="69"/>
        <v>45627</v>
      </c>
      <c r="AA161" s="142">
        <f t="shared" si="69"/>
        <v>45658</v>
      </c>
      <c r="AB161" s="142">
        <f t="shared" si="69"/>
        <v>45689</v>
      </c>
      <c r="AC161" s="142">
        <f t="shared" si="69"/>
        <v>45717</v>
      </c>
      <c r="AD161" s="142">
        <f t="shared" si="69"/>
        <v>45748</v>
      </c>
      <c r="AE161" s="142">
        <f t="shared" si="69"/>
        <v>45778</v>
      </c>
      <c r="AF161" s="142">
        <f t="shared" si="69"/>
        <v>45809</v>
      </c>
      <c r="AG161" s="142">
        <f t="shared" si="69"/>
        <v>45839</v>
      </c>
      <c r="AH161" s="142">
        <f t="shared" si="69"/>
        <v>45870</v>
      </c>
      <c r="AI161" s="142">
        <f t="shared" si="69"/>
        <v>45901</v>
      </c>
      <c r="AJ161" s="142">
        <f t="shared" si="69"/>
        <v>45931</v>
      </c>
      <c r="AK161" s="142">
        <f t="shared" si="69"/>
        <v>45962</v>
      </c>
      <c r="AL161" s="142">
        <f t="shared" si="69"/>
        <v>45992</v>
      </c>
      <c r="AM161" s="142">
        <f t="shared" si="69"/>
        <v>46023</v>
      </c>
    </row>
    <row r="162" spans="1:39" hidden="1" x14ac:dyDescent="0.25">
      <c r="A162" s="592"/>
      <c r="B162" s="236" t="s">
        <v>19</v>
      </c>
      <c r="C162" s="26">
        <f>IF(C23=0,0,((C5*0.5)-C41)*C78*C127*C$2)</f>
        <v>0</v>
      </c>
      <c r="D162" s="26">
        <f>IF(D23=0,0,((D5*0.5)+C23-D41)*D78*D127*D$2)</f>
        <v>37.982867858172895</v>
      </c>
      <c r="E162" s="26">
        <f t="shared" ref="E162:AM163" si="70">IF(E23=0,0,((E5*0.5)+D23-E41)*E78*E127*E$2)</f>
        <v>93.165558786540302</v>
      </c>
      <c r="F162" s="26">
        <f t="shared" si="70"/>
        <v>154.1115816717454</v>
      </c>
      <c r="G162" s="26">
        <f t="shared" si="70"/>
        <v>267.90421892347371</v>
      </c>
      <c r="H162" s="26">
        <f t="shared" si="70"/>
        <v>759.60250198770666</v>
      </c>
      <c r="I162" s="26">
        <f t="shared" si="70"/>
        <v>752.49581094415646</v>
      </c>
      <c r="J162" s="26">
        <f t="shared" si="70"/>
        <v>766.66050057209327</v>
      </c>
      <c r="K162" s="26">
        <f t="shared" si="70"/>
        <v>723.81584951202626</v>
      </c>
      <c r="L162" s="26">
        <f t="shared" si="70"/>
        <v>261.55656973298466</v>
      </c>
      <c r="M162" s="26">
        <f t="shared" si="70"/>
        <v>263.78604045732942</v>
      </c>
      <c r="N162" s="26">
        <f t="shared" si="70"/>
        <v>226.38667683417242</v>
      </c>
      <c r="O162" s="26">
        <f t="shared" si="70"/>
        <v>293.00949930790864</v>
      </c>
      <c r="P162" s="26">
        <f t="shared" si="70"/>
        <v>276.97580802408521</v>
      </c>
      <c r="Q162" s="26">
        <f t="shared" si="70"/>
        <v>313.23577306389632</v>
      </c>
      <c r="R162" s="26">
        <f t="shared" si="70"/>
        <v>307.20164183403159</v>
      </c>
      <c r="S162" s="26">
        <f t="shared" si="70"/>
        <v>406.59098357122292</v>
      </c>
      <c r="T162" s="26">
        <f t="shared" si="70"/>
        <v>1150.9426170054267</v>
      </c>
      <c r="U162" s="26">
        <f t="shared" si="70"/>
        <v>1059.1022066854989</v>
      </c>
      <c r="V162" s="26">
        <f t="shared" si="70"/>
        <v>1079.0383363273907</v>
      </c>
      <c r="W162" s="26">
        <f t="shared" si="70"/>
        <v>1018.7365195964072</v>
      </c>
      <c r="X162" s="26">
        <f t="shared" si="70"/>
        <v>368.12848144592698</v>
      </c>
      <c r="Y162" s="26">
        <f t="shared" si="70"/>
        <v>371.26635587599401</v>
      </c>
      <c r="Z162" s="26">
        <f t="shared" si="70"/>
        <v>264.70180102425388</v>
      </c>
      <c r="AA162" s="26">
        <f t="shared" si="70"/>
        <v>293.00949930790864</v>
      </c>
      <c r="AB162" s="26">
        <f t="shared" si="70"/>
        <v>276.97580802408521</v>
      </c>
      <c r="AC162" s="26">
        <f t="shared" si="70"/>
        <v>313.23577306389632</v>
      </c>
      <c r="AD162" s="26">
        <f t="shared" si="70"/>
        <v>307.20164183403159</v>
      </c>
      <c r="AE162" s="26">
        <f t="shared" si="70"/>
        <v>406.59098357122292</v>
      </c>
      <c r="AF162" s="26">
        <f t="shared" si="70"/>
        <v>0</v>
      </c>
      <c r="AG162" s="26">
        <f t="shared" si="70"/>
        <v>0</v>
      </c>
      <c r="AH162" s="26">
        <f t="shared" si="70"/>
        <v>0</v>
      </c>
      <c r="AI162" s="26">
        <f t="shared" si="70"/>
        <v>0</v>
      </c>
      <c r="AJ162" s="26">
        <f t="shared" si="70"/>
        <v>0</v>
      </c>
      <c r="AK162" s="26">
        <f t="shared" si="70"/>
        <v>0</v>
      </c>
      <c r="AL162" s="26">
        <f t="shared" si="70"/>
        <v>0</v>
      </c>
      <c r="AM162" s="26">
        <f t="shared" si="70"/>
        <v>0</v>
      </c>
    </row>
    <row r="163" spans="1:39" hidden="1" x14ac:dyDescent="0.25">
      <c r="A163" s="592"/>
      <c r="B163" s="236" t="s">
        <v>0</v>
      </c>
      <c r="C163" s="26">
        <f t="shared" ref="C163:C174" si="71">IF(C24=0,0,((C6*0.5)-C42)*C79*C128*C$2)</f>
        <v>0</v>
      </c>
      <c r="D163" s="26">
        <f t="shared" ref="D163:S174" si="72">IF(D24=0,0,((D6*0.5)+C24-D42)*D79*D128*D$2)</f>
        <v>0</v>
      </c>
      <c r="E163" s="26">
        <f t="shared" si="72"/>
        <v>0</v>
      </c>
      <c r="F163" s="26">
        <f t="shared" si="72"/>
        <v>0</v>
      </c>
      <c r="G163" s="26">
        <f t="shared" si="72"/>
        <v>0</v>
      </c>
      <c r="H163" s="26">
        <f t="shared" si="72"/>
        <v>0</v>
      </c>
      <c r="I163" s="26">
        <f t="shared" si="72"/>
        <v>0</v>
      </c>
      <c r="J163" s="26">
        <f t="shared" si="72"/>
        <v>0</v>
      </c>
      <c r="K163" s="26">
        <f t="shared" si="72"/>
        <v>0</v>
      </c>
      <c r="L163" s="26">
        <f t="shared" si="72"/>
        <v>0</v>
      </c>
      <c r="M163" s="26">
        <f t="shared" si="72"/>
        <v>0</v>
      </c>
      <c r="N163" s="26">
        <f t="shared" si="72"/>
        <v>0</v>
      </c>
      <c r="O163" s="26">
        <f t="shared" si="72"/>
        <v>0</v>
      </c>
      <c r="P163" s="26">
        <f t="shared" si="72"/>
        <v>0</v>
      </c>
      <c r="Q163" s="26">
        <f t="shared" si="72"/>
        <v>0</v>
      </c>
      <c r="R163" s="26">
        <f t="shared" si="72"/>
        <v>0</v>
      </c>
      <c r="S163" s="26">
        <f t="shared" si="72"/>
        <v>0</v>
      </c>
      <c r="T163" s="26">
        <f t="shared" si="70"/>
        <v>0</v>
      </c>
      <c r="U163" s="26">
        <f t="shared" si="70"/>
        <v>0</v>
      </c>
      <c r="V163" s="26">
        <f t="shared" si="70"/>
        <v>0</v>
      </c>
      <c r="W163" s="26">
        <f t="shared" si="70"/>
        <v>0</v>
      </c>
      <c r="X163" s="26">
        <f t="shared" si="70"/>
        <v>0</v>
      </c>
      <c r="Y163" s="26">
        <f t="shared" si="70"/>
        <v>0</v>
      </c>
      <c r="Z163" s="26">
        <f t="shared" si="70"/>
        <v>0</v>
      </c>
      <c r="AA163" s="26">
        <f t="shared" si="70"/>
        <v>0</v>
      </c>
      <c r="AB163" s="26">
        <f t="shared" si="70"/>
        <v>0</v>
      </c>
      <c r="AC163" s="26">
        <f t="shared" si="70"/>
        <v>0</v>
      </c>
      <c r="AD163" s="26">
        <f t="shared" si="70"/>
        <v>0</v>
      </c>
      <c r="AE163" s="26">
        <f t="shared" si="70"/>
        <v>0</v>
      </c>
      <c r="AF163" s="26">
        <f t="shared" si="70"/>
        <v>0</v>
      </c>
      <c r="AG163" s="26">
        <f t="shared" si="70"/>
        <v>0</v>
      </c>
      <c r="AH163" s="26">
        <f t="shared" si="70"/>
        <v>0</v>
      </c>
      <c r="AI163" s="26">
        <f t="shared" si="70"/>
        <v>0</v>
      </c>
      <c r="AJ163" s="26">
        <f t="shared" si="70"/>
        <v>0</v>
      </c>
      <c r="AK163" s="26">
        <f t="shared" si="70"/>
        <v>0</v>
      </c>
      <c r="AL163" s="26">
        <f t="shared" si="70"/>
        <v>0</v>
      </c>
      <c r="AM163" s="26">
        <f t="shared" si="70"/>
        <v>0</v>
      </c>
    </row>
    <row r="164" spans="1:39" hidden="1" x14ac:dyDescent="0.25">
      <c r="A164" s="592"/>
      <c r="B164" s="236" t="s">
        <v>20</v>
      </c>
      <c r="C164" s="26">
        <f t="shared" si="71"/>
        <v>0</v>
      </c>
      <c r="D164" s="26">
        <f t="shared" si="72"/>
        <v>0</v>
      </c>
      <c r="E164" s="26">
        <f t="shared" ref="E164:AM167" si="73">IF(E25=0,0,((E7*0.5)+D25-E43)*E80*E129*E$2)</f>
        <v>0</v>
      </c>
      <c r="F164" s="26">
        <f t="shared" si="73"/>
        <v>0</v>
      </c>
      <c r="G164" s="26">
        <f t="shared" si="73"/>
        <v>0</v>
      </c>
      <c r="H164" s="26">
        <f t="shared" si="73"/>
        <v>0</v>
      </c>
      <c r="I164" s="26">
        <f t="shared" si="73"/>
        <v>0</v>
      </c>
      <c r="J164" s="26">
        <f t="shared" si="73"/>
        <v>0</v>
      </c>
      <c r="K164" s="26">
        <f t="shared" si="73"/>
        <v>0</v>
      </c>
      <c r="L164" s="26">
        <f t="shared" si="73"/>
        <v>0</v>
      </c>
      <c r="M164" s="26">
        <f t="shared" si="73"/>
        <v>0</v>
      </c>
      <c r="N164" s="26">
        <f t="shared" si="73"/>
        <v>0</v>
      </c>
      <c r="O164" s="26">
        <f t="shared" si="73"/>
        <v>0</v>
      </c>
      <c r="P164" s="26">
        <f t="shared" si="73"/>
        <v>0</v>
      </c>
      <c r="Q164" s="26">
        <f t="shared" si="73"/>
        <v>0</v>
      </c>
      <c r="R164" s="26">
        <f t="shared" si="73"/>
        <v>0</v>
      </c>
      <c r="S164" s="26">
        <f t="shared" si="73"/>
        <v>0</v>
      </c>
      <c r="T164" s="26">
        <f t="shared" si="73"/>
        <v>0</v>
      </c>
      <c r="U164" s="26">
        <f t="shared" si="73"/>
        <v>0</v>
      </c>
      <c r="V164" s="26">
        <f t="shared" si="73"/>
        <v>0</v>
      </c>
      <c r="W164" s="26">
        <f t="shared" si="73"/>
        <v>0</v>
      </c>
      <c r="X164" s="26">
        <f t="shared" si="73"/>
        <v>0</v>
      </c>
      <c r="Y164" s="26">
        <f t="shared" si="73"/>
        <v>0</v>
      </c>
      <c r="Z164" s="26">
        <f t="shared" si="73"/>
        <v>0</v>
      </c>
      <c r="AA164" s="26">
        <f t="shared" si="73"/>
        <v>0</v>
      </c>
      <c r="AB164" s="26">
        <f t="shared" si="73"/>
        <v>0</v>
      </c>
      <c r="AC164" s="26">
        <f t="shared" si="73"/>
        <v>0</v>
      </c>
      <c r="AD164" s="26">
        <f t="shared" si="73"/>
        <v>0</v>
      </c>
      <c r="AE164" s="26">
        <f t="shared" si="73"/>
        <v>0</v>
      </c>
      <c r="AF164" s="26">
        <f t="shared" si="73"/>
        <v>0</v>
      </c>
      <c r="AG164" s="26">
        <f t="shared" si="73"/>
        <v>0</v>
      </c>
      <c r="AH164" s="26">
        <f t="shared" si="73"/>
        <v>0</v>
      </c>
      <c r="AI164" s="26">
        <f t="shared" si="73"/>
        <v>0</v>
      </c>
      <c r="AJ164" s="26">
        <f t="shared" si="73"/>
        <v>0</v>
      </c>
      <c r="AK164" s="26">
        <f t="shared" si="73"/>
        <v>0</v>
      </c>
      <c r="AL164" s="26">
        <f t="shared" si="73"/>
        <v>0</v>
      </c>
      <c r="AM164" s="26">
        <f t="shared" si="73"/>
        <v>0</v>
      </c>
    </row>
    <row r="165" spans="1:39" hidden="1" x14ac:dyDescent="0.25">
      <c r="A165" s="592"/>
      <c r="B165" s="236" t="s">
        <v>1</v>
      </c>
      <c r="C165" s="26">
        <f t="shared" si="71"/>
        <v>0</v>
      </c>
      <c r="D165" s="26">
        <f t="shared" si="72"/>
        <v>0</v>
      </c>
      <c r="E165" s="26">
        <f t="shared" si="73"/>
        <v>0</v>
      </c>
      <c r="F165" s="26">
        <f t="shared" si="73"/>
        <v>0</v>
      </c>
      <c r="G165" s="26">
        <f t="shared" si="73"/>
        <v>47.447345471439355</v>
      </c>
      <c r="H165" s="26">
        <f t="shared" si="73"/>
        <v>661.04510349857878</v>
      </c>
      <c r="I165" s="26">
        <f t="shared" si="73"/>
        <v>1422.7120318286547</v>
      </c>
      <c r="J165" s="26">
        <f t="shared" si="73"/>
        <v>2238.6756076107886</v>
      </c>
      <c r="K165" s="26">
        <f t="shared" si="73"/>
        <v>1095.4703453612397</v>
      </c>
      <c r="L165" s="26">
        <f t="shared" si="73"/>
        <v>38.330289519157823</v>
      </c>
      <c r="M165" s="26">
        <f t="shared" si="73"/>
        <v>0</v>
      </c>
      <c r="N165" s="26">
        <f t="shared" si="73"/>
        <v>0</v>
      </c>
      <c r="O165" s="26">
        <f t="shared" si="73"/>
        <v>0</v>
      </c>
      <c r="P165" s="26">
        <f t="shared" si="73"/>
        <v>0</v>
      </c>
      <c r="Q165" s="26">
        <f t="shared" si="73"/>
        <v>0</v>
      </c>
      <c r="R165" s="26">
        <f t="shared" si="73"/>
        <v>170.5139835605172</v>
      </c>
      <c r="S165" s="26">
        <f t="shared" si="73"/>
        <v>1251.2572103829018</v>
      </c>
      <c r="T165" s="26">
        <f t="shared" si="73"/>
        <v>8688.2992330520919</v>
      </c>
      <c r="U165" s="26">
        <f t="shared" si="73"/>
        <v>9501.021147282534</v>
      </c>
      <c r="V165" s="26">
        <f t="shared" si="73"/>
        <v>9685.3176963566621</v>
      </c>
      <c r="W165" s="26">
        <f t="shared" si="73"/>
        <v>4451.7208553746395</v>
      </c>
      <c r="X165" s="26">
        <f t="shared" si="73"/>
        <v>154.61750487583993</v>
      </c>
      <c r="Y165" s="26">
        <f t="shared" si="73"/>
        <v>0</v>
      </c>
      <c r="Z165" s="26">
        <f t="shared" si="73"/>
        <v>0</v>
      </c>
      <c r="AA165" s="26">
        <f t="shared" si="73"/>
        <v>0</v>
      </c>
      <c r="AB165" s="26">
        <f t="shared" si="73"/>
        <v>0</v>
      </c>
      <c r="AC165" s="26">
        <f t="shared" si="73"/>
        <v>0</v>
      </c>
      <c r="AD165" s="26">
        <f t="shared" si="73"/>
        <v>170.5139835605172</v>
      </c>
      <c r="AE165" s="26">
        <f t="shared" si="73"/>
        <v>1251.2572103829018</v>
      </c>
      <c r="AF165" s="26">
        <f t="shared" si="73"/>
        <v>0</v>
      </c>
      <c r="AG165" s="26">
        <f t="shared" si="73"/>
        <v>0</v>
      </c>
      <c r="AH165" s="26">
        <f t="shared" si="73"/>
        <v>0</v>
      </c>
      <c r="AI165" s="26">
        <f t="shared" si="73"/>
        <v>0</v>
      </c>
      <c r="AJ165" s="26">
        <f t="shared" si="73"/>
        <v>0</v>
      </c>
      <c r="AK165" s="26">
        <f t="shared" si="73"/>
        <v>0</v>
      </c>
      <c r="AL165" s="26">
        <f t="shared" si="73"/>
        <v>0</v>
      </c>
      <c r="AM165" s="26">
        <f t="shared" si="73"/>
        <v>0</v>
      </c>
    </row>
    <row r="166" spans="1:39" hidden="1" x14ac:dyDescent="0.25">
      <c r="A166" s="592"/>
      <c r="B166" s="236" t="s">
        <v>21</v>
      </c>
      <c r="C166" s="26">
        <f t="shared" si="71"/>
        <v>0</v>
      </c>
      <c r="D166" s="26">
        <f t="shared" si="72"/>
        <v>0</v>
      </c>
      <c r="E166" s="26">
        <f t="shared" si="73"/>
        <v>0</v>
      </c>
      <c r="F166" s="26">
        <f t="shared" si="73"/>
        <v>0</v>
      </c>
      <c r="G166" s="26">
        <f t="shared" si="73"/>
        <v>0</v>
      </c>
      <c r="H166" s="26">
        <f t="shared" si="73"/>
        <v>0</v>
      </c>
      <c r="I166" s="26">
        <f t="shared" si="73"/>
        <v>0</v>
      </c>
      <c r="J166" s="26">
        <f t="shared" si="73"/>
        <v>0</v>
      </c>
      <c r="K166" s="26">
        <f t="shared" si="73"/>
        <v>0</v>
      </c>
      <c r="L166" s="26">
        <f t="shared" si="73"/>
        <v>0</v>
      </c>
      <c r="M166" s="26">
        <f t="shared" si="73"/>
        <v>0</v>
      </c>
      <c r="N166" s="26">
        <f t="shared" si="73"/>
        <v>0</v>
      </c>
      <c r="O166" s="26">
        <f t="shared" si="73"/>
        <v>0</v>
      </c>
      <c r="P166" s="26">
        <f t="shared" si="73"/>
        <v>0</v>
      </c>
      <c r="Q166" s="26">
        <f t="shared" si="73"/>
        <v>0</v>
      </c>
      <c r="R166" s="26">
        <f t="shared" si="73"/>
        <v>0</v>
      </c>
      <c r="S166" s="26">
        <f t="shared" si="73"/>
        <v>0</v>
      </c>
      <c r="T166" s="26">
        <f t="shared" si="73"/>
        <v>0</v>
      </c>
      <c r="U166" s="26">
        <f t="shared" si="73"/>
        <v>0</v>
      </c>
      <c r="V166" s="26">
        <f t="shared" si="73"/>
        <v>0</v>
      </c>
      <c r="W166" s="26">
        <f t="shared" si="73"/>
        <v>0</v>
      </c>
      <c r="X166" s="26">
        <f t="shared" si="73"/>
        <v>0</v>
      </c>
      <c r="Y166" s="26">
        <f t="shared" si="73"/>
        <v>0</v>
      </c>
      <c r="Z166" s="26">
        <f t="shared" si="73"/>
        <v>0</v>
      </c>
      <c r="AA166" s="26">
        <f t="shared" si="73"/>
        <v>0</v>
      </c>
      <c r="AB166" s="26">
        <f t="shared" si="73"/>
        <v>0</v>
      </c>
      <c r="AC166" s="26">
        <f t="shared" si="73"/>
        <v>0</v>
      </c>
      <c r="AD166" s="26">
        <f t="shared" si="73"/>
        <v>0</v>
      </c>
      <c r="AE166" s="26">
        <f t="shared" si="73"/>
        <v>0</v>
      </c>
      <c r="AF166" s="26">
        <f t="shared" si="73"/>
        <v>0</v>
      </c>
      <c r="AG166" s="26">
        <f t="shared" si="73"/>
        <v>0</v>
      </c>
      <c r="AH166" s="26">
        <f t="shared" si="73"/>
        <v>0</v>
      </c>
      <c r="AI166" s="26">
        <f t="shared" si="73"/>
        <v>0</v>
      </c>
      <c r="AJ166" s="26">
        <f t="shared" si="73"/>
        <v>0</v>
      </c>
      <c r="AK166" s="26">
        <f t="shared" si="73"/>
        <v>0</v>
      </c>
      <c r="AL166" s="26">
        <f t="shared" si="73"/>
        <v>0</v>
      </c>
      <c r="AM166" s="26">
        <f t="shared" si="73"/>
        <v>0</v>
      </c>
    </row>
    <row r="167" spans="1:39" hidden="1" x14ac:dyDescent="0.25">
      <c r="A167" s="592"/>
      <c r="B167" s="77" t="s">
        <v>9</v>
      </c>
      <c r="C167" s="26">
        <f t="shared" si="71"/>
        <v>0</v>
      </c>
      <c r="D167" s="26">
        <f t="shared" si="72"/>
        <v>0</v>
      </c>
      <c r="E167" s="26">
        <f t="shared" si="73"/>
        <v>0</v>
      </c>
      <c r="F167" s="26">
        <f t="shared" si="73"/>
        <v>0</v>
      </c>
      <c r="G167" s="26">
        <f t="shared" si="73"/>
        <v>0</v>
      </c>
      <c r="H167" s="26">
        <f t="shared" si="73"/>
        <v>0</v>
      </c>
      <c r="I167" s="26">
        <f t="shared" si="73"/>
        <v>0</v>
      </c>
      <c r="J167" s="26">
        <f t="shared" si="73"/>
        <v>0</v>
      </c>
      <c r="K167" s="26">
        <f t="shared" si="73"/>
        <v>0</v>
      </c>
      <c r="L167" s="26">
        <f t="shared" si="73"/>
        <v>0</v>
      </c>
      <c r="M167" s="26">
        <f t="shared" si="73"/>
        <v>0</v>
      </c>
      <c r="N167" s="26">
        <f t="shared" si="73"/>
        <v>0</v>
      </c>
      <c r="O167" s="26">
        <f t="shared" si="73"/>
        <v>0</v>
      </c>
      <c r="P167" s="26">
        <f t="shared" si="73"/>
        <v>0</v>
      </c>
      <c r="Q167" s="26">
        <f t="shared" si="73"/>
        <v>0</v>
      </c>
      <c r="R167" s="26">
        <f t="shared" si="73"/>
        <v>0</v>
      </c>
      <c r="S167" s="26">
        <f t="shared" si="73"/>
        <v>0</v>
      </c>
      <c r="T167" s="26">
        <f t="shared" si="73"/>
        <v>0</v>
      </c>
      <c r="U167" s="26">
        <f t="shared" si="73"/>
        <v>0</v>
      </c>
      <c r="V167" s="26">
        <f t="shared" si="73"/>
        <v>0</v>
      </c>
      <c r="W167" s="26">
        <f t="shared" si="73"/>
        <v>0</v>
      </c>
      <c r="X167" s="26">
        <f t="shared" si="73"/>
        <v>0</v>
      </c>
      <c r="Y167" s="26">
        <f t="shared" si="73"/>
        <v>0</v>
      </c>
      <c r="Z167" s="26">
        <f t="shared" si="73"/>
        <v>0</v>
      </c>
      <c r="AA167" s="26">
        <f t="shared" si="73"/>
        <v>0</v>
      </c>
      <c r="AB167" s="26">
        <f t="shared" si="73"/>
        <v>0</v>
      </c>
      <c r="AC167" s="26">
        <f t="shared" si="73"/>
        <v>0</v>
      </c>
      <c r="AD167" s="26">
        <f t="shared" si="73"/>
        <v>0</v>
      </c>
      <c r="AE167" s="26">
        <f t="shared" si="73"/>
        <v>0</v>
      </c>
      <c r="AF167" s="26">
        <f t="shared" si="73"/>
        <v>0</v>
      </c>
      <c r="AG167" s="26">
        <f t="shared" si="73"/>
        <v>0</v>
      </c>
      <c r="AH167" s="26">
        <f t="shared" si="73"/>
        <v>0</v>
      </c>
      <c r="AI167" s="26">
        <f t="shared" si="73"/>
        <v>0</v>
      </c>
      <c r="AJ167" s="26">
        <f t="shared" si="73"/>
        <v>0</v>
      </c>
      <c r="AK167" s="26">
        <f t="shared" si="73"/>
        <v>0</v>
      </c>
      <c r="AL167" s="26">
        <f t="shared" si="73"/>
        <v>0</v>
      </c>
      <c r="AM167" s="26">
        <f t="shared" si="73"/>
        <v>0</v>
      </c>
    </row>
    <row r="168" spans="1:39" hidden="1" x14ac:dyDescent="0.25">
      <c r="A168" s="592"/>
      <c r="B168" s="77" t="s">
        <v>3</v>
      </c>
      <c r="C168" s="26">
        <f t="shared" si="71"/>
        <v>0</v>
      </c>
      <c r="D168" s="26">
        <f t="shared" si="72"/>
        <v>0</v>
      </c>
      <c r="E168" s="26">
        <f t="shared" ref="E168:AM171" si="74">IF(E29=0,0,((E11*0.5)+D29-E47)*E84*E133*E$2)</f>
        <v>0</v>
      </c>
      <c r="F168" s="26">
        <f t="shared" si="74"/>
        <v>0</v>
      </c>
      <c r="G168" s="26">
        <f t="shared" si="74"/>
        <v>25.502997837424616</v>
      </c>
      <c r="H168" s="26">
        <f t="shared" si="74"/>
        <v>365.23258026566572</v>
      </c>
      <c r="I168" s="26">
        <f t="shared" si="74"/>
        <v>430.47286766740126</v>
      </c>
      <c r="J168" s="26">
        <f t="shared" si="74"/>
        <v>620.51581699457245</v>
      </c>
      <c r="K168" s="26">
        <f t="shared" si="74"/>
        <v>1138.5842378141501</v>
      </c>
      <c r="L168" s="26">
        <f t="shared" si="74"/>
        <v>281.14872905668665</v>
      </c>
      <c r="M168" s="26">
        <f t="shared" si="74"/>
        <v>471.48633177105233</v>
      </c>
      <c r="N168" s="26">
        <f t="shared" si="74"/>
        <v>924.1231668987906</v>
      </c>
      <c r="O168" s="26">
        <f t="shared" si="74"/>
        <v>1371.1879420164237</v>
      </c>
      <c r="P168" s="26">
        <f t="shared" si="74"/>
        <v>1034.9281416721444</v>
      </c>
      <c r="Q168" s="26">
        <f t="shared" si="74"/>
        <v>841.05816622279508</v>
      </c>
      <c r="R168" s="26">
        <f t="shared" si="74"/>
        <v>323.63859269934045</v>
      </c>
      <c r="S168" s="26">
        <f t="shared" si="74"/>
        <v>818.07634258131714</v>
      </c>
      <c r="T168" s="26">
        <f t="shared" si="74"/>
        <v>5847.6339710302555</v>
      </c>
      <c r="U168" s="26">
        <f t="shared" si="74"/>
        <v>6395.8618145519449</v>
      </c>
      <c r="V168" s="26">
        <f t="shared" si="74"/>
        <v>6520.6825112141805</v>
      </c>
      <c r="W168" s="26">
        <f t="shared" si="74"/>
        <v>2980.946535747858</v>
      </c>
      <c r="X168" s="26">
        <f t="shared" si="74"/>
        <v>385.25947800231307</v>
      </c>
      <c r="Y168" s="26">
        <f t="shared" si="74"/>
        <v>575.93939546265062</v>
      </c>
      <c r="Z168" s="26">
        <f t="shared" si="74"/>
        <v>1016.2800554505874</v>
      </c>
      <c r="AA168" s="26">
        <f t="shared" si="74"/>
        <v>1371.1879420164237</v>
      </c>
      <c r="AB168" s="26">
        <f t="shared" si="74"/>
        <v>1034.9281416721444</v>
      </c>
      <c r="AC168" s="26">
        <f t="shared" si="74"/>
        <v>841.05816622279508</v>
      </c>
      <c r="AD168" s="26">
        <f t="shared" si="74"/>
        <v>323.63859269934045</v>
      </c>
      <c r="AE168" s="26">
        <f t="shared" si="74"/>
        <v>818.07634258131714</v>
      </c>
      <c r="AF168" s="26">
        <f t="shared" si="74"/>
        <v>0</v>
      </c>
      <c r="AG168" s="26">
        <f t="shared" si="74"/>
        <v>0</v>
      </c>
      <c r="AH168" s="26">
        <f t="shared" si="74"/>
        <v>0</v>
      </c>
      <c r="AI168" s="26">
        <f t="shared" si="74"/>
        <v>0</v>
      </c>
      <c r="AJ168" s="26">
        <f t="shared" si="74"/>
        <v>0</v>
      </c>
      <c r="AK168" s="26">
        <f t="shared" si="74"/>
        <v>0</v>
      </c>
      <c r="AL168" s="26">
        <f t="shared" si="74"/>
        <v>0</v>
      </c>
      <c r="AM168" s="26">
        <f t="shared" si="74"/>
        <v>0</v>
      </c>
    </row>
    <row r="169" spans="1:39" ht="15.75" hidden="1" customHeight="1" x14ac:dyDescent="0.25">
      <c r="A169" s="592"/>
      <c r="B169" s="77" t="s">
        <v>4</v>
      </c>
      <c r="C169" s="26">
        <f t="shared" si="71"/>
        <v>0</v>
      </c>
      <c r="D169" s="26">
        <f t="shared" si="72"/>
        <v>2.7793331781993098</v>
      </c>
      <c r="E169" s="26">
        <f t="shared" si="74"/>
        <v>9.4068655747216887</v>
      </c>
      <c r="F169" s="26">
        <f t="shared" si="74"/>
        <v>50.81352778550248</v>
      </c>
      <c r="G169" s="26">
        <f t="shared" si="74"/>
        <v>204.71487221892644</v>
      </c>
      <c r="H169" s="26">
        <f t="shared" si="74"/>
        <v>781.6626195932713</v>
      </c>
      <c r="I169" s="26">
        <f t="shared" si="74"/>
        <v>1142.989460802482</v>
      </c>
      <c r="J169" s="26">
        <f t="shared" si="74"/>
        <v>1231.3936157782757</v>
      </c>
      <c r="K169" s="26">
        <f t="shared" si="74"/>
        <v>1394.4580239973457</v>
      </c>
      <c r="L169" s="26">
        <f t="shared" si="74"/>
        <v>736.75763184418986</v>
      </c>
      <c r="M169" s="26">
        <f t="shared" si="74"/>
        <v>664.19507375335286</v>
      </c>
      <c r="N169" s="26">
        <f t="shared" si="74"/>
        <v>914.59587118549689</v>
      </c>
      <c r="O169" s="26">
        <f t="shared" si="74"/>
        <v>1877.5045387074979</v>
      </c>
      <c r="P169" s="26">
        <f t="shared" si="74"/>
        <v>1428.9889885758496</v>
      </c>
      <c r="Q169" s="26">
        <f t="shared" si="74"/>
        <v>1632.4443425673721</v>
      </c>
      <c r="R169" s="26">
        <f t="shared" si="74"/>
        <v>1887.5361255785429</v>
      </c>
      <c r="S169" s="26">
        <f t="shared" si="74"/>
        <v>2694.0264078428359</v>
      </c>
      <c r="T169" s="26">
        <f t="shared" si="74"/>
        <v>6115.6105513534721</v>
      </c>
      <c r="U169" s="26">
        <f t="shared" si="74"/>
        <v>6814.1700905105245</v>
      </c>
      <c r="V169" s="26">
        <f t="shared" si="74"/>
        <v>5676.219224696837</v>
      </c>
      <c r="W169" s="26">
        <f t="shared" si="74"/>
        <v>5346.7534320003533</v>
      </c>
      <c r="X169" s="26">
        <f t="shared" si="74"/>
        <v>2455.329123595337</v>
      </c>
      <c r="Y169" s="26">
        <f t="shared" si="74"/>
        <v>1957.3567726218225</v>
      </c>
      <c r="Z169" s="26">
        <f t="shared" si="74"/>
        <v>1363.2370943880944</v>
      </c>
      <c r="AA169" s="26">
        <f t="shared" si="74"/>
        <v>1877.5045387074979</v>
      </c>
      <c r="AB169" s="26">
        <f t="shared" si="74"/>
        <v>1428.9889885758496</v>
      </c>
      <c r="AC169" s="26">
        <f t="shared" si="74"/>
        <v>1632.4443425673721</v>
      </c>
      <c r="AD169" s="26">
        <f t="shared" si="74"/>
        <v>1887.5361255785429</v>
      </c>
      <c r="AE169" s="26">
        <f t="shared" si="74"/>
        <v>2694.0264078428359</v>
      </c>
      <c r="AF169" s="26">
        <f t="shared" si="74"/>
        <v>0</v>
      </c>
      <c r="AG169" s="26">
        <f t="shared" si="74"/>
        <v>0</v>
      </c>
      <c r="AH169" s="26">
        <f t="shared" si="74"/>
        <v>0</v>
      </c>
      <c r="AI169" s="26">
        <f t="shared" si="74"/>
        <v>0</v>
      </c>
      <c r="AJ169" s="26">
        <f t="shared" si="74"/>
        <v>0</v>
      </c>
      <c r="AK169" s="26">
        <f t="shared" si="74"/>
        <v>0</v>
      </c>
      <c r="AL169" s="26">
        <f t="shared" si="74"/>
        <v>0</v>
      </c>
      <c r="AM169" s="26">
        <f t="shared" si="74"/>
        <v>0</v>
      </c>
    </row>
    <row r="170" spans="1:39" hidden="1" x14ac:dyDescent="0.25">
      <c r="A170" s="592"/>
      <c r="B170" s="77" t="s">
        <v>5</v>
      </c>
      <c r="C170" s="26">
        <f t="shared" si="71"/>
        <v>0</v>
      </c>
      <c r="D170" s="26">
        <f t="shared" si="72"/>
        <v>7.1516903416530209</v>
      </c>
      <c r="E170" s="26">
        <f t="shared" si="74"/>
        <v>15.856433232468333</v>
      </c>
      <c r="F170" s="26">
        <f t="shared" si="74"/>
        <v>15.853718080319332</v>
      </c>
      <c r="G170" s="26">
        <f t="shared" si="74"/>
        <v>20.605492711197684</v>
      </c>
      <c r="H170" s="26">
        <f t="shared" si="74"/>
        <v>58.423804899415074</v>
      </c>
      <c r="I170" s="26">
        <f t="shared" si="74"/>
        <v>57.877203315136043</v>
      </c>
      <c r="J170" s="26">
        <f t="shared" si="74"/>
        <v>58.966661368680917</v>
      </c>
      <c r="K170" s="26">
        <f t="shared" si="74"/>
        <v>55.671322651435105</v>
      </c>
      <c r="L170" s="26">
        <f t="shared" si="74"/>
        <v>20.117271810259858</v>
      </c>
      <c r="M170" s="26">
        <f t="shared" si="74"/>
        <v>20.288748552749816</v>
      </c>
      <c r="N170" s="26">
        <f t="shared" si="74"/>
        <v>14.465270546181356</v>
      </c>
      <c r="O170" s="26">
        <f t="shared" si="74"/>
        <v>16.012213228959777</v>
      </c>
      <c r="P170" s="26">
        <f t="shared" si="74"/>
        <v>15.136013364142066</v>
      </c>
      <c r="Q170" s="26">
        <f t="shared" si="74"/>
        <v>17.11752690982393</v>
      </c>
      <c r="R170" s="26">
        <f t="shared" si="74"/>
        <v>16.787777205011171</v>
      </c>
      <c r="S170" s="26">
        <f t="shared" si="74"/>
        <v>22.219148325540928</v>
      </c>
      <c r="T170" s="26">
        <f t="shared" si="74"/>
        <v>62.896044808505145</v>
      </c>
      <c r="U170" s="26">
        <f t="shared" si="74"/>
        <v>57.877203315136043</v>
      </c>
      <c r="V170" s="26">
        <f t="shared" si="74"/>
        <v>58.966661368680917</v>
      </c>
      <c r="W170" s="26">
        <f t="shared" si="74"/>
        <v>55.671322651435105</v>
      </c>
      <c r="X170" s="26">
        <f t="shared" si="74"/>
        <v>20.117271810259858</v>
      </c>
      <c r="Y170" s="26">
        <f t="shared" si="74"/>
        <v>20.288748552749816</v>
      </c>
      <c r="Z170" s="26">
        <f t="shared" si="74"/>
        <v>14.465270546181356</v>
      </c>
      <c r="AA170" s="26">
        <f t="shared" si="74"/>
        <v>16.012213228959777</v>
      </c>
      <c r="AB170" s="26">
        <f t="shared" si="74"/>
        <v>15.136013364142066</v>
      </c>
      <c r="AC170" s="26">
        <f t="shared" si="74"/>
        <v>17.11752690982393</v>
      </c>
      <c r="AD170" s="26">
        <f t="shared" si="74"/>
        <v>16.787777205011171</v>
      </c>
      <c r="AE170" s="26">
        <f t="shared" si="74"/>
        <v>22.219148325540928</v>
      </c>
      <c r="AF170" s="26">
        <f t="shared" si="74"/>
        <v>0</v>
      </c>
      <c r="AG170" s="26">
        <f t="shared" si="74"/>
        <v>0</v>
      </c>
      <c r="AH170" s="26">
        <f t="shared" si="74"/>
        <v>0</v>
      </c>
      <c r="AI170" s="26">
        <f t="shared" si="74"/>
        <v>0</v>
      </c>
      <c r="AJ170" s="26">
        <f t="shared" si="74"/>
        <v>0</v>
      </c>
      <c r="AK170" s="26">
        <f t="shared" si="74"/>
        <v>0</v>
      </c>
      <c r="AL170" s="26">
        <f t="shared" si="74"/>
        <v>0</v>
      </c>
      <c r="AM170" s="26">
        <f t="shared" si="74"/>
        <v>0</v>
      </c>
    </row>
    <row r="171" spans="1:39" hidden="1" x14ac:dyDescent="0.25">
      <c r="A171" s="592"/>
      <c r="B171" s="77" t="s">
        <v>22</v>
      </c>
      <c r="C171" s="26">
        <f t="shared" si="71"/>
        <v>0</v>
      </c>
      <c r="D171" s="26">
        <f t="shared" si="72"/>
        <v>0</v>
      </c>
      <c r="E171" s="26">
        <f t="shared" si="74"/>
        <v>0</v>
      </c>
      <c r="F171" s="26">
        <f t="shared" si="74"/>
        <v>0</v>
      </c>
      <c r="G171" s="26">
        <f t="shared" si="74"/>
        <v>0</v>
      </c>
      <c r="H171" s="26">
        <f t="shared" si="74"/>
        <v>0</v>
      </c>
      <c r="I171" s="26">
        <f t="shared" si="74"/>
        <v>0</v>
      </c>
      <c r="J171" s="26">
        <f t="shared" si="74"/>
        <v>0</v>
      </c>
      <c r="K171" s="26">
        <f t="shared" si="74"/>
        <v>0</v>
      </c>
      <c r="L171" s="26">
        <f t="shared" si="74"/>
        <v>0</v>
      </c>
      <c r="M171" s="26">
        <f t="shared" si="74"/>
        <v>0</v>
      </c>
      <c r="N171" s="26">
        <f t="shared" si="74"/>
        <v>0</v>
      </c>
      <c r="O171" s="26">
        <f t="shared" si="74"/>
        <v>0</v>
      </c>
      <c r="P171" s="26">
        <f t="shared" si="74"/>
        <v>0</v>
      </c>
      <c r="Q171" s="26">
        <f t="shared" si="74"/>
        <v>0</v>
      </c>
      <c r="R171" s="26">
        <f t="shared" si="74"/>
        <v>0</v>
      </c>
      <c r="S171" s="26">
        <f t="shared" si="74"/>
        <v>0</v>
      </c>
      <c r="T171" s="26">
        <f t="shared" si="74"/>
        <v>0</v>
      </c>
      <c r="U171" s="26">
        <f t="shared" si="74"/>
        <v>0</v>
      </c>
      <c r="V171" s="26">
        <f t="shared" si="74"/>
        <v>0</v>
      </c>
      <c r="W171" s="26">
        <f t="shared" si="74"/>
        <v>0</v>
      </c>
      <c r="X171" s="26">
        <f t="shared" si="74"/>
        <v>0</v>
      </c>
      <c r="Y171" s="26">
        <f t="shared" si="74"/>
        <v>0</v>
      </c>
      <c r="Z171" s="26">
        <f t="shared" si="74"/>
        <v>0</v>
      </c>
      <c r="AA171" s="26">
        <f t="shared" si="74"/>
        <v>0</v>
      </c>
      <c r="AB171" s="26">
        <f t="shared" si="74"/>
        <v>0</v>
      </c>
      <c r="AC171" s="26">
        <f t="shared" si="74"/>
        <v>0</v>
      </c>
      <c r="AD171" s="26">
        <f t="shared" si="74"/>
        <v>0</v>
      </c>
      <c r="AE171" s="26">
        <f t="shared" si="74"/>
        <v>0</v>
      </c>
      <c r="AF171" s="26">
        <f t="shared" si="74"/>
        <v>0</v>
      </c>
      <c r="AG171" s="26">
        <f t="shared" si="74"/>
        <v>0</v>
      </c>
      <c r="AH171" s="26">
        <f t="shared" si="74"/>
        <v>0</v>
      </c>
      <c r="AI171" s="26">
        <f t="shared" si="74"/>
        <v>0</v>
      </c>
      <c r="AJ171" s="26">
        <f t="shared" si="74"/>
        <v>0</v>
      </c>
      <c r="AK171" s="26">
        <f t="shared" si="74"/>
        <v>0</v>
      </c>
      <c r="AL171" s="26">
        <f t="shared" si="74"/>
        <v>0</v>
      </c>
      <c r="AM171" s="26">
        <f t="shared" si="74"/>
        <v>0</v>
      </c>
    </row>
    <row r="172" spans="1:39" hidden="1" x14ac:dyDescent="0.25">
      <c r="A172" s="592"/>
      <c r="B172" s="77" t="s">
        <v>23</v>
      </c>
      <c r="C172" s="26">
        <f t="shared" si="71"/>
        <v>0</v>
      </c>
      <c r="D172" s="26">
        <f t="shared" si="72"/>
        <v>0</v>
      </c>
      <c r="E172" s="26">
        <f t="shared" ref="E172:AM174" si="75">IF(E33=0,0,((E15*0.5)+D33-E51)*E88*E137*E$2)</f>
        <v>0</v>
      </c>
      <c r="F172" s="26">
        <f t="shared" si="75"/>
        <v>0</v>
      </c>
      <c r="G172" s="26">
        <f t="shared" si="75"/>
        <v>0</v>
      </c>
      <c r="H172" s="26">
        <f t="shared" si="75"/>
        <v>0</v>
      </c>
      <c r="I172" s="26">
        <f t="shared" si="75"/>
        <v>0</v>
      </c>
      <c r="J172" s="26">
        <f t="shared" si="75"/>
        <v>0</v>
      </c>
      <c r="K172" s="26">
        <f t="shared" si="75"/>
        <v>11.306111021767025</v>
      </c>
      <c r="L172" s="26">
        <f t="shared" si="75"/>
        <v>8.171104895996173</v>
      </c>
      <c r="M172" s="26">
        <f t="shared" si="75"/>
        <v>37.909102728637478</v>
      </c>
      <c r="N172" s="26">
        <f t="shared" si="75"/>
        <v>52.61221945328019</v>
      </c>
      <c r="O172" s="26">
        <f t="shared" si="75"/>
        <v>63.144101031121437</v>
      </c>
      <c r="P172" s="26">
        <f t="shared" si="75"/>
        <v>59.688810247993473</v>
      </c>
      <c r="Q172" s="26">
        <f t="shared" si="75"/>
        <v>67.502901263017989</v>
      </c>
      <c r="R172" s="26">
        <f t="shared" si="75"/>
        <v>66.202534575543368</v>
      </c>
      <c r="S172" s="26">
        <f t="shared" si="75"/>
        <v>87.621125614036956</v>
      </c>
      <c r="T172" s="26">
        <f t="shared" si="75"/>
        <v>248.03030980522337</v>
      </c>
      <c r="U172" s="26">
        <f t="shared" si="75"/>
        <v>228.23852775829701</v>
      </c>
      <c r="V172" s="26">
        <f t="shared" si="75"/>
        <v>232.53480138509255</v>
      </c>
      <c r="W172" s="26">
        <f t="shared" si="75"/>
        <v>219.5396458798437</v>
      </c>
      <c r="X172" s="26">
        <f t="shared" si="75"/>
        <v>79.332383693225594</v>
      </c>
      <c r="Y172" s="26">
        <f t="shared" si="75"/>
        <v>80.008601565011773</v>
      </c>
      <c r="Z172" s="26">
        <f t="shared" si="75"/>
        <v>57.043738535695169</v>
      </c>
      <c r="AA172" s="26">
        <f t="shared" si="75"/>
        <v>63.144101031121437</v>
      </c>
      <c r="AB172" s="26">
        <f t="shared" si="75"/>
        <v>59.688810247993473</v>
      </c>
      <c r="AC172" s="26">
        <f t="shared" si="75"/>
        <v>67.502901263017989</v>
      </c>
      <c r="AD172" s="26">
        <f t="shared" si="75"/>
        <v>66.202534575543368</v>
      </c>
      <c r="AE172" s="26">
        <f t="shared" si="75"/>
        <v>87.621125614036956</v>
      </c>
      <c r="AF172" s="26">
        <f t="shared" si="75"/>
        <v>0</v>
      </c>
      <c r="AG172" s="26">
        <f t="shared" si="75"/>
        <v>0</v>
      </c>
      <c r="AH172" s="26">
        <f t="shared" si="75"/>
        <v>0</v>
      </c>
      <c r="AI172" s="26">
        <f t="shared" si="75"/>
        <v>0</v>
      </c>
      <c r="AJ172" s="26">
        <f t="shared" si="75"/>
        <v>0</v>
      </c>
      <c r="AK172" s="26">
        <f t="shared" si="75"/>
        <v>0</v>
      </c>
      <c r="AL172" s="26">
        <f t="shared" si="75"/>
        <v>0</v>
      </c>
      <c r="AM172" s="26">
        <f t="shared" si="75"/>
        <v>0</v>
      </c>
    </row>
    <row r="173" spans="1:39" ht="15.75" hidden="1" customHeight="1" x14ac:dyDescent="0.25">
      <c r="A173" s="592"/>
      <c r="B173" s="77" t="s">
        <v>7</v>
      </c>
      <c r="C173" s="26">
        <f t="shared" si="71"/>
        <v>0</v>
      </c>
      <c r="D173" s="26">
        <f t="shared" si="72"/>
        <v>0</v>
      </c>
      <c r="E173" s="26">
        <f t="shared" si="75"/>
        <v>0</v>
      </c>
      <c r="F173" s="26">
        <f t="shared" si="75"/>
        <v>0</v>
      </c>
      <c r="G173" s="26">
        <f t="shared" si="75"/>
        <v>0</v>
      </c>
      <c r="H173" s="26">
        <f t="shared" si="75"/>
        <v>0</v>
      </c>
      <c r="I173" s="26">
        <f t="shared" si="75"/>
        <v>0</v>
      </c>
      <c r="J173" s="26">
        <f t="shared" si="75"/>
        <v>0</v>
      </c>
      <c r="K173" s="26">
        <f t="shared" si="75"/>
        <v>0</v>
      </c>
      <c r="L173" s="26">
        <f t="shared" si="75"/>
        <v>0</v>
      </c>
      <c r="M173" s="26">
        <f t="shared" si="75"/>
        <v>0</v>
      </c>
      <c r="N173" s="26">
        <f t="shared" si="75"/>
        <v>0</v>
      </c>
      <c r="O173" s="26">
        <f t="shared" si="75"/>
        <v>0</v>
      </c>
      <c r="P173" s="26">
        <f t="shared" si="75"/>
        <v>0</v>
      </c>
      <c r="Q173" s="26">
        <f t="shared" si="75"/>
        <v>0</v>
      </c>
      <c r="R173" s="26">
        <f t="shared" si="75"/>
        <v>0</v>
      </c>
      <c r="S173" s="26">
        <f t="shared" si="75"/>
        <v>0</v>
      </c>
      <c r="T173" s="26">
        <f t="shared" si="75"/>
        <v>0</v>
      </c>
      <c r="U173" s="26">
        <f t="shared" si="75"/>
        <v>0</v>
      </c>
      <c r="V173" s="26">
        <f t="shared" si="75"/>
        <v>0</v>
      </c>
      <c r="W173" s="26">
        <f t="shared" si="75"/>
        <v>0</v>
      </c>
      <c r="X173" s="26">
        <f t="shared" si="75"/>
        <v>0</v>
      </c>
      <c r="Y173" s="26">
        <f t="shared" si="75"/>
        <v>0</v>
      </c>
      <c r="Z173" s="26">
        <f t="shared" si="75"/>
        <v>0</v>
      </c>
      <c r="AA173" s="26">
        <f t="shared" si="75"/>
        <v>0</v>
      </c>
      <c r="AB173" s="26">
        <f t="shared" si="75"/>
        <v>0</v>
      </c>
      <c r="AC173" s="26">
        <f t="shared" si="75"/>
        <v>0</v>
      </c>
      <c r="AD173" s="26">
        <f t="shared" si="75"/>
        <v>0</v>
      </c>
      <c r="AE173" s="26">
        <f t="shared" si="75"/>
        <v>0</v>
      </c>
      <c r="AF173" s="26">
        <f t="shared" si="75"/>
        <v>0</v>
      </c>
      <c r="AG173" s="26">
        <f t="shared" si="75"/>
        <v>0</v>
      </c>
      <c r="AH173" s="26">
        <f t="shared" si="75"/>
        <v>0</v>
      </c>
      <c r="AI173" s="26">
        <f t="shared" si="75"/>
        <v>0</v>
      </c>
      <c r="AJ173" s="26">
        <f t="shared" si="75"/>
        <v>0</v>
      </c>
      <c r="AK173" s="26">
        <f t="shared" si="75"/>
        <v>0</v>
      </c>
      <c r="AL173" s="26">
        <f t="shared" si="75"/>
        <v>0</v>
      </c>
      <c r="AM173" s="26">
        <f t="shared" si="75"/>
        <v>0</v>
      </c>
    </row>
    <row r="174" spans="1:39" ht="15.75" hidden="1" customHeight="1" x14ac:dyDescent="0.25">
      <c r="A174" s="592"/>
      <c r="B174" s="77" t="s">
        <v>8</v>
      </c>
      <c r="C174" s="26">
        <f t="shared" si="71"/>
        <v>0</v>
      </c>
      <c r="D174" s="26">
        <f t="shared" si="72"/>
        <v>0</v>
      </c>
      <c r="E174" s="26">
        <f t="shared" si="75"/>
        <v>0</v>
      </c>
      <c r="F174" s="26">
        <f t="shared" si="75"/>
        <v>0</v>
      </c>
      <c r="G174" s="26">
        <f t="shared" si="75"/>
        <v>0</v>
      </c>
      <c r="H174" s="26">
        <f t="shared" si="75"/>
        <v>0</v>
      </c>
      <c r="I174" s="26">
        <f t="shared" si="75"/>
        <v>0</v>
      </c>
      <c r="J174" s="26">
        <f t="shared" si="75"/>
        <v>0</v>
      </c>
      <c r="K174" s="26">
        <f t="shared" si="75"/>
        <v>0</v>
      </c>
      <c r="L174" s="26">
        <f t="shared" si="75"/>
        <v>0</v>
      </c>
      <c r="M174" s="26">
        <f t="shared" si="75"/>
        <v>0</v>
      </c>
      <c r="N174" s="26">
        <f t="shared" si="75"/>
        <v>0</v>
      </c>
      <c r="O174" s="26">
        <f t="shared" si="75"/>
        <v>0</v>
      </c>
      <c r="P174" s="26">
        <f t="shared" si="75"/>
        <v>0</v>
      </c>
      <c r="Q174" s="26">
        <f t="shared" si="75"/>
        <v>0</v>
      </c>
      <c r="R174" s="26">
        <f t="shared" si="75"/>
        <v>0</v>
      </c>
      <c r="S174" s="26">
        <f t="shared" si="75"/>
        <v>0</v>
      </c>
      <c r="T174" s="26">
        <f t="shared" si="75"/>
        <v>0</v>
      </c>
      <c r="U174" s="26">
        <f t="shared" si="75"/>
        <v>0</v>
      </c>
      <c r="V174" s="26">
        <f t="shared" si="75"/>
        <v>0</v>
      </c>
      <c r="W174" s="26">
        <f t="shared" si="75"/>
        <v>0</v>
      </c>
      <c r="X174" s="26">
        <f t="shared" si="75"/>
        <v>0</v>
      </c>
      <c r="Y174" s="26">
        <f t="shared" si="75"/>
        <v>0</v>
      </c>
      <c r="Z174" s="26">
        <f t="shared" si="75"/>
        <v>0</v>
      </c>
      <c r="AA174" s="26">
        <f t="shared" si="75"/>
        <v>0</v>
      </c>
      <c r="AB174" s="26">
        <f t="shared" si="75"/>
        <v>0</v>
      </c>
      <c r="AC174" s="26">
        <f t="shared" si="75"/>
        <v>0</v>
      </c>
      <c r="AD174" s="26">
        <f t="shared" si="75"/>
        <v>0</v>
      </c>
      <c r="AE174" s="26">
        <f t="shared" si="75"/>
        <v>0</v>
      </c>
      <c r="AF174" s="26">
        <f t="shared" si="75"/>
        <v>0</v>
      </c>
      <c r="AG174" s="26">
        <f t="shared" si="75"/>
        <v>0</v>
      </c>
      <c r="AH174" s="26">
        <f t="shared" si="75"/>
        <v>0</v>
      </c>
      <c r="AI174" s="26">
        <f t="shared" si="75"/>
        <v>0</v>
      </c>
      <c r="AJ174" s="26">
        <f t="shared" si="75"/>
        <v>0</v>
      </c>
      <c r="AK174" s="26">
        <f t="shared" si="75"/>
        <v>0</v>
      </c>
      <c r="AL174" s="26">
        <f t="shared" si="75"/>
        <v>0</v>
      </c>
      <c r="AM174" s="26">
        <f t="shared" si="75"/>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47.913891378025227</v>
      </c>
      <c r="E176" s="26">
        <f t="shared" ref="E176:AM176" si="76">SUM(E162:E175)</f>
        <v>118.42885759373033</v>
      </c>
      <c r="F176" s="26">
        <f t="shared" si="76"/>
        <v>220.77882753756722</v>
      </c>
      <c r="G176" s="26">
        <f t="shared" si="76"/>
        <v>566.17492716246181</v>
      </c>
      <c r="H176" s="26">
        <f t="shared" si="76"/>
        <v>2625.9666102446376</v>
      </c>
      <c r="I176" s="26">
        <f t="shared" si="76"/>
        <v>3806.5473745578302</v>
      </c>
      <c r="J176" s="26">
        <f t="shared" si="76"/>
        <v>4916.212202324411</v>
      </c>
      <c r="K176" s="26">
        <f t="shared" si="76"/>
        <v>4419.3058903579631</v>
      </c>
      <c r="L176" s="26">
        <f t="shared" si="76"/>
        <v>1346.0815968592749</v>
      </c>
      <c r="M176" s="26">
        <f t="shared" si="76"/>
        <v>1457.6652972631221</v>
      </c>
      <c r="N176" s="26">
        <f t="shared" si="76"/>
        <v>2132.1832049179211</v>
      </c>
      <c r="O176" s="26">
        <f t="shared" si="76"/>
        <v>3620.8582942919115</v>
      </c>
      <c r="P176" s="26">
        <f t="shared" si="76"/>
        <v>2815.7177618842143</v>
      </c>
      <c r="Q176" s="26">
        <f t="shared" si="76"/>
        <v>2871.3587100269056</v>
      </c>
      <c r="R176" s="26">
        <f t="shared" si="76"/>
        <v>2771.8806554529865</v>
      </c>
      <c r="S176" s="26">
        <f t="shared" si="76"/>
        <v>5279.7912183178551</v>
      </c>
      <c r="T176" s="26">
        <f t="shared" si="76"/>
        <v>22113.412727054976</v>
      </c>
      <c r="U176" s="26">
        <f t="shared" si="76"/>
        <v>24056.270990103934</v>
      </c>
      <c r="V176" s="26">
        <f t="shared" si="76"/>
        <v>23252.759231348846</v>
      </c>
      <c r="W176" s="26">
        <f t="shared" si="76"/>
        <v>14073.368311250539</v>
      </c>
      <c r="X176" s="26">
        <f t="shared" si="76"/>
        <v>3462.7842434229019</v>
      </c>
      <c r="Y176" s="26">
        <f t="shared" si="76"/>
        <v>3004.8598740782286</v>
      </c>
      <c r="Z176" s="26">
        <f t="shared" si="76"/>
        <v>2715.7279599448116</v>
      </c>
      <c r="AA176" s="26">
        <f t="shared" si="76"/>
        <v>3620.8582942919115</v>
      </c>
      <c r="AB176" s="26">
        <f t="shared" si="76"/>
        <v>2815.7177618842143</v>
      </c>
      <c r="AC176" s="26">
        <f t="shared" si="76"/>
        <v>2871.3587100269056</v>
      </c>
      <c r="AD176" s="26">
        <f t="shared" si="76"/>
        <v>2771.8806554529865</v>
      </c>
      <c r="AE176" s="26">
        <f t="shared" si="76"/>
        <v>5279.7912183178551</v>
      </c>
      <c r="AF176" s="26">
        <f t="shared" si="76"/>
        <v>0</v>
      </c>
      <c r="AG176" s="26">
        <f t="shared" si="76"/>
        <v>0</v>
      </c>
      <c r="AH176" s="26">
        <f t="shared" si="76"/>
        <v>0</v>
      </c>
      <c r="AI176" s="26">
        <f t="shared" si="76"/>
        <v>0</v>
      </c>
      <c r="AJ176" s="26">
        <f t="shared" si="76"/>
        <v>0</v>
      </c>
      <c r="AK176" s="26">
        <f t="shared" si="76"/>
        <v>0</v>
      </c>
      <c r="AL176" s="26">
        <f t="shared" si="76"/>
        <v>0</v>
      </c>
      <c r="AM176" s="26">
        <f t="shared" si="76"/>
        <v>0</v>
      </c>
    </row>
    <row r="177" spans="1:39" ht="16.5" hidden="1" customHeight="1" thickBot="1" x14ac:dyDescent="0.3">
      <c r="A177" s="593"/>
      <c r="B177" s="135" t="s">
        <v>26</v>
      </c>
      <c r="C177" s="27">
        <f>C176</f>
        <v>0</v>
      </c>
      <c r="D177" s="27">
        <f>C177+D176</f>
        <v>47.913891378025227</v>
      </c>
      <c r="E177" s="27">
        <f t="shared" ref="E177:AM177" si="77">D177+E176</f>
        <v>166.34274897175555</v>
      </c>
      <c r="F177" s="27">
        <f t="shared" si="77"/>
        <v>387.12157650932278</v>
      </c>
      <c r="G177" s="27">
        <f t="shared" si="77"/>
        <v>953.29650367178465</v>
      </c>
      <c r="H177" s="27">
        <f t="shared" si="77"/>
        <v>3579.2631139164223</v>
      </c>
      <c r="I177" s="27">
        <f t="shared" si="77"/>
        <v>7385.8104884742525</v>
      </c>
      <c r="J177" s="27">
        <f t="shared" si="77"/>
        <v>12302.022690798663</v>
      </c>
      <c r="K177" s="27">
        <f t="shared" si="77"/>
        <v>16721.328581156627</v>
      </c>
      <c r="L177" s="27">
        <f t="shared" si="77"/>
        <v>18067.410178015904</v>
      </c>
      <c r="M177" s="27">
        <f t="shared" si="77"/>
        <v>19525.075475279027</v>
      </c>
      <c r="N177" s="27">
        <f t="shared" si="77"/>
        <v>21657.258680196948</v>
      </c>
      <c r="O177" s="27">
        <f t="shared" si="77"/>
        <v>25278.116974488861</v>
      </c>
      <c r="P177" s="27">
        <f t="shared" si="77"/>
        <v>28093.834736373075</v>
      </c>
      <c r="Q177" s="27">
        <f t="shared" si="77"/>
        <v>30965.193446399982</v>
      </c>
      <c r="R177" s="27">
        <f t="shared" si="77"/>
        <v>33737.074101852966</v>
      </c>
      <c r="S177" s="27">
        <f t="shared" si="77"/>
        <v>39016.865320170822</v>
      </c>
      <c r="T177" s="27">
        <f t="shared" si="77"/>
        <v>61130.278047225802</v>
      </c>
      <c r="U177" s="27">
        <f t="shared" si="77"/>
        <v>85186.549037329736</v>
      </c>
      <c r="V177" s="27">
        <f t="shared" si="77"/>
        <v>108439.30826867858</v>
      </c>
      <c r="W177" s="27">
        <f t="shared" si="77"/>
        <v>122512.67657992912</v>
      </c>
      <c r="X177" s="27">
        <f t="shared" si="77"/>
        <v>125975.46082335201</v>
      </c>
      <c r="Y177" s="27">
        <f t="shared" si="77"/>
        <v>128980.32069743024</v>
      </c>
      <c r="Z177" s="27">
        <f t="shared" si="77"/>
        <v>131696.04865737507</v>
      </c>
      <c r="AA177" s="27">
        <f t="shared" si="77"/>
        <v>135316.90695166698</v>
      </c>
      <c r="AB177" s="27">
        <f t="shared" si="77"/>
        <v>138132.62471355119</v>
      </c>
      <c r="AC177" s="27">
        <f t="shared" si="77"/>
        <v>141003.98342357809</v>
      </c>
      <c r="AD177" s="27">
        <f t="shared" si="77"/>
        <v>143775.86407903107</v>
      </c>
      <c r="AE177" s="27">
        <f t="shared" si="77"/>
        <v>149055.65529734892</v>
      </c>
      <c r="AF177" s="27">
        <f t="shared" si="77"/>
        <v>149055.65529734892</v>
      </c>
      <c r="AG177" s="27">
        <f t="shared" si="77"/>
        <v>149055.65529734892</v>
      </c>
      <c r="AH177" s="27">
        <f t="shared" si="77"/>
        <v>149055.65529734892</v>
      </c>
      <c r="AI177" s="27">
        <f t="shared" si="77"/>
        <v>149055.65529734892</v>
      </c>
      <c r="AJ177" s="27">
        <f t="shared" si="77"/>
        <v>149055.65529734892</v>
      </c>
      <c r="AK177" s="27">
        <f t="shared" si="77"/>
        <v>149055.65529734892</v>
      </c>
      <c r="AL177" s="27">
        <f t="shared" si="77"/>
        <v>149055.65529734892</v>
      </c>
      <c r="AM177" s="27">
        <f t="shared" si="77"/>
        <v>149055.65529734892</v>
      </c>
    </row>
    <row r="178" spans="1:39" ht="14.65" hidden="1" customHeight="1" x14ac:dyDescent="0.25">
      <c r="A178" s="96"/>
      <c r="B178" s="207" t="s">
        <v>122</v>
      </c>
      <c r="C178" s="101">
        <f t="shared" ref="C178:AM178" si="78">C157+C176</f>
        <v>0</v>
      </c>
      <c r="D178" s="101">
        <f t="shared" si="78"/>
        <v>740.30506955228634</v>
      </c>
      <c r="E178" s="101">
        <f t="shared" si="78"/>
        <v>1824.7252175246667</v>
      </c>
      <c r="F178" s="101">
        <f t="shared" si="78"/>
        <v>3175.8543472193787</v>
      </c>
      <c r="G178" s="101">
        <f t="shared" si="78"/>
        <v>6596.3613460739816</v>
      </c>
      <c r="H178" s="101">
        <f t="shared" si="78"/>
        <v>18215.040690345264</v>
      </c>
      <c r="I178" s="101">
        <f t="shared" si="78"/>
        <v>27526.258879403209</v>
      </c>
      <c r="J178" s="101">
        <f t="shared" si="78"/>
        <v>33866.033840736658</v>
      </c>
      <c r="K178" s="101">
        <f t="shared" si="78"/>
        <v>31188.329096065714</v>
      </c>
      <c r="L178" s="101">
        <f t="shared" si="78"/>
        <v>17011.591117316282</v>
      </c>
      <c r="M178" s="101">
        <f t="shared" si="78"/>
        <v>19390.021969948302</v>
      </c>
      <c r="N178" s="101">
        <f t="shared" si="78"/>
        <v>33728.190670408658</v>
      </c>
      <c r="O178" s="101">
        <f t="shared" si="78"/>
        <v>47561.811673023905</v>
      </c>
      <c r="P178" s="101">
        <f t="shared" si="78"/>
        <v>38383.06950114049</v>
      </c>
      <c r="Q178" s="101">
        <f t="shared" si="78"/>
        <v>39097.354967283682</v>
      </c>
      <c r="R178" s="101">
        <f t="shared" si="78"/>
        <v>36610.469928033439</v>
      </c>
      <c r="S178" s="101">
        <f t="shared" si="78"/>
        <v>51552.913598002931</v>
      </c>
      <c r="T178" s="101">
        <f t="shared" si="78"/>
        <v>140433.41046625556</v>
      </c>
      <c r="U178" s="101">
        <f t="shared" si="78"/>
        <v>166454.32396111166</v>
      </c>
      <c r="V178" s="101">
        <f t="shared" si="78"/>
        <v>154890.30026356559</v>
      </c>
      <c r="W178" s="101">
        <f t="shared" si="78"/>
        <v>97917.687480170323</v>
      </c>
      <c r="X178" s="101">
        <f t="shared" si="78"/>
        <v>42508.20590814024</v>
      </c>
      <c r="Y178" s="101">
        <f t="shared" si="78"/>
        <v>38722.752813297302</v>
      </c>
      <c r="Z178" s="101">
        <f t="shared" si="78"/>
        <v>43419.548651599769</v>
      </c>
      <c r="AA178" s="101">
        <f t="shared" si="78"/>
        <v>47561.811673023905</v>
      </c>
      <c r="AB178" s="101">
        <f t="shared" si="78"/>
        <v>38383.06950114049</v>
      </c>
      <c r="AC178" s="101">
        <f t="shared" si="78"/>
        <v>39097.354967283682</v>
      </c>
      <c r="AD178" s="101">
        <f t="shared" si="78"/>
        <v>36610.469928033439</v>
      </c>
      <c r="AE178" s="101">
        <f t="shared" si="78"/>
        <v>51552.913598002931</v>
      </c>
      <c r="AF178" s="101">
        <f t="shared" si="78"/>
        <v>0</v>
      </c>
      <c r="AG178" s="101">
        <f t="shared" si="78"/>
        <v>0</v>
      </c>
      <c r="AH178" s="101">
        <f t="shared" si="78"/>
        <v>0</v>
      </c>
      <c r="AI178" s="101">
        <f t="shared" si="78"/>
        <v>0</v>
      </c>
      <c r="AJ178" s="101">
        <f t="shared" si="78"/>
        <v>0</v>
      </c>
      <c r="AK178" s="101">
        <f t="shared" si="78"/>
        <v>0</v>
      </c>
      <c r="AL178" s="101">
        <f t="shared" si="78"/>
        <v>0</v>
      </c>
      <c r="AM178" s="101">
        <f t="shared" si="78"/>
        <v>0</v>
      </c>
    </row>
    <row r="179" spans="1:39" hidden="1" x14ac:dyDescent="0.25">
      <c r="A179" s="96"/>
      <c r="B179" s="208" t="s">
        <v>178</v>
      </c>
      <c r="C179" s="99"/>
      <c r="D179" s="99">
        <f>D178-D73</f>
        <v>-8.3267985671682254E-3</v>
      </c>
      <c r="E179" s="99">
        <f t="shared" ref="E179:AM179" si="79">E178-E73</f>
        <v>1.4893266773015057E-2</v>
      </c>
      <c r="F179" s="99">
        <f t="shared" si="79"/>
        <v>-8.2040198203685577E-3</v>
      </c>
      <c r="G179" s="99">
        <f t="shared" si="79"/>
        <v>-5.7658700249703543E-2</v>
      </c>
      <c r="H179" s="99">
        <f t="shared" si="79"/>
        <v>-3.4062588943925221E-2</v>
      </c>
      <c r="I179" s="99">
        <f t="shared" si="79"/>
        <v>0</v>
      </c>
      <c r="J179" s="99">
        <f t="shared" si="79"/>
        <v>0</v>
      </c>
      <c r="K179" s="99">
        <f t="shared" si="79"/>
        <v>0</v>
      </c>
      <c r="L179" s="99">
        <f t="shared" si="79"/>
        <v>0</v>
      </c>
      <c r="M179" s="99">
        <f t="shared" si="79"/>
        <v>0</v>
      </c>
      <c r="N179" s="99">
        <f t="shared" si="79"/>
        <v>0</v>
      </c>
      <c r="O179" s="99">
        <f t="shared" si="79"/>
        <v>0</v>
      </c>
      <c r="P179" s="99">
        <f t="shared" si="79"/>
        <v>0</v>
      </c>
      <c r="Q179" s="99">
        <f t="shared" si="79"/>
        <v>0</v>
      </c>
      <c r="R179" s="99">
        <f t="shared" si="79"/>
        <v>0</v>
      </c>
      <c r="S179" s="99">
        <f t="shared" si="79"/>
        <v>0</v>
      </c>
      <c r="T179" s="99">
        <f t="shared" si="79"/>
        <v>0</v>
      </c>
      <c r="U179" s="99">
        <f t="shared" si="79"/>
        <v>0</v>
      </c>
      <c r="V179" s="99">
        <f t="shared" si="79"/>
        <v>0</v>
      </c>
      <c r="W179" s="99">
        <f t="shared" si="79"/>
        <v>0</v>
      </c>
      <c r="X179" s="99">
        <f t="shared" si="79"/>
        <v>0</v>
      </c>
      <c r="Y179" s="99">
        <f t="shared" si="79"/>
        <v>0</v>
      </c>
      <c r="Z179" s="99">
        <f t="shared" si="79"/>
        <v>0</v>
      </c>
      <c r="AA179" s="99">
        <f t="shared" si="79"/>
        <v>0</v>
      </c>
      <c r="AB179" s="99">
        <f t="shared" si="79"/>
        <v>0</v>
      </c>
      <c r="AC179" s="99">
        <f t="shared" si="79"/>
        <v>0</v>
      </c>
      <c r="AD179" s="99">
        <f t="shared" si="79"/>
        <v>0</v>
      </c>
      <c r="AE179" s="99">
        <f t="shared" si="79"/>
        <v>0</v>
      </c>
      <c r="AF179" s="99">
        <f t="shared" si="79"/>
        <v>0</v>
      </c>
      <c r="AG179" s="99">
        <f t="shared" si="79"/>
        <v>0</v>
      </c>
      <c r="AH179" s="99">
        <f t="shared" si="79"/>
        <v>0</v>
      </c>
      <c r="AI179" s="99">
        <f t="shared" si="79"/>
        <v>0</v>
      </c>
      <c r="AJ179" s="99">
        <f t="shared" si="79"/>
        <v>0</v>
      </c>
      <c r="AK179" s="99">
        <f t="shared" si="79"/>
        <v>0</v>
      </c>
      <c r="AL179" s="99">
        <f t="shared" si="79"/>
        <v>0</v>
      </c>
      <c r="AM179" s="99">
        <f t="shared" si="79"/>
        <v>0</v>
      </c>
    </row>
    <row r="180" spans="1:39" ht="15.75" hidden="1" thickBot="1" x14ac:dyDescent="0.3">
      <c r="A180" s="96"/>
      <c r="B180" s="96"/>
      <c r="C180" s="99"/>
      <c r="D180" s="99"/>
      <c r="E180" s="99"/>
      <c r="F180" s="99"/>
      <c r="G180" s="99"/>
      <c r="H180" s="99"/>
      <c r="I180" s="99"/>
      <c r="J180" s="99"/>
      <c r="K180" s="99"/>
      <c r="L180" s="99"/>
      <c r="M180" s="99"/>
      <c r="N180" s="99"/>
    </row>
    <row r="181" spans="1:39" ht="15.75" hidden="1" thickBot="1" x14ac:dyDescent="0.3">
      <c r="A181" s="96"/>
      <c r="B181" s="252" t="s">
        <v>38</v>
      </c>
      <c r="C181" s="142">
        <f>C$4</f>
        <v>44927</v>
      </c>
      <c r="D181" s="142">
        <f t="shared" ref="D181:AM181" si="80">D$4</f>
        <v>44958</v>
      </c>
      <c r="E181" s="142">
        <f t="shared" si="80"/>
        <v>44986</v>
      </c>
      <c r="F181" s="142">
        <f t="shared" si="80"/>
        <v>45017</v>
      </c>
      <c r="G181" s="142">
        <f t="shared" si="80"/>
        <v>45047</v>
      </c>
      <c r="H181" s="142">
        <f t="shared" si="80"/>
        <v>45078</v>
      </c>
      <c r="I181" s="142">
        <f t="shared" si="80"/>
        <v>45108</v>
      </c>
      <c r="J181" s="142">
        <f t="shared" si="80"/>
        <v>45139</v>
      </c>
      <c r="K181" s="142">
        <f t="shared" si="80"/>
        <v>45170</v>
      </c>
      <c r="L181" s="142">
        <f t="shared" si="80"/>
        <v>45200</v>
      </c>
      <c r="M181" s="142">
        <f t="shared" si="80"/>
        <v>45231</v>
      </c>
      <c r="N181" s="142">
        <f t="shared" si="80"/>
        <v>45261</v>
      </c>
      <c r="O181" s="142">
        <f t="shared" si="80"/>
        <v>45292</v>
      </c>
      <c r="P181" s="142">
        <f t="shared" si="80"/>
        <v>45323</v>
      </c>
      <c r="Q181" s="142">
        <f t="shared" si="80"/>
        <v>45352</v>
      </c>
      <c r="R181" s="142">
        <f t="shared" si="80"/>
        <v>45383</v>
      </c>
      <c r="S181" s="142">
        <f t="shared" si="80"/>
        <v>45413</v>
      </c>
      <c r="T181" s="142">
        <f t="shared" si="80"/>
        <v>45444</v>
      </c>
      <c r="U181" s="142">
        <f t="shared" si="80"/>
        <v>45474</v>
      </c>
      <c r="V181" s="142">
        <f t="shared" si="80"/>
        <v>45505</v>
      </c>
      <c r="W181" s="142">
        <f t="shared" si="80"/>
        <v>45536</v>
      </c>
      <c r="X181" s="142">
        <f t="shared" si="80"/>
        <v>45566</v>
      </c>
      <c r="Y181" s="142">
        <f t="shared" si="80"/>
        <v>45597</v>
      </c>
      <c r="Z181" s="142">
        <f t="shared" si="80"/>
        <v>45627</v>
      </c>
      <c r="AA181" s="142">
        <f t="shared" si="80"/>
        <v>45658</v>
      </c>
      <c r="AB181" s="142">
        <f t="shared" si="80"/>
        <v>45689</v>
      </c>
      <c r="AC181" s="142">
        <f t="shared" si="80"/>
        <v>45717</v>
      </c>
      <c r="AD181" s="142">
        <f t="shared" si="80"/>
        <v>45748</v>
      </c>
      <c r="AE181" s="142">
        <f t="shared" si="80"/>
        <v>45778</v>
      </c>
      <c r="AF181" s="142">
        <f t="shared" si="80"/>
        <v>45809</v>
      </c>
      <c r="AG181" s="142">
        <f t="shared" si="80"/>
        <v>45839</v>
      </c>
      <c r="AH181" s="142">
        <f t="shared" si="80"/>
        <v>45870</v>
      </c>
      <c r="AI181" s="142">
        <f t="shared" si="80"/>
        <v>45901</v>
      </c>
      <c r="AJ181" s="142">
        <f t="shared" si="80"/>
        <v>45931</v>
      </c>
      <c r="AK181" s="142">
        <f t="shared" si="80"/>
        <v>45962</v>
      </c>
      <c r="AL181" s="142">
        <f t="shared" si="80"/>
        <v>45992</v>
      </c>
      <c r="AM181" s="142">
        <f t="shared" si="80"/>
        <v>46023</v>
      </c>
    </row>
    <row r="182" spans="1:39" hidden="1" x14ac:dyDescent="0.25">
      <c r="A182" s="96"/>
      <c r="B182" s="246" t="s">
        <v>123</v>
      </c>
      <c r="C182" s="109">
        <f>C157*'REVISED SUMMARY'!C46</f>
        <v>0</v>
      </c>
      <c r="D182" s="109">
        <f>D157*'REVISED SUMMARY'!D46</f>
        <v>154.84489851071817</v>
      </c>
      <c r="E182" s="109">
        <f>E157*'REVISED SUMMARY'!E46</f>
        <v>81.779913080516479</v>
      </c>
      <c r="F182" s="109">
        <f>F157*'REVISED SUMMARY'!F46</f>
        <v>855.78842696035224</v>
      </c>
      <c r="G182" s="109">
        <f>G157*'REVISED SUMMARY'!G46</f>
        <v>4202.6223321692887</v>
      </c>
      <c r="H182" s="109">
        <f>H157*'REVISED SUMMARY'!H46</f>
        <v>15589.074080100627</v>
      </c>
      <c r="I182" s="109">
        <f>I157*'REVISED SUMMARY'!I46</f>
        <v>22934.246468269841</v>
      </c>
      <c r="J182" s="109">
        <f>J157*'REVISED SUMMARY'!J46</f>
        <v>19083.854316827332</v>
      </c>
      <c r="K182" s="109">
        <f>K157*'REVISED SUMMARY'!K46</f>
        <v>20164.637383020265</v>
      </c>
      <c r="L182" s="109">
        <f>L157*'REVISED SUMMARY'!L46</f>
        <v>14848.976757190416</v>
      </c>
      <c r="M182" s="109">
        <f>M157*'REVISED SUMMARY'!M46</f>
        <v>558.57714369584494</v>
      </c>
      <c r="N182" s="109">
        <f>N157*'REVISED SUMMARY'!N46</f>
        <v>16270.713328006957</v>
      </c>
      <c r="O182" s="216">
        <f>O157*'REVISED SUMMARY'!O46</f>
        <v>0</v>
      </c>
      <c r="P182" s="216">
        <f>P157*'REVISED SUMMARY'!P46</f>
        <v>0</v>
      </c>
      <c r="Q182" s="216">
        <f>Q157*'REVISED SUMMARY'!Q46</f>
        <v>0</v>
      </c>
      <c r="R182" s="216">
        <f>R157*'REVISED SUMMARY'!R46</f>
        <v>0</v>
      </c>
      <c r="S182" s="216">
        <f>S157*'REVISED SUMMARY'!S46</f>
        <v>0</v>
      </c>
      <c r="T182" s="216">
        <f>T157*'REVISED SUMMARY'!T46</f>
        <v>0</v>
      </c>
      <c r="U182" s="216">
        <f>U157*'REVISED SUMMARY'!U46</f>
        <v>0</v>
      </c>
      <c r="V182" s="216">
        <f>V157*'REVISED SUMMARY'!V46</f>
        <v>0</v>
      </c>
      <c r="W182" s="216">
        <f>W157*'REVISED SUMMARY'!W46</f>
        <v>0</v>
      </c>
      <c r="X182" s="216">
        <f>X157*'REVISED SUMMARY'!X46</f>
        <v>0</v>
      </c>
      <c r="Y182" s="216">
        <f>Y157*'REVISED SUMMARY'!Y46</f>
        <v>0</v>
      </c>
      <c r="Z182" s="216">
        <f>Z157*'REVISED SUMMARY'!Z46</f>
        <v>0</v>
      </c>
      <c r="AA182" s="216">
        <f>AA157*'REVISED SUMMARY'!AA46</f>
        <v>0</v>
      </c>
      <c r="AB182" s="216">
        <f>AB157*'REVISED SUMMARY'!AB46</f>
        <v>0</v>
      </c>
      <c r="AC182" s="216">
        <f>AC157*'REVISED SUMMARY'!AC46</f>
        <v>0</v>
      </c>
      <c r="AD182" s="216">
        <f>AD157*'REVISED SUMMARY'!AD46</f>
        <v>0</v>
      </c>
      <c r="AE182" s="216">
        <f>AE157*'REVISED SUMMARY'!AE46</f>
        <v>0</v>
      </c>
      <c r="AF182" s="216">
        <f>AF157*'REVISED SUMMARY'!AF46</f>
        <v>0</v>
      </c>
      <c r="AG182" s="216">
        <f>AG157*'REVISED SUMMARY'!AG46</f>
        <v>0</v>
      </c>
      <c r="AH182" s="216">
        <f>AH157*'REVISED SUMMARY'!AH46</f>
        <v>0</v>
      </c>
      <c r="AI182" s="216">
        <f>AI157*'REVISED SUMMARY'!AI46</f>
        <v>0</v>
      </c>
      <c r="AJ182" s="216">
        <f>AJ157*'REVISED SUMMARY'!AJ46</f>
        <v>0</v>
      </c>
      <c r="AK182" s="216">
        <f>AK157*'REVISED SUMMARY'!AK46</f>
        <v>0</v>
      </c>
      <c r="AL182" s="216">
        <f>AL157*'REVISED SUMMARY'!AL46</f>
        <v>0</v>
      </c>
      <c r="AM182" s="216">
        <f>AM157*'REVISED SUMMARY'!AM46</f>
        <v>0</v>
      </c>
    </row>
    <row r="183" spans="1:39" ht="15.75" hidden="1" thickBot="1" x14ac:dyDescent="0.3">
      <c r="A183" s="96"/>
      <c r="B183" s="79" t="s">
        <v>124</v>
      </c>
      <c r="C183" s="102">
        <f>C176*'REVISED SUMMARY'!C46</f>
        <v>0</v>
      </c>
      <c r="D183" s="102">
        <f>D176*'REVISED SUMMARY'!D46</f>
        <v>10.715361318218038</v>
      </c>
      <c r="E183" s="102">
        <f>E176*'REVISED SUMMARY'!E46</f>
        <v>5.6760958457604298</v>
      </c>
      <c r="F183" s="102">
        <f>F176*'REVISED SUMMARY'!F46</f>
        <v>63.937440605534754</v>
      </c>
      <c r="G183" s="102">
        <f>G176*'REVISED SUMMARY'!G46</f>
        <v>394.58471554794488</v>
      </c>
      <c r="H183" s="102">
        <f>H176*'REVISED SUMMARY'!H46</f>
        <v>2625.9666102446376</v>
      </c>
      <c r="I183" s="102">
        <f>I176*'REVISED SUMMARY'!I46</f>
        <v>3680.495678179786</v>
      </c>
      <c r="J183" s="102">
        <f>J176*'REVISED SUMMARY'!J46</f>
        <v>3240.7894815932787</v>
      </c>
      <c r="K183" s="102">
        <f>K176*'REVISED SUMMARY'!K46</f>
        <v>3328.9858983241797</v>
      </c>
      <c r="L183" s="102">
        <f>L176*'REVISED SUMMARY'!L46</f>
        <v>1275.9198364370868</v>
      </c>
      <c r="M183" s="102">
        <f>M176*'REVISED SUMMARY'!M46</f>
        <v>45.404992387309505</v>
      </c>
      <c r="N183" s="102">
        <f>N176*'REVISED SUMMARY'!N46</f>
        <v>1097.9913119688135</v>
      </c>
      <c r="O183" s="210">
        <f>O176*'REVISED SUMMARY'!O46</f>
        <v>0</v>
      </c>
      <c r="P183" s="210">
        <f>P176*'REVISED SUMMARY'!P46</f>
        <v>0</v>
      </c>
      <c r="Q183" s="210">
        <f>Q176*'REVISED SUMMARY'!Q46</f>
        <v>0</v>
      </c>
      <c r="R183" s="210">
        <f>R176*'REVISED SUMMARY'!R46</f>
        <v>0</v>
      </c>
      <c r="S183" s="210">
        <f>S176*'REVISED SUMMARY'!S46</f>
        <v>0</v>
      </c>
      <c r="T183" s="210">
        <f>T176*'REVISED SUMMARY'!T46</f>
        <v>0</v>
      </c>
      <c r="U183" s="210">
        <f>U176*'REVISED SUMMARY'!U46</f>
        <v>0</v>
      </c>
      <c r="V183" s="210">
        <f>V176*'REVISED SUMMARY'!V46</f>
        <v>0</v>
      </c>
      <c r="W183" s="210">
        <f>W176*'REVISED SUMMARY'!W46</f>
        <v>0</v>
      </c>
      <c r="X183" s="210">
        <f>X176*'REVISED SUMMARY'!X46</f>
        <v>0</v>
      </c>
      <c r="Y183" s="210">
        <f>Y176*'REVISED SUMMARY'!Y46</f>
        <v>0</v>
      </c>
      <c r="Z183" s="210">
        <f>Z176*'REVISED SUMMARY'!Z46</f>
        <v>0</v>
      </c>
      <c r="AA183" s="210">
        <f>AA176*'REVISED SUMMARY'!AA46</f>
        <v>0</v>
      </c>
      <c r="AB183" s="210">
        <f>AB176*'REVISED SUMMARY'!AB46</f>
        <v>0</v>
      </c>
      <c r="AC183" s="210">
        <f>AC176*'REVISED SUMMARY'!AC46</f>
        <v>0</v>
      </c>
      <c r="AD183" s="210">
        <f>AD176*'REVISED SUMMARY'!AD46</f>
        <v>0</v>
      </c>
      <c r="AE183" s="210">
        <f>AE176*'REVISED SUMMARY'!AE46</f>
        <v>0</v>
      </c>
      <c r="AF183" s="210">
        <f>AF176*'REVISED SUMMARY'!AF46</f>
        <v>0</v>
      </c>
      <c r="AG183" s="210">
        <f>AG176*'REVISED SUMMARY'!AG46</f>
        <v>0</v>
      </c>
      <c r="AH183" s="210">
        <f>AH176*'REVISED SUMMARY'!AH46</f>
        <v>0</v>
      </c>
      <c r="AI183" s="210">
        <f>AI176*'REVISED SUMMARY'!AI46</f>
        <v>0</v>
      </c>
      <c r="AJ183" s="210">
        <f>AJ176*'REVISED SUMMARY'!AJ46</f>
        <v>0</v>
      </c>
      <c r="AK183" s="210">
        <f>AK176*'REVISED SUMMARY'!AK46</f>
        <v>0</v>
      </c>
      <c r="AL183" s="210">
        <f>AL176*'REVISED SUMMARY'!AL46</f>
        <v>0</v>
      </c>
      <c r="AM183" s="210">
        <f>AM176*'REVISED SUMMARY'!AM46</f>
        <v>0</v>
      </c>
    </row>
    <row r="184" spans="1:39" hidden="1" x14ac:dyDescent="0.25">
      <c r="A184" s="96"/>
      <c r="B184" s="246" t="s">
        <v>125</v>
      </c>
      <c r="C184" s="103">
        <f>IFERROR(C182/C73,0)</f>
        <v>0</v>
      </c>
      <c r="D184" s="103">
        <f t="shared" ref="D184:N184" si="81">IFERROR(D182/D73,0)</f>
        <v>0.20916128125463934</v>
      </c>
      <c r="E184" s="103">
        <f t="shared" si="81"/>
        <v>4.4818025082296951E-2</v>
      </c>
      <c r="F184" s="103">
        <f t="shared" si="81"/>
        <v>0.26946645616839737</v>
      </c>
      <c r="G184" s="103">
        <f t="shared" si="81"/>
        <v>0.63710663757526531</v>
      </c>
      <c r="H184" s="103">
        <f t="shared" si="81"/>
        <v>0.8558336592930772</v>
      </c>
      <c r="I184" s="103">
        <f t="shared" si="81"/>
        <v>0.83317702448227038</v>
      </c>
      <c r="J184" s="103">
        <f t="shared" si="81"/>
        <v>0.56351016498045925</v>
      </c>
      <c r="K184" s="103">
        <f t="shared" si="81"/>
        <v>0.64654433140388889</v>
      </c>
      <c r="L184" s="103">
        <f t="shared" si="81"/>
        <v>0.87287406890913799</v>
      </c>
      <c r="M184" s="103">
        <f t="shared" si="81"/>
        <v>2.880745285186153E-2</v>
      </c>
      <c r="N184" s="103">
        <f t="shared" si="81"/>
        <v>0.48240694222243075</v>
      </c>
      <c r="O184" s="211">
        <f t="shared" ref="O184:AM184" si="82">IFERROR(O182/O73,0)</f>
        <v>0</v>
      </c>
      <c r="P184" s="211">
        <f t="shared" si="82"/>
        <v>0</v>
      </c>
      <c r="Q184" s="211">
        <f t="shared" si="82"/>
        <v>0</v>
      </c>
      <c r="R184" s="211">
        <f t="shared" si="82"/>
        <v>0</v>
      </c>
      <c r="S184" s="211">
        <f t="shared" si="82"/>
        <v>0</v>
      </c>
      <c r="T184" s="211">
        <f t="shared" si="82"/>
        <v>0</v>
      </c>
      <c r="U184" s="211">
        <f t="shared" si="82"/>
        <v>0</v>
      </c>
      <c r="V184" s="211">
        <f t="shared" si="82"/>
        <v>0</v>
      </c>
      <c r="W184" s="211">
        <f t="shared" si="82"/>
        <v>0</v>
      </c>
      <c r="X184" s="211">
        <f t="shared" si="82"/>
        <v>0</v>
      </c>
      <c r="Y184" s="211">
        <f t="shared" si="82"/>
        <v>0</v>
      </c>
      <c r="Z184" s="211">
        <f t="shared" si="82"/>
        <v>0</v>
      </c>
      <c r="AA184" s="211">
        <f t="shared" si="82"/>
        <v>0</v>
      </c>
      <c r="AB184" s="211">
        <f t="shared" si="82"/>
        <v>0</v>
      </c>
      <c r="AC184" s="211">
        <f t="shared" si="82"/>
        <v>0</v>
      </c>
      <c r="AD184" s="211">
        <f t="shared" si="82"/>
        <v>0</v>
      </c>
      <c r="AE184" s="211">
        <f t="shared" si="82"/>
        <v>0</v>
      </c>
      <c r="AF184" s="211">
        <f t="shared" si="82"/>
        <v>0</v>
      </c>
      <c r="AG184" s="211">
        <f t="shared" si="82"/>
        <v>0</v>
      </c>
      <c r="AH184" s="211">
        <f t="shared" si="82"/>
        <v>0</v>
      </c>
      <c r="AI184" s="211">
        <f t="shared" si="82"/>
        <v>0</v>
      </c>
      <c r="AJ184" s="211">
        <f t="shared" si="82"/>
        <v>0</v>
      </c>
      <c r="AK184" s="211">
        <f t="shared" si="82"/>
        <v>0</v>
      </c>
      <c r="AL184" s="211">
        <f t="shared" si="82"/>
        <v>0</v>
      </c>
      <c r="AM184" s="211">
        <f t="shared" si="82"/>
        <v>0</v>
      </c>
    </row>
    <row r="185" spans="1:39" ht="15.75" hidden="1" thickBot="1" x14ac:dyDescent="0.3">
      <c r="A185" s="96"/>
      <c r="B185" s="79" t="s">
        <v>126</v>
      </c>
      <c r="C185" s="104">
        <f>IFERROR(C183/C73,0)</f>
        <v>0</v>
      </c>
      <c r="D185" s="104">
        <f t="shared" ref="D185:N185" si="83">IFERROR(D183/D73,0)</f>
        <v>1.4474088097062819E-2</v>
      </c>
      <c r="E185" s="104">
        <f t="shared" si="83"/>
        <v>3.1106832521862818E-3</v>
      </c>
      <c r="F185" s="104">
        <f t="shared" si="83"/>
        <v>2.013230723117624E-2</v>
      </c>
      <c r="G185" s="104">
        <f t="shared" si="83"/>
        <v>5.9818018725365962E-2</v>
      </c>
      <c r="H185" s="104">
        <f t="shared" si="83"/>
        <v>0.14416447068500934</v>
      </c>
      <c r="I185" s="104">
        <f t="shared" si="83"/>
        <v>0.13370853243459657</v>
      </c>
      <c r="J185" s="104">
        <f t="shared" si="83"/>
        <v>9.5694390929681558E-2</v>
      </c>
      <c r="K185" s="104">
        <f t="shared" si="83"/>
        <v>0.10673819325396684</v>
      </c>
      <c r="L185" s="104">
        <f t="shared" si="83"/>
        <v>7.5002968719270119E-2</v>
      </c>
      <c r="M185" s="104">
        <f t="shared" si="83"/>
        <v>2.3416679185655695E-3</v>
      </c>
      <c r="N185" s="104">
        <f t="shared" si="83"/>
        <v>3.2554112454426243E-2</v>
      </c>
      <c r="O185" s="212">
        <f>IFERROR(O183/O73,0)</f>
        <v>0</v>
      </c>
      <c r="P185" s="212">
        <f t="shared" ref="P185:Z185" si="84">IFERROR(P183/P73,0)</f>
        <v>0</v>
      </c>
      <c r="Q185" s="212">
        <f t="shared" si="84"/>
        <v>0</v>
      </c>
      <c r="R185" s="212">
        <f t="shared" si="84"/>
        <v>0</v>
      </c>
      <c r="S185" s="212">
        <f t="shared" si="84"/>
        <v>0</v>
      </c>
      <c r="T185" s="212">
        <f t="shared" si="84"/>
        <v>0</v>
      </c>
      <c r="U185" s="212">
        <f t="shared" si="84"/>
        <v>0</v>
      </c>
      <c r="V185" s="212">
        <f t="shared" si="84"/>
        <v>0</v>
      </c>
      <c r="W185" s="212">
        <f t="shared" si="84"/>
        <v>0</v>
      </c>
      <c r="X185" s="212">
        <f t="shared" si="84"/>
        <v>0</v>
      </c>
      <c r="Y185" s="212">
        <f t="shared" si="84"/>
        <v>0</v>
      </c>
      <c r="Z185" s="212">
        <f t="shared" si="84"/>
        <v>0</v>
      </c>
      <c r="AA185" s="212">
        <f>IFERROR(AA183/AA73,0)</f>
        <v>0</v>
      </c>
      <c r="AB185" s="212">
        <f t="shared" ref="AB185:AL185" si="85">IFERROR(AB183/AB73,0)</f>
        <v>0</v>
      </c>
      <c r="AC185" s="212">
        <f t="shared" si="85"/>
        <v>0</v>
      </c>
      <c r="AD185" s="212">
        <f t="shared" si="85"/>
        <v>0</v>
      </c>
      <c r="AE185" s="212">
        <f t="shared" si="85"/>
        <v>0</v>
      </c>
      <c r="AF185" s="212">
        <f t="shared" si="85"/>
        <v>0</v>
      </c>
      <c r="AG185" s="212">
        <f t="shared" si="85"/>
        <v>0</v>
      </c>
      <c r="AH185" s="212">
        <f t="shared" si="85"/>
        <v>0</v>
      </c>
      <c r="AI185" s="212">
        <f t="shared" si="85"/>
        <v>0</v>
      </c>
      <c r="AJ185" s="212">
        <f t="shared" si="85"/>
        <v>0</v>
      </c>
      <c r="AK185" s="212">
        <f t="shared" si="85"/>
        <v>0</v>
      </c>
      <c r="AL185" s="212">
        <f t="shared" si="85"/>
        <v>0</v>
      </c>
      <c r="AM185" s="212">
        <f>IFERROR(AM183/AM73,0)</f>
        <v>0</v>
      </c>
    </row>
    <row r="186" spans="1:39" s="1" customFormat="1" ht="15.75" hidden="1" thickBot="1" x14ac:dyDescent="0.3">
      <c r="A186" s="105"/>
      <c r="B186" s="253" t="s">
        <v>127</v>
      </c>
      <c r="C186" s="106">
        <f>C184+C185</f>
        <v>0</v>
      </c>
      <c r="D186" s="106">
        <f t="shared" ref="D186:N186" si="86">D184+D185</f>
        <v>0.22363536935170217</v>
      </c>
      <c r="E186" s="107">
        <f t="shared" si="86"/>
        <v>4.7928708334483233E-2</v>
      </c>
      <c r="F186" s="107">
        <f t="shared" si="86"/>
        <v>0.28959876339957363</v>
      </c>
      <c r="G186" s="107">
        <f t="shared" si="86"/>
        <v>0.69692465630063127</v>
      </c>
      <c r="H186" s="107">
        <f t="shared" si="86"/>
        <v>0.99999812997808657</v>
      </c>
      <c r="I186" s="107">
        <f t="shared" si="86"/>
        <v>0.96688555691686695</v>
      </c>
      <c r="J186" s="107">
        <f t="shared" si="86"/>
        <v>0.65920455591014082</v>
      </c>
      <c r="K186" s="107">
        <f t="shared" si="86"/>
        <v>0.75328252465785572</v>
      </c>
      <c r="L186" s="107">
        <f t="shared" si="86"/>
        <v>0.94787703762840814</v>
      </c>
      <c r="M186" s="108">
        <f t="shared" si="86"/>
        <v>3.1149120770427099E-2</v>
      </c>
      <c r="N186" s="108">
        <f t="shared" si="86"/>
        <v>0.51496105467685704</v>
      </c>
      <c r="O186" s="213">
        <f>O184+O185</f>
        <v>0</v>
      </c>
      <c r="P186" s="213">
        <f t="shared" ref="P186:Z186" si="87">P184+P185</f>
        <v>0</v>
      </c>
      <c r="Q186" s="214">
        <f t="shared" si="87"/>
        <v>0</v>
      </c>
      <c r="R186" s="214">
        <f t="shared" si="87"/>
        <v>0</v>
      </c>
      <c r="S186" s="214">
        <f t="shared" si="87"/>
        <v>0</v>
      </c>
      <c r="T186" s="214">
        <f t="shared" si="87"/>
        <v>0</v>
      </c>
      <c r="U186" s="214">
        <f t="shared" si="87"/>
        <v>0</v>
      </c>
      <c r="V186" s="214">
        <f t="shared" si="87"/>
        <v>0</v>
      </c>
      <c r="W186" s="214">
        <f t="shared" si="87"/>
        <v>0</v>
      </c>
      <c r="X186" s="214">
        <f t="shared" si="87"/>
        <v>0</v>
      </c>
      <c r="Y186" s="215">
        <f t="shared" si="87"/>
        <v>0</v>
      </c>
      <c r="Z186" s="215">
        <f t="shared" si="87"/>
        <v>0</v>
      </c>
      <c r="AA186" s="213">
        <f>AA184+AA185</f>
        <v>0</v>
      </c>
      <c r="AB186" s="213">
        <f t="shared" ref="AB186:AL186" si="88">AB184+AB185</f>
        <v>0</v>
      </c>
      <c r="AC186" s="214">
        <f t="shared" si="88"/>
        <v>0</v>
      </c>
      <c r="AD186" s="214">
        <f t="shared" si="88"/>
        <v>0</v>
      </c>
      <c r="AE186" s="214">
        <f t="shared" si="88"/>
        <v>0</v>
      </c>
      <c r="AF186" s="214">
        <f t="shared" si="88"/>
        <v>0</v>
      </c>
      <c r="AG186" s="214">
        <f t="shared" si="88"/>
        <v>0</v>
      </c>
      <c r="AH186" s="214">
        <f t="shared" si="88"/>
        <v>0</v>
      </c>
      <c r="AI186" s="214">
        <f t="shared" si="88"/>
        <v>0</v>
      </c>
      <c r="AJ186" s="214">
        <f t="shared" si="88"/>
        <v>0</v>
      </c>
      <c r="AK186" s="215">
        <f t="shared" si="88"/>
        <v>0</v>
      </c>
      <c r="AL186" s="215">
        <f t="shared" si="88"/>
        <v>0</v>
      </c>
      <c r="AM186" s="213">
        <f>AM184+AM185</f>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52" t="s">
        <v>36</v>
      </c>
      <c r="C188" s="142">
        <f>C$4</f>
        <v>44927</v>
      </c>
      <c r="D188" s="142">
        <f t="shared" ref="D188:AM188" si="89">D$4</f>
        <v>44958</v>
      </c>
      <c r="E188" s="142">
        <f t="shared" si="89"/>
        <v>44986</v>
      </c>
      <c r="F188" s="142">
        <f t="shared" si="89"/>
        <v>45017</v>
      </c>
      <c r="G188" s="142">
        <f t="shared" si="89"/>
        <v>45047</v>
      </c>
      <c r="H188" s="142">
        <f t="shared" si="89"/>
        <v>45078</v>
      </c>
      <c r="I188" s="142">
        <f t="shared" si="89"/>
        <v>45108</v>
      </c>
      <c r="J188" s="142">
        <f t="shared" si="89"/>
        <v>45139</v>
      </c>
      <c r="K188" s="142">
        <f t="shared" si="89"/>
        <v>45170</v>
      </c>
      <c r="L188" s="142">
        <f t="shared" si="89"/>
        <v>45200</v>
      </c>
      <c r="M188" s="142">
        <f t="shared" si="89"/>
        <v>45231</v>
      </c>
      <c r="N188" s="142">
        <f t="shared" si="89"/>
        <v>45261</v>
      </c>
      <c r="O188" s="142">
        <f t="shared" si="89"/>
        <v>45292</v>
      </c>
      <c r="P188" s="142">
        <f t="shared" si="89"/>
        <v>45323</v>
      </c>
      <c r="Q188" s="142">
        <f t="shared" si="89"/>
        <v>45352</v>
      </c>
      <c r="R188" s="142">
        <f t="shared" si="89"/>
        <v>45383</v>
      </c>
      <c r="S188" s="142">
        <f t="shared" si="89"/>
        <v>45413</v>
      </c>
      <c r="T188" s="142">
        <f t="shared" si="89"/>
        <v>45444</v>
      </c>
      <c r="U188" s="142">
        <f t="shared" si="89"/>
        <v>45474</v>
      </c>
      <c r="V188" s="142">
        <f t="shared" si="89"/>
        <v>45505</v>
      </c>
      <c r="W188" s="142">
        <f t="shared" si="89"/>
        <v>45536</v>
      </c>
      <c r="X188" s="142">
        <f t="shared" si="89"/>
        <v>45566</v>
      </c>
      <c r="Y188" s="142">
        <f t="shared" si="89"/>
        <v>45597</v>
      </c>
      <c r="Z188" s="142">
        <f t="shared" si="89"/>
        <v>45627</v>
      </c>
      <c r="AA188" s="142">
        <f t="shared" si="89"/>
        <v>45658</v>
      </c>
      <c r="AB188" s="142">
        <f t="shared" si="89"/>
        <v>45689</v>
      </c>
      <c r="AC188" s="142">
        <f t="shared" si="89"/>
        <v>45717</v>
      </c>
      <c r="AD188" s="142">
        <f t="shared" si="89"/>
        <v>45748</v>
      </c>
      <c r="AE188" s="142">
        <f t="shared" si="89"/>
        <v>45778</v>
      </c>
      <c r="AF188" s="142">
        <f t="shared" si="89"/>
        <v>45809</v>
      </c>
      <c r="AG188" s="142">
        <f t="shared" si="89"/>
        <v>45839</v>
      </c>
      <c r="AH188" s="142">
        <f t="shared" si="89"/>
        <v>45870</v>
      </c>
      <c r="AI188" s="142">
        <f t="shared" si="89"/>
        <v>45901</v>
      </c>
      <c r="AJ188" s="142">
        <f t="shared" si="89"/>
        <v>45931</v>
      </c>
      <c r="AK188" s="142">
        <f t="shared" si="89"/>
        <v>45962</v>
      </c>
      <c r="AL188" s="142">
        <f t="shared" si="89"/>
        <v>45992</v>
      </c>
      <c r="AM188" s="142">
        <f t="shared" si="89"/>
        <v>46023</v>
      </c>
    </row>
    <row r="189" spans="1:39" hidden="1" x14ac:dyDescent="0.25">
      <c r="A189" s="96"/>
      <c r="B189" s="246" t="s">
        <v>128</v>
      </c>
      <c r="C189" s="109">
        <f>C157*'REVISED SUMMARY'!C47</f>
        <v>0</v>
      </c>
      <c r="D189" s="109">
        <f>D157*'REVISED SUMMARY'!D47</f>
        <v>537.54627966354292</v>
      </c>
      <c r="E189" s="109">
        <f>E157*'REVISED SUMMARY'!E47</f>
        <v>1624.5164468504199</v>
      </c>
      <c r="F189" s="109">
        <f>F157*'REVISED SUMMARY'!F47</f>
        <v>2099.287092721459</v>
      </c>
      <c r="G189" s="109">
        <f>G157*'REVISED SUMMARY'!G47</f>
        <v>1827.5640867422308</v>
      </c>
      <c r="H189" s="109">
        <f>H157*'REVISED SUMMARY'!H47</f>
        <v>0</v>
      </c>
      <c r="I189" s="109">
        <f>I157*'REVISED SUMMARY'!I47</f>
        <v>785.46503657553535</v>
      </c>
      <c r="J189" s="109">
        <f>J157*'REVISED SUMMARY'!J47</f>
        <v>9865.9673215849161</v>
      </c>
      <c r="K189" s="109">
        <f>K157*'REVISED SUMMARY'!K47</f>
        <v>6604.3858226874891</v>
      </c>
      <c r="L189" s="109">
        <f>L157*'REVISED SUMMARY'!L47</f>
        <v>816.53276326659261</v>
      </c>
      <c r="M189" s="109">
        <f>M157*'REVISED SUMMARY'!M47</f>
        <v>17373.779528989333</v>
      </c>
      <c r="N189" s="109">
        <f>N157*'REVISED SUMMARY'!N47</f>
        <v>15325.294137483783</v>
      </c>
      <c r="O189" s="216">
        <f>O157*'REVISED SUMMARY'!O47</f>
        <v>0</v>
      </c>
      <c r="P189" s="216">
        <f>P157*'REVISED SUMMARY'!P47</f>
        <v>0</v>
      </c>
      <c r="Q189" s="216">
        <f>Q157*'REVISED SUMMARY'!Q47</f>
        <v>0</v>
      </c>
      <c r="R189" s="216">
        <f>R157*'REVISED SUMMARY'!R47</f>
        <v>0</v>
      </c>
      <c r="S189" s="216">
        <f>S157*'REVISED SUMMARY'!S47</f>
        <v>0</v>
      </c>
      <c r="T189" s="216">
        <f>T157*'REVISED SUMMARY'!T47</f>
        <v>0</v>
      </c>
      <c r="U189" s="216">
        <f>U157*'REVISED SUMMARY'!U47</f>
        <v>0</v>
      </c>
      <c r="V189" s="216">
        <f>V157*'REVISED SUMMARY'!V47</f>
        <v>0</v>
      </c>
      <c r="W189" s="216">
        <f>W157*'REVISED SUMMARY'!W47</f>
        <v>0</v>
      </c>
      <c r="X189" s="216">
        <f>X157*'REVISED SUMMARY'!X47</f>
        <v>0</v>
      </c>
      <c r="Y189" s="216">
        <f>Y157*'REVISED SUMMARY'!Y47</f>
        <v>0</v>
      </c>
      <c r="Z189" s="216">
        <f>Z157*'REVISED SUMMARY'!Z47</f>
        <v>0</v>
      </c>
      <c r="AA189" s="216">
        <f>AA157*'REVISED SUMMARY'!AA47</f>
        <v>0</v>
      </c>
      <c r="AB189" s="216">
        <f>AB157*'REVISED SUMMARY'!AB47</f>
        <v>0</v>
      </c>
      <c r="AC189" s="216">
        <f>AC157*'REVISED SUMMARY'!AC47</f>
        <v>0</v>
      </c>
      <c r="AD189" s="216">
        <f>AD157*'REVISED SUMMARY'!AD47</f>
        <v>0</v>
      </c>
      <c r="AE189" s="216">
        <f>AE157*'REVISED SUMMARY'!AE47</f>
        <v>0</v>
      </c>
      <c r="AF189" s="216">
        <f>AF157*'REVISED SUMMARY'!AF47</f>
        <v>0</v>
      </c>
      <c r="AG189" s="216">
        <f>AG157*'REVISED SUMMARY'!AG47</f>
        <v>0</v>
      </c>
      <c r="AH189" s="216">
        <f>AH157*'REVISED SUMMARY'!AH47</f>
        <v>0</v>
      </c>
      <c r="AI189" s="216">
        <f>AI157*'REVISED SUMMARY'!AI47</f>
        <v>0</v>
      </c>
      <c r="AJ189" s="216">
        <f>AJ157*'REVISED SUMMARY'!AJ47</f>
        <v>0</v>
      </c>
      <c r="AK189" s="216">
        <f>AK157*'REVISED SUMMARY'!AK47</f>
        <v>0</v>
      </c>
      <c r="AL189" s="216">
        <f>AL157*'REVISED SUMMARY'!AL47</f>
        <v>0</v>
      </c>
      <c r="AM189" s="216">
        <f>AM157*'REVISED SUMMARY'!AM47</f>
        <v>0</v>
      </c>
    </row>
    <row r="190" spans="1:39" ht="15.75" hidden="1" thickBot="1" x14ac:dyDescent="0.3">
      <c r="A190" s="96"/>
      <c r="B190" s="79" t="s">
        <v>129</v>
      </c>
      <c r="C190" s="102">
        <f>C176*'REVISED SUMMARY'!C47</f>
        <v>0</v>
      </c>
      <c r="D190" s="102">
        <f>D176*'REVISED SUMMARY'!D47</f>
        <v>37.19853005980719</v>
      </c>
      <c r="E190" s="102">
        <f>E176*'REVISED SUMMARY'!E47</f>
        <v>112.7527617479699</v>
      </c>
      <c r="F190" s="102">
        <f>F176*'REVISED SUMMARY'!F47</f>
        <v>156.84138693203246</v>
      </c>
      <c r="G190" s="102">
        <f>G176*'REVISED SUMMARY'!G47</f>
        <v>171.5902116145169</v>
      </c>
      <c r="H190" s="102">
        <f>H176*'REVISED SUMMARY'!H47</f>
        <v>0</v>
      </c>
      <c r="I190" s="102">
        <f>I176*'REVISED SUMMARY'!I47</f>
        <v>126.05169637804431</v>
      </c>
      <c r="J190" s="102">
        <f>J176*'REVISED SUMMARY'!J47</f>
        <v>1675.4227207311319</v>
      </c>
      <c r="K190" s="102">
        <f>K176*'REVISED SUMMARY'!K47</f>
        <v>1090.3199920337834</v>
      </c>
      <c r="L190" s="102">
        <f>L176*'REVISED SUMMARY'!L47</f>
        <v>70.161760422188095</v>
      </c>
      <c r="M190" s="102">
        <f>M176*'REVISED SUMMARY'!M47</f>
        <v>1412.2603048758126</v>
      </c>
      <c r="N190" s="102">
        <f>N176*'REVISED SUMMARY'!N47</f>
        <v>1034.1918929491076</v>
      </c>
      <c r="O190" s="210">
        <f>O176*'REVISED SUMMARY'!O47</f>
        <v>0</v>
      </c>
      <c r="P190" s="210">
        <f>P176*'REVISED SUMMARY'!P47</f>
        <v>0</v>
      </c>
      <c r="Q190" s="210">
        <f>Q176*'REVISED SUMMARY'!Q47</f>
        <v>0</v>
      </c>
      <c r="R190" s="210">
        <f>R176*'REVISED SUMMARY'!R47</f>
        <v>0</v>
      </c>
      <c r="S190" s="210">
        <f>S176*'REVISED SUMMARY'!S47</f>
        <v>0</v>
      </c>
      <c r="T190" s="210">
        <f>T176*'REVISED SUMMARY'!T47</f>
        <v>0</v>
      </c>
      <c r="U190" s="210">
        <f>U176*'REVISED SUMMARY'!U47</f>
        <v>0</v>
      </c>
      <c r="V190" s="210">
        <f>V176*'REVISED SUMMARY'!V47</f>
        <v>0</v>
      </c>
      <c r="W190" s="210">
        <f>W176*'REVISED SUMMARY'!W47</f>
        <v>0</v>
      </c>
      <c r="X190" s="210">
        <f>X176*'REVISED SUMMARY'!X47</f>
        <v>0</v>
      </c>
      <c r="Y190" s="210">
        <f>Y176*'REVISED SUMMARY'!Y47</f>
        <v>0</v>
      </c>
      <c r="Z190" s="210">
        <f>Z176*'REVISED SUMMARY'!Z47</f>
        <v>0</v>
      </c>
      <c r="AA190" s="210">
        <f>AA176*'REVISED SUMMARY'!AA47</f>
        <v>0</v>
      </c>
      <c r="AB190" s="210">
        <f>AB176*'REVISED SUMMARY'!AB47</f>
        <v>0</v>
      </c>
      <c r="AC190" s="210">
        <f>AC176*'REVISED SUMMARY'!AC47</f>
        <v>0</v>
      </c>
      <c r="AD190" s="210">
        <f>AD176*'REVISED SUMMARY'!AD47</f>
        <v>0</v>
      </c>
      <c r="AE190" s="210">
        <f>AE176*'REVISED SUMMARY'!AE47</f>
        <v>0</v>
      </c>
      <c r="AF190" s="210">
        <f>AF176*'REVISED SUMMARY'!AF47</f>
        <v>0</v>
      </c>
      <c r="AG190" s="210">
        <f>AG176*'REVISED SUMMARY'!AG47</f>
        <v>0</v>
      </c>
      <c r="AH190" s="210">
        <f>AH176*'REVISED SUMMARY'!AH47</f>
        <v>0</v>
      </c>
      <c r="AI190" s="210">
        <f>AI176*'REVISED SUMMARY'!AI47</f>
        <v>0</v>
      </c>
      <c r="AJ190" s="210">
        <f>AJ176*'REVISED SUMMARY'!AJ47</f>
        <v>0</v>
      </c>
      <c r="AK190" s="210">
        <f>AK176*'REVISED SUMMARY'!AK47</f>
        <v>0</v>
      </c>
      <c r="AL190" s="210">
        <f>AL176*'REVISED SUMMARY'!AL47</f>
        <v>0</v>
      </c>
      <c r="AM190" s="210">
        <f>AM176*'REVISED SUMMARY'!AM47</f>
        <v>0</v>
      </c>
    </row>
    <row r="191" spans="1:39" hidden="1" x14ac:dyDescent="0.25">
      <c r="A191" s="96"/>
      <c r="B191" s="246" t="s">
        <v>130</v>
      </c>
      <c r="C191" s="103">
        <f t="shared" ref="C191" si="90">IFERROR(C189/C73,0)</f>
        <v>0</v>
      </c>
      <c r="D191" s="103">
        <f t="shared" ref="D191:N191" si="91">IFERROR(D189/D73,0)</f>
        <v>0.7261063791540332</v>
      </c>
      <c r="E191" s="103">
        <f t="shared" si="91"/>
        <v>0.89028731040424602</v>
      </c>
      <c r="F191" s="103">
        <f t="shared" si="91"/>
        <v>0.66101320786138307</v>
      </c>
      <c r="G191" s="103">
        <f t="shared" si="91"/>
        <v>0.27705397207477434</v>
      </c>
      <c r="H191" s="103">
        <f t="shared" si="91"/>
        <v>0</v>
      </c>
      <c r="I191" s="103">
        <f t="shared" si="91"/>
        <v>2.853511768587148E-2</v>
      </c>
      <c r="J191" s="103">
        <f t="shared" si="91"/>
        <v>0.29132337633577204</v>
      </c>
      <c r="K191" s="103">
        <f t="shared" si="91"/>
        <v>0.21175824464160237</v>
      </c>
      <c r="L191" s="103">
        <f t="shared" si="91"/>
        <v>4.7998612101335714E-2</v>
      </c>
      <c r="M191" s="103">
        <f t="shared" si="91"/>
        <v>0.89601649528381921</v>
      </c>
      <c r="N191" s="103">
        <f t="shared" si="91"/>
        <v>0.45437640836540311</v>
      </c>
      <c r="O191" s="211">
        <f>IFERROR(O189/O73,0)</f>
        <v>0</v>
      </c>
      <c r="P191" s="211">
        <f t="shared" ref="P191:Y191" si="92">IFERROR(P189/P73,0)</f>
        <v>0</v>
      </c>
      <c r="Q191" s="211">
        <f t="shared" si="92"/>
        <v>0</v>
      </c>
      <c r="R191" s="211">
        <f t="shared" si="92"/>
        <v>0</v>
      </c>
      <c r="S191" s="211">
        <f t="shared" si="92"/>
        <v>0</v>
      </c>
      <c r="T191" s="211">
        <f t="shared" si="92"/>
        <v>0</v>
      </c>
      <c r="U191" s="211">
        <f t="shared" si="92"/>
        <v>0</v>
      </c>
      <c r="V191" s="211">
        <f t="shared" si="92"/>
        <v>0</v>
      </c>
      <c r="W191" s="211">
        <f t="shared" si="92"/>
        <v>0</v>
      </c>
      <c r="X191" s="211">
        <f t="shared" si="92"/>
        <v>0</v>
      </c>
      <c r="Y191" s="211">
        <f t="shared" si="92"/>
        <v>0</v>
      </c>
      <c r="Z191" s="211">
        <f>IFERROR(Z189/Z80,0)</f>
        <v>0</v>
      </c>
      <c r="AA191" s="211">
        <f>IFERROR(AA189/AA73,0)</f>
        <v>0</v>
      </c>
      <c r="AB191" s="211">
        <f t="shared" ref="AB191:AK191" si="93">IFERROR(AB189/AB73,0)</f>
        <v>0</v>
      </c>
      <c r="AC191" s="211">
        <f t="shared" si="93"/>
        <v>0</v>
      </c>
      <c r="AD191" s="211">
        <f t="shared" si="93"/>
        <v>0</v>
      </c>
      <c r="AE191" s="211">
        <f t="shared" si="93"/>
        <v>0</v>
      </c>
      <c r="AF191" s="211">
        <f t="shared" si="93"/>
        <v>0</v>
      </c>
      <c r="AG191" s="211">
        <f t="shared" si="93"/>
        <v>0</v>
      </c>
      <c r="AH191" s="211">
        <f t="shared" si="93"/>
        <v>0</v>
      </c>
      <c r="AI191" s="211">
        <f t="shared" si="93"/>
        <v>0</v>
      </c>
      <c r="AJ191" s="211">
        <f t="shared" si="93"/>
        <v>0</v>
      </c>
      <c r="AK191" s="211">
        <f t="shared" si="93"/>
        <v>0</v>
      </c>
      <c r="AL191" s="211">
        <f>IFERROR(AL189/AL80,0)</f>
        <v>0</v>
      </c>
      <c r="AM191" s="211">
        <f>IFERROR(AM189/AM73,0)</f>
        <v>0</v>
      </c>
    </row>
    <row r="192" spans="1:39" ht="15.75" hidden="1" thickBot="1" x14ac:dyDescent="0.3">
      <c r="A192" s="96"/>
      <c r="B192" s="79" t="s">
        <v>131</v>
      </c>
      <c r="C192" s="104">
        <f>IFERROR(C190/C73,0)</f>
        <v>0</v>
      </c>
      <c r="D192" s="104">
        <f t="shared" ref="D192:N192" si="94">IFERROR(D190/D73,0)</f>
        <v>5.0247003827251904E-2</v>
      </c>
      <c r="E192" s="104">
        <f t="shared" si="94"/>
        <v>6.1792143250916406E-2</v>
      </c>
      <c r="F192" s="104">
        <f t="shared" si="94"/>
        <v>4.9385445497581143E-2</v>
      </c>
      <c r="G192" s="104">
        <f t="shared" si="94"/>
        <v>2.6012630715290613E-2</v>
      </c>
      <c r="H192" s="104">
        <f t="shared" si="94"/>
        <v>0</v>
      </c>
      <c r="I192" s="104">
        <f t="shared" si="94"/>
        <v>4.5793253972614386E-3</v>
      </c>
      <c r="J192" s="104">
        <f t="shared" si="94"/>
        <v>4.9472067754087141E-2</v>
      </c>
      <c r="K192" s="104">
        <f t="shared" si="94"/>
        <v>3.4959230700541855E-2</v>
      </c>
      <c r="L192" s="104">
        <f t="shared" si="94"/>
        <v>4.1243502702560057E-3</v>
      </c>
      <c r="M192" s="104">
        <f t="shared" si="94"/>
        <v>7.2834383945753617E-2</v>
      </c>
      <c r="N192" s="104">
        <f t="shared" si="94"/>
        <v>3.066253695774002E-2</v>
      </c>
      <c r="O192" s="212">
        <f>IFERROR(O190/O73,0)</f>
        <v>0</v>
      </c>
      <c r="P192" s="212">
        <f t="shared" ref="P192:Y192" si="95">IFERROR(P190/P73,0)</f>
        <v>0</v>
      </c>
      <c r="Q192" s="212">
        <f t="shared" si="95"/>
        <v>0</v>
      </c>
      <c r="R192" s="212">
        <f t="shared" si="95"/>
        <v>0</v>
      </c>
      <c r="S192" s="212">
        <f t="shared" si="95"/>
        <v>0</v>
      </c>
      <c r="T192" s="212">
        <f t="shared" si="95"/>
        <v>0</v>
      </c>
      <c r="U192" s="212">
        <f t="shared" si="95"/>
        <v>0</v>
      </c>
      <c r="V192" s="212">
        <f t="shared" si="95"/>
        <v>0</v>
      </c>
      <c r="W192" s="212">
        <f t="shared" si="95"/>
        <v>0</v>
      </c>
      <c r="X192" s="212">
        <f t="shared" si="95"/>
        <v>0</v>
      </c>
      <c r="Y192" s="212">
        <f t="shared" si="95"/>
        <v>0</v>
      </c>
      <c r="Z192" s="212">
        <f>IFERROR(Z190/Z81,0)</f>
        <v>0</v>
      </c>
      <c r="AA192" s="212">
        <f>IFERROR(AA190/AA73,0)</f>
        <v>0</v>
      </c>
      <c r="AB192" s="212">
        <f t="shared" ref="AB192:AK192" si="96">IFERROR(AB190/AB73,0)</f>
        <v>0</v>
      </c>
      <c r="AC192" s="212">
        <f t="shared" si="96"/>
        <v>0</v>
      </c>
      <c r="AD192" s="212">
        <f t="shared" si="96"/>
        <v>0</v>
      </c>
      <c r="AE192" s="212">
        <f t="shared" si="96"/>
        <v>0</v>
      </c>
      <c r="AF192" s="212">
        <f t="shared" si="96"/>
        <v>0</v>
      </c>
      <c r="AG192" s="212">
        <f t="shared" si="96"/>
        <v>0</v>
      </c>
      <c r="AH192" s="212">
        <f t="shared" si="96"/>
        <v>0</v>
      </c>
      <c r="AI192" s="212">
        <f t="shared" si="96"/>
        <v>0</v>
      </c>
      <c r="AJ192" s="212">
        <f t="shared" si="96"/>
        <v>0</v>
      </c>
      <c r="AK192" s="212">
        <f t="shared" si="96"/>
        <v>0</v>
      </c>
      <c r="AL192" s="212">
        <f>IFERROR(AL190/AL81,0)</f>
        <v>0</v>
      </c>
      <c r="AM192" s="212">
        <f>IFERROR(AM190/AM73,0)</f>
        <v>0</v>
      </c>
    </row>
    <row r="193" spans="1:39" s="1" customFormat="1" ht="15.75" hidden="1" thickBot="1" x14ac:dyDescent="0.3">
      <c r="A193" s="105"/>
      <c r="B193" s="253" t="s">
        <v>132</v>
      </c>
      <c r="C193" s="106">
        <f>C191+C192</f>
        <v>0</v>
      </c>
      <c r="D193" s="106">
        <f t="shared" ref="D193:N193" si="97">D191+D192</f>
        <v>0.77635338298128509</v>
      </c>
      <c r="E193" s="107">
        <f t="shared" si="97"/>
        <v>0.95207945365516244</v>
      </c>
      <c r="F193" s="107">
        <f t="shared" si="97"/>
        <v>0.71039865335896424</v>
      </c>
      <c r="G193" s="107">
        <f t="shared" si="97"/>
        <v>0.30306660279006492</v>
      </c>
      <c r="H193" s="107">
        <f t="shared" si="97"/>
        <v>0</v>
      </c>
      <c r="I193" s="107">
        <f t="shared" si="97"/>
        <v>3.3114443083132918E-2</v>
      </c>
      <c r="J193" s="107">
        <f t="shared" si="97"/>
        <v>0.34079544408985918</v>
      </c>
      <c r="K193" s="107">
        <f t="shared" si="97"/>
        <v>0.24671747534214422</v>
      </c>
      <c r="L193" s="107">
        <f t="shared" si="97"/>
        <v>5.2122962371591718E-2</v>
      </c>
      <c r="M193" s="108">
        <f t="shared" si="97"/>
        <v>0.9688508792295728</v>
      </c>
      <c r="N193" s="108">
        <f t="shared" si="97"/>
        <v>0.48503894532314312</v>
      </c>
      <c r="O193" s="213">
        <f>O191+O192</f>
        <v>0</v>
      </c>
      <c r="P193" s="213">
        <f t="shared" ref="P193:X193" si="98">P191+P192</f>
        <v>0</v>
      </c>
      <c r="Q193" s="214">
        <f t="shared" si="98"/>
        <v>0</v>
      </c>
      <c r="R193" s="214">
        <f t="shared" si="98"/>
        <v>0</v>
      </c>
      <c r="S193" s="214">
        <f t="shared" si="98"/>
        <v>0</v>
      </c>
      <c r="T193" s="214">
        <f t="shared" si="98"/>
        <v>0</v>
      </c>
      <c r="U193" s="214">
        <f t="shared" si="98"/>
        <v>0</v>
      </c>
      <c r="V193" s="214">
        <f t="shared" si="98"/>
        <v>0</v>
      </c>
      <c r="W193" s="214">
        <f t="shared" si="98"/>
        <v>0</v>
      </c>
      <c r="X193" s="214">
        <f t="shared" si="98"/>
        <v>0</v>
      </c>
      <c r="Y193" s="215">
        <f>Y191+Y192</f>
        <v>0</v>
      </c>
      <c r="Z193" s="215">
        <f>Z191+Z192</f>
        <v>0</v>
      </c>
      <c r="AA193" s="213">
        <f>AA191+AA192</f>
        <v>0</v>
      </c>
      <c r="AB193" s="213">
        <f t="shared" ref="AB193:AJ193" si="99">AB191+AB192</f>
        <v>0</v>
      </c>
      <c r="AC193" s="214">
        <f t="shared" si="99"/>
        <v>0</v>
      </c>
      <c r="AD193" s="214">
        <f t="shared" si="99"/>
        <v>0</v>
      </c>
      <c r="AE193" s="214">
        <f t="shared" si="99"/>
        <v>0</v>
      </c>
      <c r="AF193" s="214">
        <f t="shared" si="99"/>
        <v>0</v>
      </c>
      <c r="AG193" s="214">
        <f t="shared" si="99"/>
        <v>0</v>
      </c>
      <c r="AH193" s="214">
        <f t="shared" si="99"/>
        <v>0</v>
      </c>
      <c r="AI193" s="214">
        <f t="shared" si="99"/>
        <v>0</v>
      </c>
      <c r="AJ193" s="214">
        <f t="shared" si="99"/>
        <v>0</v>
      </c>
      <c r="AK193" s="215">
        <f>AK191+AK192</f>
        <v>0</v>
      </c>
      <c r="AL193" s="215">
        <f>AL191+AL192</f>
        <v>0</v>
      </c>
      <c r="AM193" s="213">
        <f>AM191+AM192</f>
        <v>0</v>
      </c>
    </row>
    <row r="194" spans="1:39" hidden="1" x14ac:dyDescent="0.25">
      <c r="A194" s="96"/>
      <c r="B194" s="96" t="s">
        <v>133</v>
      </c>
      <c r="C194" s="110">
        <f>C186+C193</f>
        <v>0</v>
      </c>
      <c r="D194" s="110">
        <f t="shared" ref="D194:N194" si="100">D186+D193</f>
        <v>0.99998875233298723</v>
      </c>
      <c r="E194" s="110">
        <f t="shared" si="100"/>
        <v>1.0000081619896457</v>
      </c>
      <c r="F194" s="110">
        <f t="shared" si="100"/>
        <v>0.99999741675853793</v>
      </c>
      <c r="G194" s="110">
        <f t="shared" si="100"/>
        <v>0.99999125909069619</v>
      </c>
      <c r="H194" s="110">
        <f t="shared" si="100"/>
        <v>0.99999812997808657</v>
      </c>
      <c r="I194" s="110">
        <f t="shared" si="100"/>
        <v>0.99999999999999989</v>
      </c>
      <c r="J194" s="110">
        <f t="shared" si="100"/>
        <v>1</v>
      </c>
      <c r="K194" s="110">
        <f t="shared" si="100"/>
        <v>1</v>
      </c>
      <c r="L194" s="110">
        <f t="shared" si="100"/>
        <v>0.99999999999999989</v>
      </c>
      <c r="M194" s="110">
        <f t="shared" si="100"/>
        <v>0.99999999999999989</v>
      </c>
      <c r="N194" s="110">
        <f t="shared" si="100"/>
        <v>1.0000000000000002</v>
      </c>
      <c r="O194" s="217">
        <f>O186+O193</f>
        <v>0</v>
      </c>
      <c r="P194" s="217">
        <f t="shared" ref="P194:Z194" si="101">P186+P193</f>
        <v>0</v>
      </c>
      <c r="Q194" s="217">
        <f t="shared" si="101"/>
        <v>0</v>
      </c>
      <c r="R194" s="217">
        <f t="shared" si="101"/>
        <v>0</v>
      </c>
      <c r="S194" s="217">
        <f t="shared" si="101"/>
        <v>0</v>
      </c>
      <c r="T194" s="217">
        <f t="shared" si="101"/>
        <v>0</v>
      </c>
      <c r="U194" s="217">
        <f t="shared" si="101"/>
        <v>0</v>
      </c>
      <c r="V194" s="217">
        <f t="shared" si="101"/>
        <v>0</v>
      </c>
      <c r="W194" s="217">
        <f t="shared" si="101"/>
        <v>0</v>
      </c>
      <c r="X194" s="217">
        <f t="shared" si="101"/>
        <v>0</v>
      </c>
      <c r="Y194" s="217">
        <f t="shared" si="101"/>
        <v>0</v>
      </c>
      <c r="Z194" s="217">
        <f t="shared" si="101"/>
        <v>0</v>
      </c>
      <c r="AA194" s="217">
        <f>AA186+AA193</f>
        <v>0</v>
      </c>
      <c r="AB194" s="217">
        <f t="shared" ref="AB194:AL194" si="102">AB186+AB193</f>
        <v>0</v>
      </c>
      <c r="AC194" s="217">
        <f t="shared" si="102"/>
        <v>0</v>
      </c>
      <c r="AD194" s="217">
        <f t="shared" si="102"/>
        <v>0</v>
      </c>
      <c r="AE194" s="217">
        <f t="shared" si="102"/>
        <v>0</v>
      </c>
      <c r="AF194" s="217">
        <f t="shared" si="102"/>
        <v>0</v>
      </c>
      <c r="AG194" s="217">
        <f t="shared" si="102"/>
        <v>0</v>
      </c>
      <c r="AH194" s="217">
        <f t="shared" si="102"/>
        <v>0</v>
      </c>
      <c r="AI194" s="217">
        <f t="shared" si="102"/>
        <v>0</v>
      </c>
      <c r="AJ194" s="217">
        <f t="shared" si="102"/>
        <v>0</v>
      </c>
      <c r="AK194" s="217">
        <f t="shared" si="102"/>
        <v>0</v>
      </c>
      <c r="AL194" s="217">
        <f t="shared" si="102"/>
        <v>0</v>
      </c>
      <c r="AM194" s="217">
        <f>AM186+AM193</f>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1">
        <f t="shared" ref="C196" si="103">SUM(C182:C183)</f>
        <v>0</v>
      </c>
      <c r="D196" s="111">
        <f t="shared" ref="D196:N196" si="104">SUM(D182:D183)</f>
        <v>165.56025982893621</v>
      </c>
      <c r="E196" s="112">
        <f t="shared" si="104"/>
        <v>87.456008926276908</v>
      </c>
      <c r="F196" s="112">
        <f t="shared" si="104"/>
        <v>919.72586756588703</v>
      </c>
      <c r="G196" s="112">
        <f t="shared" si="104"/>
        <v>4597.2070477172338</v>
      </c>
      <c r="H196" s="112">
        <f t="shared" si="104"/>
        <v>18215.040690345264</v>
      </c>
      <c r="I196" s="112">
        <f t="shared" si="104"/>
        <v>26614.742146449626</v>
      </c>
      <c r="J196" s="112">
        <f t="shared" si="104"/>
        <v>22324.64379842061</v>
      </c>
      <c r="K196" s="112">
        <f t="shared" si="104"/>
        <v>23493.623281344444</v>
      </c>
      <c r="L196" s="112">
        <f t="shared" si="104"/>
        <v>16124.896593627502</v>
      </c>
      <c r="M196" s="113">
        <f t="shared" si="104"/>
        <v>603.9821360831545</v>
      </c>
      <c r="N196" s="113">
        <f t="shared" si="104"/>
        <v>17368.704639975771</v>
      </c>
      <c r="O196" s="223">
        <f t="shared" ref="O196:P196" si="105">SUM(O182:O183)</f>
        <v>0</v>
      </c>
      <c r="P196" s="223">
        <f t="shared" si="105"/>
        <v>0</v>
      </c>
      <c r="Q196" s="224">
        <f>SUM(Q182:Q183)</f>
        <v>0</v>
      </c>
      <c r="R196" s="224">
        <f t="shared" ref="R196:AB196" si="106">SUM(R182:R183)</f>
        <v>0</v>
      </c>
      <c r="S196" s="224">
        <f t="shared" si="106"/>
        <v>0</v>
      </c>
      <c r="T196" s="224">
        <f t="shared" si="106"/>
        <v>0</v>
      </c>
      <c r="U196" s="224">
        <f t="shared" si="106"/>
        <v>0</v>
      </c>
      <c r="V196" s="224">
        <f t="shared" si="106"/>
        <v>0</v>
      </c>
      <c r="W196" s="224">
        <f t="shared" si="106"/>
        <v>0</v>
      </c>
      <c r="X196" s="224">
        <f t="shared" si="106"/>
        <v>0</v>
      </c>
      <c r="Y196" s="225">
        <f t="shared" si="106"/>
        <v>0</v>
      </c>
      <c r="Z196" s="225">
        <f t="shared" si="106"/>
        <v>0</v>
      </c>
      <c r="AA196" s="223">
        <f t="shared" si="106"/>
        <v>0</v>
      </c>
      <c r="AB196" s="223">
        <f t="shared" si="106"/>
        <v>0</v>
      </c>
      <c r="AC196" s="224">
        <f>SUM(AC182:AC183)</f>
        <v>0</v>
      </c>
      <c r="AD196" s="224">
        <f t="shared" ref="AD196:AM196" si="107">SUM(AD182:AD183)</f>
        <v>0</v>
      </c>
      <c r="AE196" s="224">
        <f t="shared" si="107"/>
        <v>0</v>
      </c>
      <c r="AF196" s="224">
        <f t="shared" si="107"/>
        <v>0</v>
      </c>
      <c r="AG196" s="224">
        <f t="shared" si="107"/>
        <v>0</v>
      </c>
      <c r="AH196" s="224">
        <f t="shared" si="107"/>
        <v>0</v>
      </c>
      <c r="AI196" s="224">
        <f t="shared" si="107"/>
        <v>0</v>
      </c>
      <c r="AJ196" s="224">
        <f t="shared" si="107"/>
        <v>0</v>
      </c>
      <c r="AK196" s="225">
        <f t="shared" si="107"/>
        <v>0</v>
      </c>
      <c r="AL196" s="225">
        <f t="shared" si="107"/>
        <v>0</v>
      </c>
      <c r="AM196" s="223">
        <f t="shared" si="107"/>
        <v>0</v>
      </c>
    </row>
    <row r="197" spans="1:39" hidden="1" x14ac:dyDescent="0.25">
      <c r="A197" s="96"/>
      <c r="B197" s="96" t="s">
        <v>135</v>
      </c>
      <c r="C197" s="111">
        <f t="shared" ref="C197" si="108">SUM(C189:C190)</f>
        <v>0</v>
      </c>
      <c r="D197" s="111">
        <f t="shared" ref="D197:N197" si="109">SUM(D189:D190)</f>
        <v>574.74480972335016</v>
      </c>
      <c r="E197" s="112">
        <f t="shared" si="109"/>
        <v>1737.2692085983899</v>
      </c>
      <c r="F197" s="112">
        <f t="shared" si="109"/>
        <v>2256.1284796534915</v>
      </c>
      <c r="G197" s="112">
        <f t="shared" si="109"/>
        <v>1999.1542983567476</v>
      </c>
      <c r="H197" s="112">
        <f t="shared" si="109"/>
        <v>0</v>
      </c>
      <c r="I197" s="112">
        <f t="shared" si="109"/>
        <v>911.51673295357966</v>
      </c>
      <c r="J197" s="112">
        <f t="shared" si="109"/>
        <v>11541.390042316048</v>
      </c>
      <c r="K197" s="112">
        <f t="shared" si="109"/>
        <v>7694.705814721272</v>
      </c>
      <c r="L197" s="112">
        <f t="shared" si="109"/>
        <v>886.69452368878069</v>
      </c>
      <c r="M197" s="113">
        <f t="shared" si="109"/>
        <v>18786.039833865147</v>
      </c>
      <c r="N197" s="113">
        <f t="shared" si="109"/>
        <v>16359.48603043289</v>
      </c>
      <c r="O197" s="223">
        <f t="shared" ref="O197:P197" si="110">SUM(O189:O190)</f>
        <v>0</v>
      </c>
      <c r="P197" s="223">
        <f t="shared" si="110"/>
        <v>0</v>
      </c>
      <c r="Q197" s="224">
        <f>SUM(Q189:Q190)</f>
        <v>0</v>
      </c>
      <c r="R197" s="224">
        <f t="shared" ref="R197:AB197" si="111">SUM(R189:R190)</f>
        <v>0</v>
      </c>
      <c r="S197" s="224">
        <f t="shared" si="111"/>
        <v>0</v>
      </c>
      <c r="T197" s="224">
        <f t="shared" si="111"/>
        <v>0</v>
      </c>
      <c r="U197" s="224">
        <f t="shared" si="111"/>
        <v>0</v>
      </c>
      <c r="V197" s="224">
        <f t="shared" si="111"/>
        <v>0</v>
      </c>
      <c r="W197" s="224">
        <f t="shared" si="111"/>
        <v>0</v>
      </c>
      <c r="X197" s="224">
        <f t="shared" si="111"/>
        <v>0</v>
      </c>
      <c r="Y197" s="225">
        <f t="shared" si="111"/>
        <v>0</v>
      </c>
      <c r="Z197" s="225">
        <f t="shared" si="111"/>
        <v>0</v>
      </c>
      <c r="AA197" s="223">
        <f t="shared" si="111"/>
        <v>0</v>
      </c>
      <c r="AB197" s="223">
        <f t="shared" si="111"/>
        <v>0</v>
      </c>
      <c r="AC197" s="224">
        <f>SUM(AC189:AC190)</f>
        <v>0</v>
      </c>
      <c r="AD197" s="224">
        <f t="shared" ref="AD197:AM197" si="112">SUM(AD189:AD190)</f>
        <v>0</v>
      </c>
      <c r="AE197" s="224">
        <f t="shared" si="112"/>
        <v>0</v>
      </c>
      <c r="AF197" s="224">
        <f t="shared" si="112"/>
        <v>0</v>
      </c>
      <c r="AG197" s="224">
        <f t="shared" si="112"/>
        <v>0</v>
      </c>
      <c r="AH197" s="224">
        <f t="shared" si="112"/>
        <v>0</v>
      </c>
      <c r="AI197" s="224">
        <f t="shared" si="112"/>
        <v>0</v>
      </c>
      <c r="AJ197" s="224">
        <f t="shared" si="112"/>
        <v>0</v>
      </c>
      <c r="AK197" s="225">
        <f t="shared" si="112"/>
        <v>0</v>
      </c>
      <c r="AL197" s="225">
        <f t="shared" si="112"/>
        <v>0</v>
      </c>
      <c r="AM197" s="223">
        <f t="shared" si="112"/>
        <v>0</v>
      </c>
    </row>
    <row r="198" spans="1:39" hidden="1" x14ac:dyDescent="0.25">
      <c r="A198" s="96"/>
      <c r="B198" s="96" t="s">
        <v>122</v>
      </c>
      <c r="C198" s="114">
        <f t="shared" ref="C198" si="113">SUM(C196:C197)</f>
        <v>0</v>
      </c>
      <c r="D198" s="114">
        <f t="shared" ref="D198:N198" si="114">SUM(D196:D197)</f>
        <v>740.30506955228634</v>
      </c>
      <c r="E198" s="114">
        <f t="shared" si="114"/>
        <v>1824.7252175246667</v>
      </c>
      <c r="F198" s="114">
        <f t="shared" si="114"/>
        <v>3175.8543472193787</v>
      </c>
      <c r="G198" s="114">
        <f t="shared" si="114"/>
        <v>6596.3613460739816</v>
      </c>
      <c r="H198" s="114">
        <f t="shared" si="114"/>
        <v>18215.040690345264</v>
      </c>
      <c r="I198" s="114">
        <f t="shared" si="114"/>
        <v>27526.258879403205</v>
      </c>
      <c r="J198" s="114">
        <f t="shared" si="114"/>
        <v>33866.033840736658</v>
      </c>
      <c r="K198" s="114">
        <f t="shared" si="114"/>
        <v>31188.329096065718</v>
      </c>
      <c r="L198" s="114">
        <f t="shared" si="114"/>
        <v>17011.591117316282</v>
      </c>
      <c r="M198" s="115">
        <f t="shared" si="114"/>
        <v>19390.021969948302</v>
      </c>
      <c r="N198" s="115">
        <f t="shared" si="114"/>
        <v>33728.190670408658</v>
      </c>
      <c r="O198" s="226">
        <f t="shared" ref="O198:Q198" si="115">SUM(O196:O197)</f>
        <v>0</v>
      </c>
      <c r="P198" s="226">
        <f t="shared" si="115"/>
        <v>0</v>
      </c>
      <c r="Q198" s="226">
        <f t="shared" si="115"/>
        <v>0</v>
      </c>
      <c r="R198" s="226">
        <f>SUM(R196:R197)</f>
        <v>0</v>
      </c>
      <c r="S198" s="226">
        <f t="shared" ref="S198:X198" si="116">SUM(S196:S197)</f>
        <v>0</v>
      </c>
      <c r="T198" s="226">
        <f t="shared" si="116"/>
        <v>0</v>
      </c>
      <c r="U198" s="226">
        <f t="shared" si="116"/>
        <v>0</v>
      </c>
      <c r="V198" s="226">
        <f t="shared" si="116"/>
        <v>0</v>
      </c>
      <c r="W198" s="226">
        <f t="shared" si="116"/>
        <v>0</v>
      </c>
      <c r="X198" s="226">
        <f t="shared" si="116"/>
        <v>0</v>
      </c>
      <c r="Y198" s="227">
        <f>SUM(Y196:Y197)</f>
        <v>0</v>
      </c>
      <c r="Z198" s="227">
        <f t="shared" ref="Z198:AC198" si="117">SUM(Z196:Z197)</f>
        <v>0</v>
      </c>
      <c r="AA198" s="226">
        <f t="shared" si="117"/>
        <v>0</v>
      </c>
      <c r="AB198" s="226">
        <f t="shared" si="117"/>
        <v>0</v>
      </c>
      <c r="AC198" s="226">
        <f t="shared" si="117"/>
        <v>0</v>
      </c>
      <c r="AD198" s="226">
        <f>SUM(AD196:AD197)</f>
        <v>0</v>
      </c>
      <c r="AE198" s="226">
        <f t="shared" ref="AE198:AJ198" si="118">SUM(AE196:AE197)</f>
        <v>0</v>
      </c>
      <c r="AF198" s="226">
        <f t="shared" si="118"/>
        <v>0</v>
      </c>
      <c r="AG198" s="226">
        <f t="shared" si="118"/>
        <v>0</v>
      </c>
      <c r="AH198" s="226">
        <f t="shared" si="118"/>
        <v>0</v>
      </c>
      <c r="AI198" s="226">
        <f t="shared" si="118"/>
        <v>0</v>
      </c>
      <c r="AJ198" s="226">
        <f t="shared" si="118"/>
        <v>0</v>
      </c>
      <c r="AK198" s="227">
        <f>SUM(AK196:AK197)</f>
        <v>0</v>
      </c>
      <c r="AL198" s="227">
        <f t="shared" ref="AL198:AM198" si="119">SUM(AL196:AL197)</f>
        <v>0</v>
      </c>
      <c r="AM198" s="226">
        <f t="shared" si="119"/>
        <v>0</v>
      </c>
    </row>
    <row r="199" spans="1:39" hidden="1" x14ac:dyDescent="0.25"/>
    <row r="200" spans="1:39" hidden="1" x14ac:dyDescent="0.25">
      <c r="B200" s="166" t="s">
        <v>224</v>
      </c>
      <c r="C200" s="353">
        <f>IF('REVISED SUMMARY'!C4=0,0,C198-C73)</f>
        <v>0</v>
      </c>
      <c r="D200" s="353">
        <f>IF('REVISED SUMMARY'!D4=0,0,D198-D73)</f>
        <v>-8.3267985671682254E-3</v>
      </c>
      <c r="E200" s="353">
        <f>IF('REVISED SUMMARY'!E4=0,0,E198-E73)</f>
        <v>1.4893266773015057E-2</v>
      </c>
      <c r="F200" s="353">
        <f>IF('REVISED SUMMARY'!F4=0,0,F198-F73)</f>
        <v>-8.2040198203685577E-3</v>
      </c>
      <c r="G200" s="353">
        <f>IF('REVISED SUMMARY'!G4=0,0,G198-G73)</f>
        <v>-5.7658700249703543E-2</v>
      </c>
      <c r="H200" s="353">
        <f>IF('REVISED SUMMARY'!H4=0,0,H198-H73)</f>
        <v>-3.4062588943925221E-2</v>
      </c>
      <c r="I200" s="353">
        <f>IF('REVISED SUMMARY'!I4=0,0,I198-I73)</f>
        <v>-3.637978807091713E-12</v>
      </c>
      <c r="J200" s="353">
        <f>IF('REVISED SUMMARY'!J4=0,0,J198-J73)</f>
        <v>0</v>
      </c>
      <c r="K200" s="353">
        <f>IF('REVISED SUMMARY'!K4=0,0,K198-K73)</f>
        <v>0</v>
      </c>
      <c r="L200" s="353">
        <f>IF('REVISED SUMMARY'!L4=0,0,L198-L73)</f>
        <v>-3.637978807091713E-12</v>
      </c>
      <c r="M200" s="353">
        <f>IF('REVISED SUMMARY'!M4=0,0,M198-M73)</f>
        <v>0</v>
      </c>
      <c r="N200" s="353">
        <f>IF('REVISED SUMMARY'!N4=0,0,N198-N73)</f>
        <v>0</v>
      </c>
    </row>
    <row r="201" spans="1:39" hidden="1" x14ac:dyDescent="0.25">
      <c r="B201" s="166"/>
      <c r="C201" s="166"/>
      <c r="D201" s="166"/>
      <c r="E201" s="166"/>
      <c r="F201" s="166"/>
      <c r="G201" s="166"/>
      <c r="H201" s="166"/>
      <c r="I201" s="166"/>
      <c r="J201" s="166"/>
      <c r="K201" s="166"/>
      <c r="L201" s="166"/>
      <c r="M201" s="166"/>
      <c r="N201" s="166"/>
    </row>
  </sheetData>
  <mergeCells count="19">
    <mergeCell ref="A92:A105"/>
    <mergeCell ref="A77:A90"/>
    <mergeCell ref="A4:A19"/>
    <mergeCell ref="A22:A37"/>
    <mergeCell ref="A40:A55"/>
    <mergeCell ref="A58:A74"/>
    <mergeCell ref="AA125:AL125"/>
    <mergeCell ref="A107:A122"/>
    <mergeCell ref="B107:N107"/>
    <mergeCell ref="B108:N108"/>
    <mergeCell ref="O108:Z108"/>
    <mergeCell ref="AA108:AL108"/>
    <mergeCell ref="O107:Z107"/>
    <mergeCell ref="AA107:AL107"/>
    <mergeCell ref="A126:A139"/>
    <mergeCell ref="A142:A158"/>
    <mergeCell ref="A161:A177"/>
    <mergeCell ref="C125:N125"/>
    <mergeCell ref="O125:Z12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AO201"/>
  <sheetViews>
    <sheetView zoomScale="80" zoomScaleNormal="80" workbookViewId="0">
      <selection activeCell="A107" sqref="A107:XFD201"/>
    </sheetView>
  </sheetViews>
  <sheetFormatPr defaultRowHeight="15" x14ac:dyDescent="0.25"/>
  <cols>
    <col min="1" max="1" width="9.28515625" customWidth="1"/>
    <col min="2" max="2" width="24.7109375" customWidth="1"/>
    <col min="3" max="3" width="15.7109375" bestFit="1" customWidth="1"/>
    <col min="4" max="10" width="13.7109375" customWidth="1"/>
    <col min="11" max="11" width="15.28515625" customWidth="1"/>
    <col min="12" max="16" width="14.28515625" bestFit="1" customWidth="1"/>
    <col min="17" max="39" width="14.2851562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ENTRY'!AY164</f>
        <v>0</v>
      </c>
      <c r="D5" s="3">
        <f>'BIZ kWh ENTRY'!AZ164</f>
        <v>0</v>
      </c>
      <c r="E5" s="3">
        <f>'BIZ kWh ENTRY'!BA164</f>
        <v>0</v>
      </c>
      <c r="F5" s="3">
        <f>'BIZ kWh ENTRY'!BB164</f>
        <v>0</v>
      </c>
      <c r="G5" s="3">
        <f>'BIZ kWh ENTRY'!BC164</f>
        <v>0</v>
      </c>
      <c r="H5" s="3">
        <f>'BIZ kWh ENTRY'!BD164</f>
        <v>0</v>
      </c>
      <c r="I5" s="3">
        <f>'BIZ kWh ENTRY'!BE164</f>
        <v>0</v>
      </c>
      <c r="J5" s="3">
        <f>'BIZ kWh ENTRY'!BF164</f>
        <v>0</v>
      </c>
      <c r="K5" s="3">
        <f>'BIZ kWh ENTRY'!BG164</f>
        <v>0</v>
      </c>
      <c r="L5" s="3">
        <f>'BIZ kWh ENTRY'!BH164</f>
        <v>0</v>
      </c>
      <c r="M5" s="3">
        <f>'BIZ kWh ENTRY'!BI164</f>
        <v>0</v>
      </c>
      <c r="N5" s="3">
        <f>'BIZ kWh ENTRY'!BJ164</f>
        <v>787510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ENTRY'!AY167</f>
        <v>0</v>
      </c>
      <c r="D8" s="3">
        <f>'BIZ kWh ENTRY'!AZ167</f>
        <v>0</v>
      </c>
      <c r="E8" s="3">
        <f>'BIZ kWh ENTRY'!BA167</f>
        <v>0</v>
      </c>
      <c r="F8" s="3">
        <f>'BIZ kWh ENTRY'!BB167</f>
        <v>0</v>
      </c>
      <c r="G8" s="3">
        <f>'BIZ kWh ENTRY'!BC167</f>
        <v>0</v>
      </c>
      <c r="H8" s="3">
        <f>'BIZ kWh ENTRY'!BD167</f>
        <v>802283.76159813162</v>
      </c>
      <c r="I8" s="3">
        <f>'BIZ kWh ENTRY'!BE167</f>
        <v>0</v>
      </c>
      <c r="J8" s="3">
        <f>'BIZ kWh ENTRY'!BF167</f>
        <v>0</v>
      </c>
      <c r="K8" s="3">
        <f>'BIZ kWh ENTRY'!BG167</f>
        <v>0</v>
      </c>
      <c r="L8" s="3">
        <f>'BIZ kWh ENTRY'!BH167</f>
        <v>0</v>
      </c>
      <c r="M8" s="3">
        <f>'BIZ kWh ENTRY'!BI167</f>
        <v>0</v>
      </c>
      <c r="N8" s="3">
        <f>'BIZ kWh ENTRY'!BJ167</f>
        <v>718505.07198486861</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ENTRY'!AY170</f>
        <v>0</v>
      </c>
      <c r="D11" s="3">
        <f>'BIZ kWh ENTRY'!AZ170</f>
        <v>0</v>
      </c>
      <c r="E11" s="3">
        <f>'BIZ kWh ENTRY'!BA170</f>
        <v>0</v>
      </c>
      <c r="F11" s="3">
        <f>'BIZ kWh ENTRY'!BB170</f>
        <v>0</v>
      </c>
      <c r="G11" s="3">
        <f>'BIZ kWh ENTRY'!BC170</f>
        <v>0</v>
      </c>
      <c r="H11" s="3">
        <f>'BIZ kWh ENTRY'!BD170</f>
        <v>0</v>
      </c>
      <c r="I11" s="3">
        <f>'BIZ kWh ENTRY'!BE170</f>
        <v>0</v>
      </c>
      <c r="J11" s="3">
        <f>'BIZ kWh ENTRY'!BF170</f>
        <v>0</v>
      </c>
      <c r="K11" s="3">
        <f>'BIZ kWh ENTRY'!BG170</f>
        <v>0</v>
      </c>
      <c r="L11" s="3">
        <f>'BIZ kWh ENTRY'!BH170</f>
        <v>0</v>
      </c>
      <c r="M11" s="3">
        <f>'BIZ kWh ENTRY'!BI170</f>
        <v>0</v>
      </c>
      <c r="N11" s="3">
        <f>'BIZ kWh ENTRY'!BJ170</f>
        <v>358689.76404852583</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ENTRY'!AY171</f>
        <v>0</v>
      </c>
      <c r="D12" s="3">
        <f>'BIZ kWh ENTRY'!AZ171</f>
        <v>0</v>
      </c>
      <c r="E12" s="3">
        <f>'BIZ kWh ENTRY'!BA171</f>
        <v>109507.29988320002</v>
      </c>
      <c r="F12" s="3">
        <f>'BIZ kWh ENTRY'!BB171</f>
        <v>0</v>
      </c>
      <c r="G12" s="3">
        <f>'BIZ kWh ENTRY'!BC171</f>
        <v>48621.889440000006</v>
      </c>
      <c r="H12" s="3">
        <f>'BIZ kWh ENTRY'!BD171</f>
        <v>0</v>
      </c>
      <c r="I12" s="3">
        <f>'BIZ kWh ENTRY'!BE171</f>
        <v>8605.6932652878677</v>
      </c>
      <c r="J12" s="3">
        <f>'BIZ kWh ENTRY'!BF171</f>
        <v>185310.98496291242</v>
      </c>
      <c r="K12" s="3">
        <f>'BIZ kWh ENTRY'!BG171</f>
        <v>237756.11574209612</v>
      </c>
      <c r="L12" s="3">
        <f>'BIZ kWh ENTRY'!BH171</f>
        <v>28928.297412000007</v>
      </c>
      <c r="M12" s="3">
        <f>'BIZ kWh ENTRY'!BI171</f>
        <v>0</v>
      </c>
      <c r="N12" s="3">
        <f>'BIZ kWh ENTRY'!BJ171</f>
        <v>1219192.8086064388</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0</v>
      </c>
      <c r="N13" s="3">
        <f>'BIZ kWh ENTRY'!BJ172</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0</v>
      </c>
      <c r="N14" s="3">
        <f>'BIZ kWh ENTRY'!BJ173</f>
        <v>436079.728</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1M - RES'!B16</f>
        <v>Monthly kWh</v>
      </c>
      <c r="C19" s="230">
        <f>SUM(C5:C18)</f>
        <v>0</v>
      </c>
      <c r="D19" s="230">
        <f t="shared" ref="D19:AM19" si="1">SUM(D5:D18)</f>
        <v>0</v>
      </c>
      <c r="E19" s="230">
        <f t="shared" si="1"/>
        <v>109507.29988320002</v>
      </c>
      <c r="F19" s="230">
        <f t="shared" si="1"/>
        <v>0</v>
      </c>
      <c r="G19" s="230">
        <f t="shared" si="1"/>
        <v>48621.889440000006</v>
      </c>
      <c r="H19" s="230">
        <f t="shared" si="1"/>
        <v>802283.76159813162</v>
      </c>
      <c r="I19" s="230">
        <f t="shared" si="1"/>
        <v>8605.6932652878677</v>
      </c>
      <c r="J19" s="230">
        <f t="shared" si="1"/>
        <v>185310.98496291242</v>
      </c>
      <c r="K19" s="230">
        <f t="shared" si="1"/>
        <v>237756.11574209612</v>
      </c>
      <c r="L19" s="230">
        <f t="shared" si="1"/>
        <v>28928.297412000007</v>
      </c>
      <c r="M19" s="230">
        <f t="shared" si="1"/>
        <v>0</v>
      </c>
      <c r="N19" s="230">
        <f t="shared" si="1"/>
        <v>3519977.372639833</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row>
    <row r="22" spans="1:39" ht="16.5" thickBot="1" x14ac:dyDescent="0.3">
      <c r="A22" s="585" t="s">
        <v>14</v>
      </c>
      <c r="B22" s="17" t="s">
        <v>10</v>
      </c>
      <c r="C22" s="142">
        <f>C$4</f>
        <v>44927</v>
      </c>
      <c r="D22" s="142">
        <f t="shared" ref="D22:AM22" si="2">D$4</f>
        <v>44958</v>
      </c>
      <c r="E22" s="142">
        <f t="shared" si="2"/>
        <v>44986</v>
      </c>
      <c r="F22" s="142">
        <f t="shared" si="2"/>
        <v>45017</v>
      </c>
      <c r="G22" s="142">
        <f t="shared" si="2"/>
        <v>45047</v>
      </c>
      <c r="H22" s="142">
        <f t="shared" si="2"/>
        <v>45078</v>
      </c>
      <c r="I22" s="142">
        <f t="shared" si="2"/>
        <v>45108</v>
      </c>
      <c r="J22" s="142">
        <f t="shared" si="2"/>
        <v>45139</v>
      </c>
      <c r="K22" s="142">
        <f t="shared" si="2"/>
        <v>45170</v>
      </c>
      <c r="L22" s="142">
        <f t="shared" si="2"/>
        <v>45200</v>
      </c>
      <c r="M22" s="142">
        <f t="shared" si="2"/>
        <v>45231</v>
      </c>
      <c r="N22" s="142">
        <f t="shared" si="2"/>
        <v>45261</v>
      </c>
      <c r="O22" s="142">
        <f t="shared" si="2"/>
        <v>45292</v>
      </c>
      <c r="P22" s="142">
        <f t="shared" si="2"/>
        <v>45323</v>
      </c>
      <c r="Q22" s="142">
        <f t="shared" si="2"/>
        <v>45352</v>
      </c>
      <c r="R22" s="142">
        <f t="shared" si="2"/>
        <v>45383</v>
      </c>
      <c r="S22" s="142">
        <f t="shared" si="2"/>
        <v>45413</v>
      </c>
      <c r="T22" s="142">
        <f t="shared" si="2"/>
        <v>45444</v>
      </c>
      <c r="U22" s="142">
        <f t="shared" si="2"/>
        <v>45474</v>
      </c>
      <c r="V22" s="142">
        <f t="shared" si="2"/>
        <v>45505</v>
      </c>
      <c r="W22" s="142">
        <f t="shared" si="2"/>
        <v>45536</v>
      </c>
      <c r="X22" s="142">
        <f t="shared" si="2"/>
        <v>45566</v>
      </c>
      <c r="Y22" s="142">
        <f t="shared" si="2"/>
        <v>45597</v>
      </c>
      <c r="Z22" s="480">
        <f t="shared" si="2"/>
        <v>45627</v>
      </c>
      <c r="AA22" s="142">
        <f t="shared" si="2"/>
        <v>45658</v>
      </c>
      <c r="AB22" s="142">
        <f t="shared" si="2"/>
        <v>45689</v>
      </c>
      <c r="AC22" s="142">
        <f t="shared" si="2"/>
        <v>45717</v>
      </c>
      <c r="AD22" s="142">
        <f t="shared" si="2"/>
        <v>45748</v>
      </c>
      <c r="AE22" s="142">
        <f t="shared" si="2"/>
        <v>45778</v>
      </c>
      <c r="AF22" s="142">
        <f t="shared" si="2"/>
        <v>45809</v>
      </c>
      <c r="AG22" s="142">
        <f t="shared" si="2"/>
        <v>45839</v>
      </c>
      <c r="AH22" s="142">
        <f t="shared" si="2"/>
        <v>45870</v>
      </c>
      <c r="AI22" s="142">
        <f t="shared" si="2"/>
        <v>45901</v>
      </c>
      <c r="AJ22" s="142">
        <f t="shared" si="2"/>
        <v>45931</v>
      </c>
      <c r="AK22" s="142">
        <f t="shared" si="2"/>
        <v>45962</v>
      </c>
      <c r="AL22" s="142">
        <f t="shared" si="2"/>
        <v>45992</v>
      </c>
      <c r="AM22" s="142">
        <f t="shared" si="2"/>
        <v>46023</v>
      </c>
    </row>
    <row r="23" spans="1:39" ht="15" customHeight="1" x14ac:dyDescent="0.25">
      <c r="A23" s="586"/>
      <c r="B23" s="11" t="str">
        <f t="shared" ref="B23:C37" si="3">B5</f>
        <v>Air Comp</v>
      </c>
      <c r="C23" s="3">
        <f>C5</f>
        <v>0</v>
      </c>
      <c r="D23" s="3">
        <f>IF(SUM($C$19:$N$19)=0,0,C23+D5)</f>
        <v>0</v>
      </c>
      <c r="E23" s="3">
        <f t="shared" ref="E23:AM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787510</v>
      </c>
      <c r="O23" s="3">
        <f t="shared" si="4"/>
        <v>787510</v>
      </c>
      <c r="P23" s="3">
        <f t="shared" si="4"/>
        <v>787510</v>
      </c>
      <c r="Q23" s="3">
        <f t="shared" si="4"/>
        <v>787510</v>
      </c>
      <c r="R23" s="3">
        <f t="shared" si="4"/>
        <v>787510</v>
      </c>
      <c r="S23" s="3">
        <f t="shared" si="4"/>
        <v>787510</v>
      </c>
      <c r="T23" s="3">
        <f t="shared" si="4"/>
        <v>787510</v>
      </c>
      <c r="U23" s="3">
        <f t="shared" si="4"/>
        <v>787510</v>
      </c>
      <c r="V23" s="3">
        <f t="shared" si="4"/>
        <v>787510</v>
      </c>
      <c r="W23" s="3">
        <f t="shared" si="4"/>
        <v>787510</v>
      </c>
      <c r="X23" s="3">
        <f t="shared" si="4"/>
        <v>787510</v>
      </c>
      <c r="Y23" s="3">
        <f t="shared" si="4"/>
        <v>787510</v>
      </c>
      <c r="Z23" s="481">
        <f t="shared" si="4"/>
        <v>787510</v>
      </c>
      <c r="AA23" s="3">
        <f t="shared" si="4"/>
        <v>787510</v>
      </c>
      <c r="AB23" s="3">
        <f t="shared" si="4"/>
        <v>787510</v>
      </c>
      <c r="AC23" s="3">
        <f t="shared" si="4"/>
        <v>787510</v>
      </c>
      <c r="AD23" s="3">
        <f t="shared" si="4"/>
        <v>787510</v>
      </c>
      <c r="AE23" s="3">
        <f t="shared" si="4"/>
        <v>787510</v>
      </c>
      <c r="AF23" s="3">
        <f t="shared" si="4"/>
        <v>787510</v>
      </c>
      <c r="AG23" s="3">
        <f t="shared" si="4"/>
        <v>787510</v>
      </c>
      <c r="AH23" s="3">
        <f t="shared" si="4"/>
        <v>787510</v>
      </c>
      <c r="AI23" s="3">
        <f t="shared" si="4"/>
        <v>787510</v>
      </c>
      <c r="AJ23" s="3">
        <f t="shared" si="4"/>
        <v>787510</v>
      </c>
      <c r="AK23" s="3">
        <f t="shared" si="4"/>
        <v>787510</v>
      </c>
      <c r="AL23" s="3">
        <f t="shared" si="4"/>
        <v>787510</v>
      </c>
      <c r="AM23" s="3">
        <f t="shared" si="4"/>
        <v>787510</v>
      </c>
    </row>
    <row r="24" spans="1:39" x14ac:dyDescent="0.25">
      <c r="A24" s="586"/>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481">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586"/>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81">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586"/>
      <c r="B26" s="11" t="str">
        <f t="shared" si="3"/>
        <v>Cooling</v>
      </c>
      <c r="C26" s="3">
        <f t="shared" si="3"/>
        <v>0</v>
      </c>
      <c r="D26" s="3">
        <f t="shared" ref="D26:AM26" si="7">IF(SUM($C$19:$N$19)=0,0,C26+D8)</f>
        <v>0</v>
      </c>
      <c r="E26" s="3">
        <f t="shared" si="7"/>
        <v>0</v>
      </c>
      <c r="F26" s="3">
        <f t="shared" si="7"/>
        <v>0</v>
      </c>
      <c r="G26" s="3">
        <f t="shared" si="7"/>
        <v>0</v>
      </c>
      <c r="H26" s="3">
        <f t="shared" si="7"/>
        <v>802283.76159813162</v>
      </c>
      <c r="I26" s="3">
        <f t="shared" si="7"/>
        <v>802283.76159813162</v>
      </c>
      <c r="J26" s="3">
        <f t="shared" si="7"/>
        <v>802283.76159813162</v>
      </c>
      <c r="K26" s="3">
        <f t="shared" si="7"/>
        <v>802283.76159813162</v>
      </c>
      <c r="L26" s="3">
        <f t="shared" si="7"/>
        <v>802283.76159813162</v>
      </c>
      <c r="M26" s="3">
        <f t="shared" si="7"/>
        <v>802283.76159813162</v>
      </c>
      <c r="N26" s="3">
        <f t="shared" si="7"/>
        <v>1520788.8335830001</v>
      </c>
      <c r="O26" s="3">
        <f t="shared" si="7"/>
        <v>1520788.8335830001</v>
      </c>
      <c r="P26" s="3">
        <f t="shared" si="7"/>
        <v>1520788.8335830001</v>
      </c>
      <c r="Q26" s="3">
        <f t="shared" si="7"/>
        <v>1520788.8335830001</v>
      </c>
      <c r="R26" s="3">
        <f t="shared" si="7"/>
        <v>1520788.8335830001</v>
      </c>
      <c r="S26" s="3">
        <f t="shared" si="7"/>
        <v>1520788.8335830001</v>
      </c>
      <c r="T26" s="3">
        <f t="shared" si="7"/>
        <v>1520788.8335830001</v>
      </c>
      <c r="U26" s="3">
        <f t="shared" si="7"/>
        <v>1520788.8335830001</v>
      </c>
      <c r="V26" s="3">
        <f t="shared" si="7"/>
        <v>1520788.8335830001</v>
      </c>
      <c r="W26" s="3">
        <f t="shared" si="7"/>
        <v>1520788.8335830001</v>
      </c>
      <c r="X26" s="3">
        <f t="shared" si="7"/>
        <v>1520788.8335830001</v>
      </c>
      <c r="Y26" s="3">
        <f t="shared" si="7"/>
        <v>1520788.8335830001</v>
      </c>
      <c r="Z26" s="481">
        <f t="shared" si="7"/>
        <v>1520788.8335830001</v>
      </c>
      <c r="AA26" s="3">
        <f t="shared" si="7"/>
        <v>1520788.8335830001</v>
      </c>
      <c r="AB26" s="3">
        <f t="shared" si="7"/>
        <v>1520788.8335830001</v>
      </c>
      <c r="AC26" s="3">
        <f t="shared" si="7"/>
        <v>1520788.8335830001</v>
      </c>
      <c r="AD26" s="3">
        <f t="shared" si="7"/>
        <v>1520788.8335830001</v>
      </c>
      <c r="AE26" s="3">
        <f t="shared" si="7"/>
        <v>1520788.8335830001</v>
      </c>
      <c r="AF26" s="3">
        <f t="shared" si="7"/>
        <v>1520788.8335830001</v>
      </c>
      <c r="AG26" s="3">
        <f t="shared" si="7"/>
        <v>1520788.8335830001</v>
      </c>
      <c r="AH26" s="3">
        <f t="shared" si="7"/>
        <v>1520788.8335830001</v>
      </c>
      <c r="AI26" s="3">
        <f t="shared" si="7"/>
        <v>1520788.8335830001</v>
      </c>
      <c r="AJ26" s="3">
        <f t="shared" si="7"/>
        <v>1520788.8335830001</v>
      </c>
      <c r="AK26" s="3">
        <f t="shared" si="7"/>
        <v>1520788.8335830001</v>
      </c>
      <c r="AL26" s="3">
        <f t="shared" si="7"/>
        <v>1520788.8335830001</v>
      </c>
      <c r="AM26" s="3">
        <f t="shared" si="7"/>
        <v>1520788.8335830001</v>
      </c>
    </row>
    <row r="27" spans="1:39" x14ac:dyDescent="0.25">
      <c r="A27" s="586"/>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481">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586"/>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81">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586"/>
      <c r="B29" s="11" t="str">
        <f t="shared" si="3"/>
        <v>HVAC</v>
      </c>
      <c r="C29" s="3">
        <f t="shared" si="3"/>
        <v>0</v>
      </c>
      <c r="D29" s="3">
        <f t="shared" ref="D29:AM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0</v>
      </c>
      <c r="N29" s="3">
        <f t="shared" si="10"/>
        <v>358689.76404852583</v>
      </c>
      <c r="O29" s="3">
        <f t="shared" si="10"/>
        <v>358689.76404852583</v>
      </c>
      <c r="P29" s="3">
        <f t="shared" si="10"/>
        <v>358689.76404852583</v>
      </c>
      <c r="Q29" s="3">
        <f t="shared" si="10"/>
        <v>358689.76404852583</v>
      </c>
      <c r="R29" s="3">
        <f t="shared" si="10"/>
        <v>358689.76404852583</v>
      </c>
      <c r="S29" s="3">
        <f t="shared" si="10"/>
        <v>358689.76404852583</v>
      </c>
      <c r="T29" s="3">
        <f t="shared" si="10"/>
        <v>358689.76404852583</v>
      </c>
      <c r="U29" s="3">
        <f t="shared" si="10"/>
        <v>358689.76404852583</v>
      </c>
      <c r="V29" s="3">
        <f t="shared" si="10"/>
        <v>358689.76404852583</v>
      </c>
      <c r="W29" s="3">
        <f t="shared" si="10"/>
        <v>358689.76404852583</v>
      </c>
      <c r="X29" s="3">
        <f t="shared" si="10"/>
        <v>358689.76404852583</v>
      </c>
      <c r="Y29" s="3">
        <f t="shared" si="10"/>
        <v>358689.76404852583</v>
      </c>
      <c r="Z29" s="481">
        <f t="shared" si="10"/>
        <v>358689.76404852583</v>
      </c>
      <c r="AA29" s="3">
        <f t="shared" si="10"/>
        <v>358689.76404852583</v>
      </c>
      <c r="AB29" s="3">
        <f t="shared" si="10"/>
        <v>358689.76404852583</v>
      </c>
      <c r="AC29" s="3">
        <f t="shared" si="10"/>
        <v>358689.76404852583</v>
      </c>
      <c r="AD29" s="3">
        <f t="shared" si="10"/>
        <v>358689.76404852583</v>
      </c>
      <c r="AE29" s="3">
        <f t="shared" si="10"/>
        <v>358689.76404852583</v>
      </c>
      <c r="AF29" s="3">
        <f t="shared" si="10"/>
        <v>358689.76404852583</v>
      </c>
      <c r="AG29" s="3">
        <f t="shared" si="10"/>
        <v>358689.76404852583</v>
      </c>
      <c r="AH29" s="3">
        <f t="shared" si="10"/>
        <v>358689.76404852583</v>
      </c>
      <c r="AI29" s="3">
        <f t="shared" si="10"/>
        <v>358689.76404852583</v>
      </c>
      <c r="AJ29" s="3">
        <f t="shared" si="10"/>
        <v>358689.76404852583</v>
      </c>
      <c r="AK29" s="3">
        <f t="shared" si="10"/>
        <v>358689.76404852583</v>
      </c>
      <c r="AL29" s="3">
        <f t="shared" si="10"/>
        <v>358689.76404852583</v>
      </c>
      <c r="AM29" s="3">
        <f t="shared" si="10"/>
        <v>358689.76404852583</v>
      </c>
    </row>
    <row r="30" spans="1:39" x14ac:dyDescent="0.25">
      <c r="A30" s="586"/>
      <c r="B30" s="11" t="str">
        <f t="shared" si="3"/>
        <v>Lighting</v>
      </c>
      <c r="C30" s="3">
        <f t="shared" si="3"/>
        <v>0</v>
      </c>
      <c r="D30" s="3">
        <f t="shared" ref="D30:AM30" si="11">IF(SUM($C$19:$N$19)=0,0,C30+D12)</f>
        <v>0</v>
      </c>
      <c r="E30" s="3">
        <f t="shared" si="11"/>
        <v>109507.29988320002</v>
      </c>
      <c r="F30" s="3">
        <f t="shared" si="11"/>
        <v>109507.29988320002</v>
      </c>
      <c r="G30" s="3">
        <f t="shared" si="11"/>
        <v>158129.18932320003</v>
      </c>
      <c r="H30" s="3">
        <f t="shared" si="11"/>
        <v>158129.18932320003</v>
      </c>
      <c r="I30" s="3">
        <f t="shared" si="11"/>
        <v>166734.8825884879</v>
      </c>
      <c r="J30" s="3">
        <f t="shared" si="11"/>
        <v>352045.86755140033</v>
      </c>
      <c r="K30" s="3">
        <f t="shared" si="11"/>
        <v>589801.98329349642</v>
      </c>
      <c r="L30" s="3">
        <f t="shared" si="11"/>
        <v>618730.28070549644</v>
      </c>
      <c r="M30" s="3">
        <f t="shared" si="11"/>
        <v>618730.28070549644</v>
      </c>
      <c r="N30" s="3">
        <f t="shared" si="11"/>
        <v>1837923.0893119352</v>
      </c>
      <c r="O30" s="3">
        <f t="shared" si="11"/>
        <v>1837923.0893119352</v>
      </c>
      <c r="P30" s="3">
        <f t="shared" si="11"/>
        <v>1837923.0893119352</v>
      </c>
      <c r="Q30" s="3">
        <f t="shared" si="11"/>
        <v>1837923.0893119352</v>
      </c>
      <c r="R30" s="3">
        <f t="shared" si="11"/>
        <v>1837923.0893119352</v>
      </c>
      <c r="S30" s="3">
        <f t="shared" si="11"/>
        <v>1837923.0893119352</v>
      </c>
      <c r="T30" s="3">
        <f t="shared" si="11"/>
        <v>1837923.0893119352</v>
      </c>
      <c r="U30" s="3">
        <f t="shared" si="11"/>
        <v>1837923.0893119352</v>
      </c>
      <c r="V30" s="3">
        <f t="shared" si="11"/>
        <v>1837923.0893119352</v>
      </c>
      <c r="W30" s="3">
        <f t="shared" si="11"/>
        <v>1837923.0893119352</v>
      </c>
      <c r="X30" s="3">
        <f t="shared" si="11"/>
        <v>1837923.0893119352</v>
      </c>
      <c r="Y30" s="3">
        <f t="shared" si="11"/>
        <v>1837923.0893119352</v>
      </c>
      <c r="Z30" s="481">
        <f t="shared" si="11"/>
        <v>1837923.0893119352</v>
      </c>
      <c r="AA30" s="3">
        <f t="shared" si="11"/>
        <v>1837923.0893119352</v>
      </c>
      <c r="AB30" s="3">
        <f t="shared" si="11"/>
        <v>1837923.0893119352</v>
      </c>
      <c r="AC30" s="3">
        <f t="shared" si="11"/>
        <v>1837923.0893119352</v>
      </c>
      <c r="AD30" s="3">
        <f t="shared" si="11"/>
        <v>1837923.0893119352</v>
      </c>
      <c r="AE30" s="3">
        <f t="shared" si="11"/>
        <v>1837923.0893119352</v>
      </c>
      <c r="AF30" s="3">
        <f t="shared" si="11"/>
        <v>1837923.0893119352</v>
      </c>
      <c r="AG30" s="3">
        <f t="shared" si="11"/>
        <v>1837923.0893119352</v>
      </c>
      <c r="AH30" s="3">
        <f t="shared" si="11"/>
        <v>1837923.0893119352</v>
      </c>
      <c r="AI30" s="3">
        <f t="shared" si="11"/>
        <v>1837923.0893119352</v>
      </c>
      <c r="AJ30" s="3">
        <f t="shared" si="11"/>
        <v>1837923.0893119352</v>
      </c>
      <c r="AK30" s="3">
        <f t="shared" si="11"/>
        <v>1837923.0893119352</v>
      </c>
      <c r="AL30" s="3">
        <f t="shared" si="11"/>
        <v>1837923.0893119352</v>
      </c>
      <c r="AM30" s="3">
        <f t="shared" si="11"/>
        <v>1837923.0893119352</v>
      </c>
    </row>
    <row r="31" spans="1:39" x14ac:dyDescent="0.25">
      <c r="A31" s="586"/>
      <c r="B31" s="11" t="str">
        <f t="shared" si="3"/>
        <v>Miscellaneous</v>
      </c>
      <c r="C31" s="3">
        <f t="shared" si="3"/>
        <v>0</v>
      </c>
      <c r="D31" s="3">
        <f t="shared" ref="D31:AM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481">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25">
      <c r="A32" s="586"/>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436079.728</v>
      </c>
      <c r="O32" s="3">
        <f t="shared" si="13"/>
        <v>436079.728</v>
      </c>
      <c r="P32" s="3">
        <f t="shared" si="13"/>
        <v>436079.728</v>
      </c>
      <c r="Q32" s="3">
        <f t="shared" si="13"/>
        <v>436079.728</v>
      </c>
      <c r="R32" s="3">
        <f t="shared" si="13"/>
        <v>436079.728</v>
      </c>
      <c r="S32" s="3">
        <f t="shared" si="13"/>
        <v>436079.728</v>
      </c>
      <c r="T32" s="3">
        <f t="shared" si="13"/>
        <v>436079.728</v>
      </c>
      <c r="U32" s="3">
        <f t="shared" si="13"/>
        <v>436079.728</v>
      </c>
      <c r="V32" s="3">
        <f t="shared" si="13"/>
        <v>436079.728</v>
      </c>
      <c r="W32" s="3">
        <f t="shared" si="13"/>
        <v>436079.728</v>
      </c>
      <c r="X32" s="3">
        <f t="shared" si="13"/>
        <v>436079.728</v>
      </c>
      <c r="Y32" s="3">
        <f t="shared" si="13"/>
        <v>436079.728</v>
      </c>
      <c r="Z32" s="481">
        <f t="shared" si="13"/>
        <v>436079.728</v>
      </c>
      <c r="AA32" s="3">
        <f t="shared" si="13"/>
        <v>436079.728</v>
      </c>
      <c r="AB32" s="3">
        <f t="shared" si="13"/>
        <v>436079.728</v>
      </c>
      <c r="AC32" s="3">
        <f t="shared" si="13"/>
        <v>436079.728</v>
      </c>
      <c r="AD32" s="3">
        <f t="shared" si="13"/>
        <v>436079.728</v>
      </c>
      <c r="AE32" s="3">
        <f t="shared" si="13"/>
        <v>436079.728</v>
      </c>
      <c r="AF32" s="3">
        <f t="shared" si="13"/>
        <v>436079.728</v>
      </c>
      <c r="AG32" s="3">
        <f t="shared" si="13"/>
        <v>436079.728</v>
      </c>
      <c r="AH32" s="3">
        <f t="shared" si="13"/>
        <v>436079.728</v>
      </c>
      <c r="AI32" s="3">
        <f t="shared" si="13"/>
        <v>436079.728</v>
      </c>
      <c r="AJ32" s="3">
        <f t="shared" si="13"/>
        <v>436079.728</v>
      </c>
      <c r="AK32" s="3">
        <f t="shared" si="13"/>
        <v>436079.728</v>
      </c>
      <c r="AL32" s="3">
        <f t="shared" si="13"/>
        <v>436079.728</v>
      </c>
      <c r="AM32" s="3">
        <f t="shared" si="13"/>
        <v>436079.728</v>
      </c>
    </row>
    <row r="33" spans="1:39" x14ac:dyDescent="0.25">
      <c r="A33" s="586"/>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481">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25">
      <c r="A34" s="586"/>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481">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586"/>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81">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586"/>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3"/>
        <v>Monthly kWh</v>
      </c>
      <c r="C37" s="230">
        <f>SUM(C23:C36)</f>
        <v>0</v>
      </c>
      <c r="D37" s="230">
        <f t="shared" ref="D37:AM37" si="17">SUM(D23:D36)</f>
        <v>0</v>
      </c>
      <c r="E37" s="230">
        <f t="shared" si="17"/>
        <v>109507.29988320002</v>
      </c>
      <c r="F37" s="230">
        <f t="shared" si="17"/>
        <v>109507.29988320002</v>
      </c>
      <c r="G37" s="230">
        <f t="shared" si="17"/>
        <v>158129.18932320003</v>
      </c>
      <c r="H37" s="230">
        <f t="shared" si="17"/>
        <v>960412.95092133165</v>
      </c>
      <c r="I37" s="230">
        <f t="shared" si="17"/>
        <v>969018.64418661955</v>
      </c>
      <c r="J37" s="230">
        <f t="shared" si="17"/>
        <v>1154329.6291495319</v>
      </c>
      <c r="K37" s="230">
        <f t="shared" si="17"/>
        <v>1392085.7448916282</v>
      </c>
      <c r="L37" s="230">
        <f t="shared" si="17"/>
        <v>1421014.0423036281</v>
      </c>
      <c r="M37" s="230">
        <f t="shared" si="17"/>
        <v>1421014.0423036281</v>
      </c>
      <c r="N37" s="230">
        <f t="shared" si="17"/>
        <v>4940991.4149434613</v>
      </c>
      <c r="O37" s="230">
        <f t="shared" si="17"/>
        <v>4940991.4149434613</v>
      </c>
      <c r="P37" s="230">
        <f t="shared" si="17"/>
        <v>4940991.4149434613</v>
      </c>
      <c r="Q37" s="230">
        <f t="shared" si="17"/>
        <v>4940991.4149434613</v>
      </c>
      <c r="R37" s="230">
        <f t="shared" si="17"/>
        <v>4940991.4149434613</v>
      </c>
      <c r="S37" s="230">
        <f t="shared" si="17"/>
        <v>4940991.4149434613</v>
      </c>
      <c r="T37" s="230">
        <f t="shared" si="17"/>
        <v>4940991.4149434613</v>
      </c>
      <c r="U37" s="230">
        <f t="shared" si="17"/>
        <v>4940991.4149434613</v>
      </c>
      <c r="V37" s="230">
        <f t="shared" si="17"/>
        <v>4940991.4149434613</v>
      </c>
      <c r="W37" s="230">
        <f t="shared" si="17"/>
        <v>4940991.4149434613</v>
      </c>
      <c r="X37" s="230">
        <f t="shared" si="17"/>
        <v>4940991.4149434613</v>
      </c>
      <c r="Y37" s="230">
        <f t="shared" si="17"/>
        <v>4940991.4149434613</v>
      </c>
      <c r="Z37" s="230">
        <f t="shared" si="17"/>
        <v>4940991.4149434613</v>
      </c>
      <c r="AA37" s="230">
        <f t="shared" si="17"/>
        <v>4940991.4149434613</v>
      </c>
      <c r="AB37" s="230">
        <f t="shared" si="17"/>
        <v>4940991.4149434613</v>
      </c>
      <c r="AC37" s="230">
        <f t="shared" si="17"/>
        <v>4940991.4149434613</v>
      </c>
      <c r="AD37" s="230">
        <f t="shared" si="17"/>
        <v>4940991.4149434613</v>
      </c>
      <c r="AE37" s="230">
        <f t="shared" si="17"/>
        <v>4940991.4149434613</v>
      </c>
      <c r="AF37" s="230">
        <f t="shared" si="17"/>
        <v>4940991.4149434613</v>
      </c>
      <c r="AG37" s="230">
        <f t="shared" si="17"/>
        <v>4940991.4149434613</v>
      </c>
      <c r="AH37" s="230">
        <f t="shared" si="17"/>
        <v>4940991.4149434613</v>
      </c>
      <c r="AI37" s="230">
        <f t="shared" si="17"/>
        <v>4940991.4149434613</v>
      </c>
      <c r="AJ37" s="230">
        <f t="shared" si="17"/>
        <v>4940991.4149434613</v>
      </c>
      <c r="AK37" s="230">
        <f t="shared" si="17"/>
        <v>4940991.4149434613</v>
      </c>
      <c r="AL37" s="230">
        <f t="shared" si="17"/>
        <v>4940991.4149434613</v>
      </c>
      <c r="AM37" s="230">
        <f t="shared" si="17"/>
        <v>4940991.4149434613</v>
      </c>
    </row>
    <row r="38" spans="1:39" x14ac:dyDescent="0.25">
      <c r="A38" s="8"/>
      <c r="B38" s="250"/>
      <c r="C38" s="9"/>
      <c r="D38" s="250"/>
      <c r="E38" s="9"/>
      <c r="F38" s="250"/>
      <c r="G38" s="250"/>
      <c r="H38" s="9"/>
      <c r="I38" s="250"/>
      <c r="J38" s="250"/>
      <c r="K38" s="9"/>
      <c r="L38" s="250"/>
      <c r="M38" s="250"/>
      <c r="N38" s="296" t="s">
        <v>184</v>
      </c>
      <c r="O38" s="295">
        <f>SUM(C5:N18)</f>
        <v>4940991.4149434613</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479" t="s">
        <v>275</v>
      </c>
      <c r="AG39" s="127"/>
      <c r="AH39" s="127"/>
      <c r="AI39" s="127"/>
      <c r="AJ39" s="127"/>
      <c r="AK39" s="127"/>
      <c r="AL39" s="127"/>
      <c r="AM39" s="127"/>
    </row>
    <row r="40" spans="1:39" ht="16.5" thickBot="1" x14ac:dyDescent="0.3">
      <c r="A40" s="588" t="s">
        <v>15</v>
      </c>
      <c r="B40" s="17" t="s">
        <v>10</v>
      </c>
      <c r="C40" s="142">
        <f>C$4</f>
        <v>44927</v>
      </c>
      <c r="D40" s="142">
        <f t="shared" ref="D40:AM40" si="18">D$4</f>
        <v>44958</v>
      </c>
      <c r="E40" s="142">
        <f t="shared" si="18"/>
        <v>44986</v>
      </c>
      <c r="F40" s="142">
        <f t="shared" si="18"/>
        <v>45017</v>
      </c>
      <c r="G40" s="142">
        <f t="shared" si="18"/>
        <v>45047</v>
      </c>
      <c r="H40" s="142">
        <f t="shared" si="18"/>
        <v>45078</v>
      </c>
      <c r="I40" s="142">
        <f t="shared" si="18"/>
        <v>45108</v>
      </c>
      <c r="J40" s="142">
        <f t="shared" si="18"/>
        <v>45139</v>
      </c>
      <c r="K40" s="142">
        <f t="shared" si="18"/>
        <v>45170</v>
      </c>
      <c r="L40" s="142">
        <f t="shared" si="18"/>
        <v>45200</v>
      </c>
      <c r="M40" s="142">
        <f t="shared" si="18"/>
        <v>45231</v>
      </c>
      <c r="N40" s="142">
        <f t="shared" si="18"/>
        <v>45261</v>
      </c>
      <c r="O40" s="142">
        <f t="shared" si="18"/>
        <v>45292</v>
      </c>
      <c r="P40" s="142">
        <f t="shared" si="18"/>
        <v>45323</v>
      </c>
      <c r="Q40" s="142">
        <f t="shared" si="18"/>
        <v>45352</v>
      </c>
      <c r="R40" s="142">
        <f t="shared" si="18"/>
        <v>45383</v>
      </c>
      <c r="S40" s="142">
        <f t="shared" si="18"/>
        <v>45413</v>
      </c>
      <c r="T40" s="142">
        <f t="shared" si="18"/>
        <v>45444</v>
      </c>
      <c r="U40" s="142">
        <f t="shared" si="18"/>
        <v>45474</v>
      </c>
      <c r="V40" s="142">
        <f t="shared" si="18"/>
        <v>45505</v>
      </c>
      <c r="W40" s="142">
        <f t="shared" si="18"/>
        <v>45536</v>
      </c>
      <c r="X40" s="142">
        <f t="shared" si="18"/>
        <v>45566</v>
      </c>
      <c r="Y40" s="142">
        <f t="shared" si="18"/>
        <v>45597</v>
      </c>
      <c r="Z40" s="142">
        <f t="shared" si="18"/>
        <v>45627</v>
      </c>
      <c r="AA40" s="142">
        <f t="shared" si="18"/>
        <v>45658</v>
      </c>
      <c r="AB40" s="142">
        <f t="shared" si="18"/>
        <v>45689</v>
      </c>
      <c r="AC40" s="142">
        <f t="shared" si="18"/>
        <v>45717</v>
      </c>
      <c r="AD40" s="142">
        <f t="shared" si="18"/>
        <v>45748</v>
      </c>
      <c r="AE40" s="142">
        <f t="shared" si="18"/>
        <v>45778</v>
      </c>
      <c r="AF40" s="480">
        <f t="shared" si="18"/>
        <v>45809</v>
      </c>
      <c r="AG40" s="142">
        <f t="shared" si="18"/>
        <v>45839</v>
      </c>
      <c r="AH40" s="142">
        <f t="shared" si="18"/>
        <v>45870</v>
      </c>
      <c r="AI40" s="142">
        <f t="shared" si="18"/>
        <v>45901</v>
      </c>
      <c r="AJ40" s="142">
        <f t="shared" si="18"/>
        <v>45931</v>
      </c>
      <c r="AK40" s="142">
        <f t="shared" si="18"/>
        <v>45962</v>
      </c>
      <c r="AL40" s="142">
        <f t="shared" si="18"/>
        <v>45992</v>
      </c>
      <c r="AM40" s="142">
        <f t="shared" si="18"/>
        <v>46023</v>
      </c>
    </row>
    <row r="41" spans="1:39" ht="15" customHeight="1" x14ac:dyDescent="0.25">
      <c r="A41" s="589"/>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481">
        <f>Z23</f>
        <v>787510</v>
      </c>
      <c r="AG41" s="3">
        <f t="shared" si="20"/>
        <v>787510</v>
      </c>
      <c r="AH41" s="3">
        <f t="shared" si="20"/>
        <v>787510</v>
      </c>
      <c r="AI41" s="3">
        <f t="shared" si="20"/>
        <v>787510</v>
      </c>
      <c r="AJ41" s="3">
        <f t="shared" si="20"/>
        <v>787510</v>
      </c>
      <c r="AK41" s="3">
        <f t="shared" si="20"/>
        <v>787510</v>
      </c>
      <c r="AL41" s="3">
        <f t="shared" si="20"/>
        <v>787510</v>
      </c>
      <c r="AM41" s="3">
        <f t="shared" si="20"/>
        <v>787510</v>
      </c>
    </row>
    <row r="42" spans="1:39" x14ac:dyDescent="0.25">
      <c r="A42" s="589"/>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481">
        <f t="shared" ref="AF42:AF53" si="22">Z24</f>
        <v>0</v>
      </c>
      <c r="AG42" s="3">
        <f t="shared" si="21"/>
        <v>0</v>
      </c>
      <c r="AH42" s="3">
        <f t="shared" si="21"/>
        <v>0</v>
      </c>
      <c r="AI42" s="3">
        <f t="shared" si="21"/>
        <v>0</v>
      </c>
      <c r="AJ42" s="3">
        <f t="shared" si="21"/>
        <v>0</v>
      </c>
      <c r="AK42" s="3">
        <f t="shared" si="21"/>
        <v>0</v>
      </c>
      <c r="AL42" s="3">
        <f t="shared" si="21"/>
        <v>0</v>
      </c>
      <c r="AM42" s="3">
        <f t="shared" si="21"/>
        <v>0</v>
      </c>
    </row>
    <row r="43" spans="1:39" x14ac:dyDescent="0.25">
      <c r="A43" s="589"/>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481">
        <f t="shared" si="22"/>
        <v>0</v>
      </c>
      <c r="AG43" s="3">
        <f t="shared" si="23"/>
        <v>0</v>
      </c>
      <c r="AH43" s="3">
        <f t="shared" si="23"/>
        <v>0</v>
      </c>
      <c r="AI43" s="3">
        <f t="shared" si="23"/>
        <v>0</v>
      </c>
      <c r="AJ43" s="3">
        <f t="shared" si="23"/>
        <v>0</v>
      </c>
      <c r="AK43" s="3">
        <f t="shared" si="23"/>
        <v>0</v>
      </c>
      <c r="AL43" s="3">
        <f t="shared" si="23"/>
        <v>0</v>
      </c>
      <c r="AM43" s="3">
        <f t="shared" si="23"/>
        <v>0</v>
      </c>
    </row>
    <row r="44" spans="1:39" x14ac:dyDescent="0.25">
      <c r="A44" s="589"/>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481">
        <f t="shared" si="22"/>
        <v>1520788.8335830001</v>
      </c>
      <c r="AG44" s="3">
        <f t="shared" si="24"/>
        <v>1520788.8335830001</v>
      </c>
      <c r="AH44" s="3">
        <f t="shared" si="24"/>
        <v>1520788.8335830001</v>
      </c>
      <c r="AI44" s="3">
        <f t="shared" si="24"/>
        <v>1520788.8335830001</v>
      </c>
      <c r="AJ44" s="3">
        <f t="shared" si="24"/>
        <v>1520788.8335830001</v>
      </c>
      <c r="AK44" s="3">
        <f t="shared" si="24"/>
        <v>1520788.8335830001</v>
      </c>
      <c r="AL44" s="3">
        <f t="shared" si="24"/>
        <v>1520788.8335830001</v>
      </c>
      <c r="AM44" s="3">
        <f t="shared" si="24"/>
        <v>1520788.8335830001</v>
      </c>
    </row>
    <row r="45" spans="1:39" x14ac:dyDescent="0.25">
      <c r="A45" s="589"/>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481">
        <f t="shared" si="22"/>
        <v>0</v>
      </c>
      <c r="AG45" s="3">
        <f t="shared" si="25"/>
        <v>0</v>
      </c>
      <c r="AH45" s="3">
        <f t="shared" si="25"/>
        <v>0</v>
      </c>
      <c r="AI45" s="3">
        <f t="shared" si="25"/>
        <v>0</v>
      </c>
      <c r="AJ45" s="3">
        <f t="shared" si="25"/>
        <v>0</v>
      </c>
      <c r="AK45" s="3">
        <f t="shared" si="25"/>
        <v>0</v>
      </c>
      <c r="AL45" s="3">
        <f t="shared" si="25"/>
        <v>0</v>
      </c>
      <c r="AM45" s="3">
        <f t="shared" si="25"/>
        <v>0</v>
      </c>
    </row>
    <row r="46" spans="1:39" x14ac:dyDescent="0.25">
      <c r="A46" s="589"/>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481">
        <f t="shared" si="22"/>
        <v>0</v>
      </c>
      <c r="AG46" s="3">
        <f t="shared" si="26"/>
        <v>0</v>
      </c>
      <c r="AH46" s="3">
        <f t="shared" si="26"/>
        <v>0</v>
      </c>
      <c r="AI46" s="3">
        <f t="shared" si="26"/>
        <v>0</v>
      </c>
      <c r="AJ46" s="3">
        <f t="shared" si="26"/>
        <v>0</v>
      </c>
      <c r="AK46" s="3">
        <f t="shared" si="26"/>
        <v>0</v>
      </c>
      <c r="AL46" s="3">
        <f t="shared" si="26"/>
        <v>0</v>
      </c>
      <c r="AM46" s="3">
        <f t="shared" si="26"/>
        <v>0</v>
      </c>
    </row>
    <row r="47" spans="1:39" x14ac:dyDescent="0.25">
      <c r="A47" s="589"/>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481">
        <f t="shared" si="22"/>
        <v>358689.76404852583</v>
      </c>
      <c r="AG47" s="3">
        <f t="shared" si="27"/>
        <v>358689.76404852583</v>
      </c>
      <c r="AH47" s="3">
        <f t="shared" si="27"/>
        <v>358689.76404852583</v>
      </c>
      <c r="AI47" s="3">
        <f t="shared" si="27"/>
        <v>358689.76404852583</v>
      </c>
      <c r="AJ47" s="3">
        <f t="shared" si="27"/>
        <v>358689.76404852583</v>
      </c>
      <c r="AK47" s="3">
        <f t="shared" si="27"/>
        <v>358689.76404852583</v>
      </c>
      <c r="AL47" s="3">
        <f t="shared" si="27"/>
        <v>358689.76404852583</v>
      </c>
      <c r="AM47" s="3">
        <f t="shared" si="27"/>
        <v>358689.76404852583</v>
      </c>
    </row>
    <row r="48" spans="1:39" x14ac:dyDescent="0.25">
      <c r="A48" s="589"/>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481">
        <f t="shared" si="22"/>
        <v>1837923.0893119352</v>
      </c>
      <c r="AG48" s="3">
        <f t="shared" si="28"/>
        <v>1837923.0893119352</v>
      </c>
      <c r="AH48" s="3">
        <f t="shared" si="28"/>
        <v>1837923.0893119352</v>
      </c>
      <c r="AI48" s="3">
        <f t="shared" si="28"/>
        <v>1837923.0893119352</v>
      </c>
      <c r="AJ48" s="3">
        <f t="shared" si="28"/>
        <v>1837923.0893119352</v>
      </c>
      <c r="AK48" s="3">
        <f t="shared" si="28"/>
        <v>1837923.0893119352</v>
      </c>
      <c r="AL48" s="3">
        <f t="shared" si="28"/>
        <v>1837923.0893119352</v>
      </c>
      <c r="AM48" s="3">
        <f t="shared" si="28"/>
        <v>1837923.0893119352</v>
      </c>
    </row>
    <row r="49" spans="1:39" x14ac:dyDescent="0.25">
      <c r="A49" s="589"/>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481">
        <f t="shared" si="22"/>
        <v>0</v>
      </c>
      <c r="AG49" s="3">
        <f t="shared" si="29"/>
        <v>0</v>
      </c>
      <c r="AH49" s="3">
        <f t="shared" si="29"/>
        <v>0</v>
      </c>
      <c r="AI49" s="3">
        <f t="shared" si="29"/>
        <v>0</v>
      </c>
      <c r="AJ49" s="3">
        <f t="shared" si="29"/>
        <v>0</v>
      </c>
      <c r="AK49" s="3">
        <f t="shared" si="29"/>
        <v>0</v>
      </c>
      <c r="AL49" s="3">
        <f t="shared" si="29"/>
        <v>0</v>
      </c>
      <c r="AM49" s="3">
        <f t="shared" si="29"/>
        <v>0</v>
      </c>
    </row>
    <row r="50" spans="1:39" ht="15" customHeight="1" x14ac:dyDescent="0.25">
      <c r="A50" s="589"/>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481">
        <f t="shared" si="22"/>
        <v>436079.728</v>
      </c>
      <c r="AG50" s="3">
        <f t="shared" si="30"/>
        <v>436079.728</v>
      </c>
      <c r="AH50" s="3">
        <f t="shared" si="30"/>
        <v>436079.728</v>
      </c>
      <c r="AI50" s="3">
        <f t="shared" si="30"/>
        <v>436079.728</v>
      </c>
      <c r="AJ50" s="3">
        <f t="shared" si="30"/>
        <v>436079.728</v>
      </c>
      <c r="AK50" s="3">
        <f t="shared" si="30"/>
        <v>436079.728</v>
      </c>
      <c r="AL50" s="3">
        <f t="shared" si="30"/>
        <v>436079.728</v>
      </c>
      <c r="AM50" s="3">
        <f t="shared" si="30"/>
        <v>436079.728</v>
      </c>
    </row>
    <row r="51" spans="1:39" x14ac:dyDescent="0.25">
      <c r="A51" s="589"/>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481">
        <f t="shared" si="22"/>
        <v>0</v>
      </c>
      <c r="AG51" s="3">
        <f t="shared" si="31"/>
        <v>0</v>
      </c>
      <c r="AH51" s="3">
        <f t="shared" si="31"/>
        <v>0</v>
      </c>
      <c r="AI51" s="3">
        <f t="shared" si="31"/>
        <v>0</v>
      </c>
      <c r="AJ51" s="3">
        <f t="shared" si="31"/>
        <v>0</v>
      </c>
      <c r="AK51" s="3">
        <f t="shared" si="31"/>
        <v>0</v>
      </c>
      <c r="AL51" s="3">
        <f t="shared" si="31"/>
        <v>0</v>
      </c>
      <c r="AM51" s="3">
        <f t="shared" si="31"/>
        <v>0</v>
      </c>
    </row>
    <row r="52" spans="1:39" x14ac:dyDescent="0.25">
      <c r="A52" s="589"/>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481">
        <f t="shared" si="22"/>
        <v>0</v>
      </c>
      <c r="AG52" s="3">
        <f t="shared" si="32"/>
        <v>0</v>
      </c>
      <c r="AH52" s="3">
        <f t="shared" si="32"/>
        <v>0</v>
      </c>
      <c r="AI52" s="3">
        <f t="shared" si="32"/>
        <v>0</v>
      </c>
      <c r="AJ52" s="3">
        <f t="shared" si="32"/>
        <v>0</v>
      </c>
      <c r="AK52" s="3">
        <f t="shared" si="32"/>
        <v>0</v>
      </c>
      <c r="AL52" s="3">
        <f t="shared" si="32"/>
        <v>0</v>
      </c>
      <c r="AM52" s="3">
        <f t="shared" si="32"/>
        <v>0</v>
      </c>
    </row>
    <row r="53" spans="1:39" x14ac:dyDescent="0.25">
      <c r="A53" s="589"/>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481">
        <f t="shared" si="22"/>
        <v>0</v>
      </c>
      <c r="AG53" s="3">
        <f t="shared" si="33"/>
        <v>0</v>
      </c>
      <c r="AH53" s="3">
        <f t="shared" si="33"/>
        <v>0</v>
      </c>
      <c r="AI53" s="3">
        <f t="shared" si="33"/>
        <v>0</v>
      </c>
      <c r="AJ53" s="3">
        <f t="shared" si="33"/>
        <v>0</v>
      </c>
      <c r="AK53" s="3">
        <f t="shared" si="33"/>
        <v>0</v>
      </c>
      <c r="AL53" s="3">
        <f t="shared" si="33"/>
        <v>0</v>
      </c>
      <c r="AM53" s="3">
        <f t="shared" si="33"/>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34">SUM(D41:D54)</f>
        <v>0</v>
      </c>
      <c r="E55" s="230">
        <f t="shared" si="34"/>
        <v>0</v>
      </c>
      <c r="F55" s="230">
        <f t="shared" si="34"/>
        <v>0</v>
      </c>
      <c r="G55" s="230">
        <f t="shared" si="34"/>
        <v>0</v>
      </c>
      <c r="H55" s="230">
        <f t="shared" si="34"/>
        <v>0</v>
      </c>
      <c r="I55" s="230">
        <f t="shared" si="34"/>
        <v>0</v>
      </c>
      <c r="J55" s="230">
        <f t="shared" si="34"/>
        <v>0</v>
      </c>
      <c r="K55" s="230">
        <f t="shared" si="34"/>
        <v>0</v>
      </c>
      <c r="L55" s="230">
        <f t="shared" si="34"/>
        <v>0</v>
      </c>
      <c r="M55" s="230">
        <f t="shared" si="34"/>
        <v>0</v>
      </c>
      <c r="N55" s="230">
        <f t="shared" si="34"/>
        <v>0</v>
      </c>
      <c r="O55" s="230">
        <f t="shared" si="34"/>
        <v>0</v>
      </c>
      <c r="P55" s="230">
        <f t="shared" si="34"/>
        <v>0</v>
      </c>
      <c r="Q55" s="230">
        <f t="shared" si="34"/>
        <v>0</v>
      </c>
      <c r="R55" s="230">
        <f t="shared" si="34"/>
        <v>0</v>
      </c>
      <c r="S55" s="230">
        <f t="shared" si="34"/>
        <v>0</v>
      </c>
      <c r="T55" s="230">
        <f t="shared" si="34"/>
        <v>0</v>
      </c>
      <c r="U55" s="230">
        <f t="shared" si="34"/>
        <v>0</v>
      </c>
      <c r="V55" s="230">
        <f t="shared" si="34"/>
        <v>0</v>
      </c>
      <c r="W55" s="230">
        <f t="shared" si="34"/>
        <v>0</v>
      </c>
      <c r="X55" s="230">
        <f t="shared" si="34"/>
        <v>0</v>
      </c>
      <c r="Y55" s="230">
        <f t="shared" si="34"/>
        <v>0</v>
      </c>
      <c r="Z55" s="230">
        <f t="shared" si="34"/>
        <v>0</v>
      </c>
      <c r="AA55" s="230">
        <f t="shared" si="34"/>
        <v>0</v>
      </c>
      <c r="AB55" s="230">
        <f t="shared" si="34"/>
        <v>0</v>
      </c>
      <c r="AC55" s="230">
        <f t="shared" si="34"/>
        <v>0</v>
      </c>
      <c r="AD55" s="230">
        <f t="shared" si="34"/>
        <v>0</v>
      </c>
      <c r="AE55" s="230">
        <f t="shared" si="34"/>
        <v>0</v>
      </c>
      <c r="AF55" s="230">
        <f t="shared" si="34"/>
        <v>4940991.4149434613</v>
      </c>
      <c r="AG55" s="230">
        <f t="shared" si="34"/>
        <v>4940991.4149434613</v>
      </c>
      <c r="AH55" s="230">
        <f t="shared" si="34"/>
        <v>4940991.4149434613</v>
      </c>
      <c r="AI55" s="230">
        <f t="shared" si="34"/>
        <v>4940991.4149434613</v>
      </c>
      <c r="AJ55" s="230">
        <f t="shared" si="34"/>
        <v>4940991.4149434613</v>
      </c>
      <c r="AK55" s="230">
        <f t="shared" si="34"/>
        <v>4940991.4149434613</v>
      </c>
      <c r="AL55" s="230">
        <f t="shared" si="34"/>
        <v>4940991.4149434613</v>
      </c>
      <c r="AM55" s="230">
        <f t="shared" si="34"/>
        <v>4940991.4149434613</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row>
    <row r="58" spans="1:39" ht="16.5" thickBot="1" x14ac:dyDescent="0.3">
      <c r="A58" s="591" t="s">
        <v>16</v>
      </c>
      <c r="B58" s="17" t="s">
        <v>10</v>
      </c>
      <c r="C58" s="142">
        <f>C$4</f>
        <v>44927</v>
      </c>
      <c r="D58" s="142">
        <f t="shared" ref="D58:AM58" si="35">D$4</f>
        <v>44958</v>
      </c>
      <c r="E58" s="142">
        <f t="shared" si="35"/>
        <v>44986</v>
      </c>
      <c r="F58" s="142">
        <f t="shared" si="35"/>
        <v>45017</v>
      </c>
      <c r="G58" s="142">
        <f t="shared" si="35"/>
        <v>45047</v>
      </c>
      <c r="H58" s="142">
        <f t="shared" si="35"/>
        <v>45078</v>
      </c>
      <c r="I58" s="142">
        <f t="shared" si="35"/>
        <v>45108</v>
      </c>
      <c r="J58" s="142">
        <f t="shared" si="35"/>
        <v>45139</v>
      </c>
      <c r="K58" s="142">
        <f t="shared" si="35"/>
        <v>45170</v>
      </c>
      <c r="L58" s="142">
        <f t="shared" si="35"/>
        <v>45200</v>
      </c>
      <c r="M58" s="142">
        <f t="shared" si="35"/>
        <v>45231</v>
      </c>
      <c r="N58" s="142">
        <f t="shared" si="35"/>
        <v>45261</v>
      </c>
      <c r="O58" s="142">
        <f t="shared" si="35"/>
        <v>45292</v>
      </c>
      <c r="P58" s="142">
        <f t="shared" si="35"/>
        <v>45323</v>
      </c>
      <c r="Q58" s="142">
        <f t="shared" si="35"/>
        <v>45352</v>
      </c>
      <c r="R58" s="142">
        <f t="shared" si="35"/>
        <v>45383</v>
      </c>
      <c r="S58" s="142">
        <f t="shared" si="35"/>
        <v>45413</v>
      </c>
      <c r="T58" s="142">
        <f t="shared" si="35"/>
        <v>45444</v>
      </c>
      <c r="U58" s="142">
        <f t="shared" si="35"/>
        <v>45474</v>
      </c>
      <c r="V58" s="142">
        <f t="shared" si="35"/>
        <v>45505</v>
      </c>
      <c r="W58" s="142">
        <f t="shared" si="35"/>
        <v>45536</v>
      </c>
      <c r="X58" s="142">
        <f t="shared" si="35"/>
        <v>45566</v>
      </c>
      <c r="Y58" s="142">
        <f t="shared" si="35"/>
        <v>45597</v>
      </c>
      <c r="Z58" s="142">
        <f t="shared" si="35"/>
        <v>45627</v>
      </c>
      <c r="AA58" s="142">
        <f t="shared" si="35"/>
        <v>45658</v>
      </c>
      <c r="AB58" s="142">
        <f t="shared" si="35"/>
        <v>45689</v>
      </c>
      <c r="AC58" s="142">
        <f t="shared" si="35"/>
        <v>45717</v>
      </c>
      <c r="AD58" s="142">
        <f t="shared" si="35"/>
        <v>45748</v>
      </c>
      <c r="AE58" s="142">
        <f t="shared" si="35"/>
        <v>45778</v>
      </c>
      <c r="AF58" s="142">
        <f t="shared" si="35"/>
        <v>45809</v>
      </c>
      <c r="AG58" s="142">
        <f t="shared" si="35"/>
        <v>45839</v>
      </c>
      <c r="AH58" s="142">
        <f t="shared" si="35"/>
        <v>45870</v>
      </c>
      <c r="AI58" s="142">
        <f t="shared" si="35"/>
        <v>45901</v>
      </c>
      <c r="AJ58" s="142">
        <f t="shared" si="35"/>
        <v>45931</v>
      </c>
      <c r="AK58" s="142">
        <f t="shared" si="35"/>
        <v>45962</v>
      </c>
      <c r="AL58" s="142">
        <f t="shared" si="35"/>
        <v>45992</v>
      </c>
      <c r="AM58" s="142">
        <f t="shared" si="35"/>
        <v>46023</v>
      </c>
    </row>
    <row r="59" spans="1:39" ht="15" customHeight="1" x14ac:dyDescent="0.25">
      <c r="A59" s="592"/>
      <c r="B59" s="13" t="str">
        <f t="shared" ref="B59:B72" si="36">B41</f>
        <v>Air Comp</v>
      </c>
      <c r="C59" s="26">
        <f>((C5*0.5)-C41)*C78*C93*C$2</f>
        <v>0</v>
      </c>
      <c r="D59" s="26">
        <f>((D5*0.5)+C23-D41)*D78*D93*D$2</f>
        <v>0</v>
      </c>
      <c r="E59" s="26">
        <f t="shared" ref="E59:AM59" si="37">((E5*0.5)+D23-E41)*E78*E93*E$2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775.524243804354</v>
      </c>
      <c r="O59" s="26">
        <f t="shared" si="37"/>
        <v>1529.2925866627447</v>
      </c>
      <c r="P59" s="26">
        <f t="shared" si="37"/>
        <v>1346.1938471423475</v>
      </c>
      <c r="Q59" s="26">
        <f t="shared" si="37"/>
        <v>1560.3378686276039</v>
      </c>
      <c r="R59" s="26">
        <f t="shared" si="37"/>
        <v>1639.3832060026737</v>
      </c>
      <c r="S59" s="26">
        <f t="shared" si="37"/>
        <v>1957.9821435558447</v>
      </c>
      <c r="T59" s="26">
        <f t="shared" si="37"/>
        <v>3047.3602200275845</v>
      </c>
      <c r="U59" s="26">
        <f t="shared" si="37"/>
        <v>3114.136290302853</v>
      </c>
      <c r="V59" s="26">
        <f t="shared" si="37"/>
        <v>3054.8752351751364</v>
      </c>
      <c r="W59" s="26">
        <f t="shared" si="37"/>
        <v>2957.4829653973561</v>
      </c>
      <c r="X59" s="26">
        <f t="shared" si="37"/>
        <v>1973.5496054238281</v>
      </c>
      <c r="Y59" s="26">
        <f t="shared" si="37"/>
        <v>1648.2579135115661</v>
      </c>
      <c r="Z59" s="26">
        <f t="shared" si="37"/>
        <v>1551.048487608708</v>
      </c>
      <c r="AA59" s="26">
        <f t="shared" si="37"/>
        <v>1529.2925866627447</v>
      </c>
      <c r="AB59" s="26">
        <f t="shared" si="37"/>
        <v>1346.1938471423475</v>
      </c>
      <c r="AC59" s="26">
        <f t="shared" si="37"/>
        <v>1560.3378686276039</v>
      </c>
      <c r="AD59" s="26">
        <f t="shared" si="37"/>
        <v>1639.3832060026737</v>
      </c>
      <c r="AE59" s="26">
        <f t="shared" si="37"/>
        <v>1957.9821435558447</v>
      </c>
      <c r="AF59" s="26">
        <f t="shared" si="37"/>
        <v>0</v>
      </c>
      <c r="AG59" s="26">
        <f t="shared" si="37"/>
        <v>0</v>
      </c>
      <c r="AH59" s="26">
        <f t="shared" si="37"/>
        <v>0</v>
      </c>
      <c r="AI59" s="26">
        <f t="shared" si="37"/>
        <v>0</v>
      </c>
      <c r="AJ59" s="26">
        <f t="shared" si="37"/>
        <v>0</v>
      </c>
      <c r="AK59" s="26">
        <f t="shared" si="37"/>
        <v>0</v>
      </c>
      <c r="AL59" s="26">
        <f t="shared" si="37"/>
        <v>0</v>
      </c>
      <c r="AM59" s="26">
        <f t="shared" si="37"/>
        <v>0</v>
      </c>
    </row>
    <row r="60" spans="1:39" ht="15.75" x14ac:dyDescent="0.25">
      <c r="A60" s="592"/>
      <c r="B60" s="13" t="str">
        <f t="shared" si="36"/>
        <v>Building Shell</v>
      </c>
      <c r="C60" s="26">
        <f t="shared" ref="C60:C71" si="38">((C6*0.5)-C42)*C79*C94*C$2</f>
        <v>0</v>
      </c>
      <c r="D60" s="26">
        <f t="shared" ref="D60:AM60" si="39">((D6*0.5)+C24-D42)*D79*D94*D$2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9"/>
        <v>0</v>
      </c>
      <c r="U60" s="26">
        <f t="shared" si="39"/>
        <v>0</v>
      </c>
      <c r="V60" s="26">
        <f t="shared" si="39"/>
        <v>0</v>
      </c>
      <c r="W60" s="26">
        <f t="shared" si="39"/>
        <v>0</v>
      </c>
      <c r="X60" s="26">
        <f t="shared" si="39"/>
        <v>0</v>
      </c>
      <c r="Y60" s="26">
        <f t="shared" si="39"/>
        <v>0</v>
      </c>
      <c r="Z60" s="26">
        <f t="shared" si="39"/>
        <v>0</v>
      </c>
      <c r="AA60" s="26">
        <f t="shared" si="39"/>
        <v>0</v>
      </c>
      <c r="AB60" s="26">
        <f t="shared" si="39"/>
        <v>0</v>
      </c>
      <c r="AC60" s="26">
        <f t="shared" si="39"/>
        <v>0</v>
      </c>
      <c r="AD60" s="26">
        <f t="shared" si="39"/>
        <v>0</v>
      </c>
      <c r="AE60" s="26">
        <f t="shared" si="39"/>
        <v>0</v>
      </c>
      <c r="AF60" s="26">
        <f t="shared" si="39"/>
        <v>0</v>
      </c>
      <c r="AG60" s="26">
        <f t="shared" si="39"/>
        <v>0</v>
      </c>
      <c r="AH60" s="26">
        <f t="shared" si="39"/>
        <v>0</v>
      </c>
      <c r="AI60" s="26">
        <f t="shared" si="39"/>
        <v>0</v>
      </c>
      <c r="AJ60" s="26">
        <f t="shared" si="39"/>
        <v>0</v>
      </c>
      <c r="AK60" s="26">
        <f t="shared" si="39"/>
        <v>0</v>
      </c>
      <c r="AL60" s="26">
        <f t="shared" si="39"/>
        <v>0</v>
      </c>
      <c r="AM60" s="26">
        <f t="shared" si="39"/>
        <v>0</v>
      </c>
    </row>
    <row r="61" spans="1:39" ht="15.75" x14ac:dyDescent="0.25">
      <c r="A61" s="592"/>
      <c r="B61" s="13" t="str">
        <f t="shared" si="36"/>
        <v>Cooking</v>
      </c>
      <c r="C61" s="26">
        <f t="shared" si="38"/>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75" x14ac:dyDescent="0.25">
      <c r="A62" s="592"/>
      <c r="B62" s="13" t="str">
        <f t="shared" si="36"/>
        <v>Cooling</v>
      </c>
      <c r="C62" s="26">
        <f t="shared" si="38"/>
        <v>0</v>
      </c>
      <c r="D62" s="26">
        <f t="shared" ref="D62:AM62" si="41">((D8*0.5)+C26-D44)*D81*D96*D$2</f>
        <v>0</v>
      </c>
      <c r="E62" s="26">
        <f t="shared" si="41"/>
        <v>0</v>
      </c>
      <c r="F62" s="26">
        <f t="shared" si="41"/>
        <v>0</v>
      </c>
      <c r="G62" s="26">
        <f t="shared" si="41"/>
        <v>0</v>
      </c>
      <c r="H62" s="26">
        <f t="shared" si="41"/>
        <v>5528.1269749633802</v>
      </c>
      <c r="I62" s="26">
        <f t="shared" si="41"/>
        <v>13038.878402877443</v>
      </c>
      <c r="J62" s="26">
        <f t="shared" si="41"/>
        <v>13387.625513527995</v>
      </c>
      <c r="K62" s="26">
        <f t="shared" si="41"/>
        <v>6254.695304038165</v>
      </c>
      <c r="L62" s="26">
        <f t="shared" si="41"/>
        <v>446.92276205102911</v>
      </c>
      <c r="M62" s="26">
        <f t="shared" si="41"/>
        <v>79.763355443060931</v>
      </c>
      <c r="N62" s="26">
        <f t="shared" si="41"/>
        <v>1.2256623935079458</v>
      </c>
      <c r="O62" s="26">
        <f t="shared" si="41"/>
        <v>0.15044517595382348</v>
      </c>
      <c r="P62" s="26">
        <f t="shared" si="41"/>
        <v>6.1933264100990648</v>
      </c>
      <c r="Q62" s="26">
        <f t="shared" si="41"/>
        <v>181.43688220031109</v>
      </c>
      <c r="R62" s="26">
        <f t="shared" si="41"/>
        <v>896.72206628049344</v>
      </c>
      <c r="S62" s="26">
        <f t="shared" si="41"/>
        <v>4426.7411640898636</v>
      </c>
      <c r="T62" s="26">
        <f t="shared" si="41"/>
        <v>22642.915340346251</v>
      </c>
      <c r="U62" s="26">
        <f t="shared" si="41"/>
        <v>24716.168551190498</v>
      </c>
      <c r="V62" s="26">
        <f t="shared" si="41"/>
        <v>25377.244765129079</v>
      </c>
      <c r="W62" s="26">
        <f t="shared" si="41"/>
        <v>11856.242430854432</v>
      </c>
      <c r="X62" s="26">
        <f t="shared" si="41"/>
        <v>847.1754989124787</v>
      </c>
      <c r="Y62" s="26">
        <f t="shared" si="41"/>
        <v>151.19740183359255</v>
      </c>
      <c r="Z62" s="26">
        <f t="shared" si="41"/>
        <v>1.60474854350745</v>
      </c>
      <c r="AA62" s="26">
        <f t="shared" si="41"/>
        <v>0.15044517595382348</v>
      </c>
      <c r="AB62" s="26">
        <f t="shared" si="41"/>
        <v>6.1933264100990648</v>
      </c>
      <c r="AC62" s="26">
        <f t="shared" si="41"/>
        <v>181.43688220031109</v>
      </c>
      <c r="AD62" s="26">
        <f t="shared" si="41"/>
        <v>896.72206628049344</v>
      </c>
      <c r="AE62" s="26">
        <f t="shared" si="41"/>
        <v>4426.7411640898636</v>
      </c>
      <c r="AF62" s="26">
        <f t="shared" si="41"/>
        <v>0</v>
      </c>
      <c r="AG62" s="26">
        <f t="shared" si="41"/>
        <v>0</v>
      </c>
      <c r="AH62" s="26">
        <f t="shared" si="41"/>
        <v>0</v>
      </c>
      <c r="AI62" s="26">
        <f t="shared" si="41"/>
        <v>0</v>
      </c>
      <c r="AJ62" s="26">
        <f t="shared" si="41"/>
        <v>0</v>
      </c>
      <c r="AK62" s="26">
        <f t="shared" si="41"/>
        <v>0</v>
      </c>
      <c r="AL62" s="26">
        <f t="shared" si="41"/>
        <v>0</v>
      </c>
      <c r="AM62" s="26">
        <f t="shared" si="41"/>
        <v>0</v>
      </c>
    </row>
    <row r="63" spans="1:39" ht="15.75" x14ac:dyDescent="0.25">
      <c r="A63" s="592"/>
      <c r="B63" s="13" t="str">
        <f t="shared" si="36"/>
        <v>Ext Lighting</v>
      </c>
      <c r="C63" s="26">
        <f t="shared" si="38"/>
        <v>0</v>
      </c>
      <c r="D63" s="26">
        <f t="shared" ref="D63:AM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75" x14ac:dyDescent="0.25">
      <c r="A64" s="592"/>
      <c r="B64" s="13" t="str">
        <f t="shared" si="36"/>
        <v>Heating</v>
      </c>
      <c r="C64" s="26">
        <f t="shared" si="38"/>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75" x14ac:dyDescent="0.25">
      <c r="A65" s="592"/>
      <c r="B65" s="13" t="str">
        <f t="shared" si="36"/>
        <v>HVAC</v>
      </c>
      <c r="C65" s="26">
        <f t="shared" si="38"/>
        <v>0</v>
      </c>
      <c r="D65" s="26">
        <f t="shared" ref="D65:AM65" si="44">((D11*0.5)+C29-D47)*D84*D99*D$2</f>
        <v>0</v>
      </c>
      <c r="E65" s="26">
        <f t="shared" si="44"/>
        <v>0</v>
      </c>
      <c r="F65" s="26">
        <f t="shared" si="44"/>
        <v>0</v>
      </c>
      <c r="G65" s="26">
        <f t="shared" si="44"/>
        <v>0</v>
      </c>
      <c r="H65" s="26">
        <f t="shared" si="44"/>
        <v>0</v>
      </c>
      <c r="I65" s="26">
        <f t="shared" si="44"/>
        <v>0</v>
      </c>
      <c r="J65" s="26">
        <f t="shared" si="44"/>
        <v>0</v>
      </c>
      <c r="K65" s="26">
        <f t="shared" si="44"/>
        <v>0</v>
      </c>
      <c r="L65" s="26">
        <f t="shared" si="44"/>
        <v>0</v>
      </c>
      <c r="M65" s="26">
        <f t="shared" si="44"/>
        <v>0</v>
      </c>
      <c r="N65" s="26">
        <f t="shared" si="44"/>
        <v>419.36179284679827</v>
      </c>
      <c r="O65" s="26">
        <f t="shared" si="44"/>
        <v>1023.7098419382123</v>
      </c>
      <c r="P65" s="26">
        <f t="shared" si="44"/>
        <v>817.34690211660768</v>
      </c>
      <c r="Q65" s="26">
        <f t="shared" si="44"/>
        <v>636.72651014479914</v>
      </c>
      <c r="R65" s="26">
        <f t="shared" si="44"/>
        <v>392.45106901576059</v>
      </c>
      <c r="S65" s="26">
        <f t="shared" si="44"/>
        <v>593.35370865271659</v>
      </c>
      <c r="T65" s="26">
        <f t="shared" si="44"/>
        <v>2619.4216490101362</v>
      </c>
      <c r="U65" s="26">
        <f t="shared" si="44"/>
        <v>2851.1488707510734</v>
      </c>
      <c r="V65" s="26">
        <f t="shared" si="44"/>
        <v>2929.5340031650194</v>
      </c>
      <c r="W65" s="26">
        <f t="shared" si="44"/>
        <v>1394.5178883904161</v>
      </c>
      <c r="X65" s="26">
        <f t="shared" si="44"/>
        <v>388.97741608259435</v>
      </c>
      <c r="Y65" s="26">
        <f t="shared" si="44"/>
        <v>692.10632910345873</v>
      </c>
      <c r="Z65" s="26">
        <f t="shared" si="44"/>
        <v>838.72358569359653</v>
      </c>
      <c r="AA65" s="26">
        <f t="shared" si="44"/>
        <v>1023.7098419382123</v>
      </c>
      <c r="AB65" s="26">
        <f t="shared" si="44"/>
        <v>817.34690211660768</v>
      </c>
      <c r="AC65" s="26">
        <f t="shared" si="44"/>
        <v>636.72651014479914</v>
      </c>
      <c r="AD65" s="26">
        <f t="shared" si="44"/>
        <v>392.45106901576059</v>
      </c>
      <c r="AE65" s="26">
        <f t="shared" si="44"/>
        <v>593.35370865271659</v>
      </c>
      <c r="AF65" s="26">
        <f t="shared" si="44"/>
        <v>0</v>
      </c>
      <c r="AG65" s="26">
        <f t="shared" si="44"/>
        <v>0</v>
      </c>
      <c r="AH65" s="26">
        <f t="shared" si="44"/>
        <v>0</v>
      </c>
      <c r="AI65" s="26">
        <f t="shared" si="44"/>
        <v>0</v>
      </c>
      <c r="AJ65" s="26">
        <f t="shared" si="44"/>
        <v>0</v>
      </c>
      <c r="AK65" s="26">
        <f t="shared" si="44"/>
        <v>0</v>
      </c>
      <c r="AL65" s="26">
        <f t="shared" si="44"/>
        <v>0</v>
      </c>
      <c r="AM65" s="26">
        <f t="shared" si="44"/>
        <v>0</v>
      </c>
    </row>
    <row r="66" spans="1:41" ht="15.75" x14ac:dyDescent="0.25">
      <c r="A66" s="592"/>
      <c r="B66" s="13" t="str">
        <f t="shared" si="36"/>
        <v>Lighting</v>
      </c>
      <c r="C66" s="26">
        <f t="shared" si="38"/>
        <v>0</v>
      </c>
      <c r="D66" s="26">
        <f t="shared" ref="D66:AM66" si="45">((D12*0.5)+C30-D48)*D85*D100*D$2</f>
        <v>0</v>
      </c>
      <c r="E66" s="26">
        <f t="shared" si="45"/>
        <v>110.16184849433583</v>
      </c>
      <c r="F66" s="26">
        <f t="shared" si="45"/>
        <v>221.92301430627538</v>
      </c>
      <c r="G66" s="26">
        <f t="shared" si="45"/>
        <v>356.2836846112429</v>
      </c>
      <c r="H66" s="26">
        <f t="shared" si="45"/>
        <v>579.18840613564942</v>
      </c>
      <c r="I66" s="26">
        <f t="shared" si="45"/>
        <v>789.52203667397589</v>
      </c>
      <c r="J66" s="26">
        <f t="shared" si="45"/>
        <v>987.07828975776533</v>
      </c>
      <c r="K66" s="26">
        <f t="shared" si="45"/>
        <v>1836.2505170068348</v>
      </c>
      <c r="L66" s="26">
        <f t="shared" si="45"/>
        <v>1847.5905484293532</v>
      </c>
      <c r="M66" s="26">
        <f t="shared" si="45"/>
        <v>1256.1404897097016</v>
      </c>
      <c r="N66" s="26">
        <f t="shared" si="45"/>
        <v>2439.939406288931</v>
      </c>
      <c r="O66" s="26">
        <f t="shared" si="45"/>
        <v>4119.899997972173</v>
      </c>
      <c r="P66" s="26">
        <f t="shared" si="45"/>
        <v>3001.2337258006787</v>
      </c>
      <c r="Q66" s="26">
        <f t="shared" si="45"/>
        <v>3421.8804799521886</v>
      </c>
      <c r="R66" s="26">
        <f t="shared" si="45"/>
        <v>4052.6099120620006</v>
      </c>
      <c r="S66" s="26">
        <f t="shared" si="45"/>
        <v>5497.858793782204</v>
      </c>
      <c r="T66" s="26">
        <f t="shared" si="45"/>
        <v>7236.8051745884986</v>
      </c>
      <c r="U66" s="26">
        <f t="shared" si="45"/>
        <v>8933.4642158776569</v>
      </c>
      <c r="V66" s="26">
        <f t="shared" si="45"/>
        <v>6993.9911194281767</v>
      </c>
      <c r="W66" s="26">
        <f t="shared" si="45"/>
        <v>7166.5231702559049</v>
      </c>
      <c r="X66" s="26">
        <f t="shared" si="45"/>
        <v>5619.5923430566181</v>
      </c>
      <c r="Y66" s="26">
        <f t="shared" si="45"/>
        <v>3731.334446448328</v>
      </c>
      <c r="Z66" s="26">
        <f t="shared" si="45"/>
        <v>3650.8373758147745</v>
      </c>
      <c r="AA66" s="26">
        <f t="shared" si="45"/>
        <v>4119.899997972173</v>
      </c>
      <c r="AB66" s="26">
        <f t="shared" si="45"/>
        <v>3001.2337258006787</v>
      </c>
      <c r="AC66" s="26">
        <f t="shared" si="45"/>
        <v>3421.8804799521886</v>
      </c>
      <c r="AD66" s="26">
        <f t="shared" si="45"/>
        <v>4052.6099120620006</v>
      </c>
      <c r="AE66" s="26">
        <f t="shared" si="45"/>
        <v>5497.858793782204</v>
      </c>
      <c r="AF66" s="26">
        <f t="shared" si="45"/>
        <v>0</v>
      </c>
      <c r="AG66" s="26">
        <f t="shared" si="45"/>
        <v>0</v>
      </c>
      <c r="AH66" s="26">
        <f t="shared" si="45"/>
        <v>0</v>
      </c>
      <c r="AI66" s="26">
        <f t="shared" si="45"/>
        <v>0</v>
      </c>
      <c r="AJ66" s="26">
        <f t="shared" si="45"/>
        <v>0</v>
      </c>
      <c r="AK66" s="26">
        <f t="shared" si="45"/>
        <v>0</v>
      </c>
      <c r="AL66" s="26">
        <f t="shared" si="45"/>
        <v>0</v>
      </c>
      <c r="AM66" s="26">
        <f t="shared" si="45"/>
        <v>0</v>
      </c>
    </row>
    <row r="67" spans="1:41" ht="15.75" x14ac:dyDescent="0.25">
      <c r="A67" s="592"/>
      <c r="B67" s="13" t="str">
        <f t="shared" si="36"/>
        <v>Miscellaneous</v>
      </c>
      <c r="C67" s="26">
        <f t="shared" si="38"/>
        <v>0</v>
      </c>
      <c r="D67" s="26">
        <f t="shared" ref="D67:AM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c r="AB67" s="26">
        <f t="shared" si="46"/>
        <v>0</v>
      </c>
      <c r="AC67" s="26">
        <f t="shared" si="46"/>
        <v>0</v>
      </c>
      <c r="AD67" s="26">
        <f t="shared" si="46"/>
        <v>0</v>
      </c>
      <c r="AE67" s="26">
        <f t="shared" si="46"/>
        <v>0</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25">
      <c r="A68" s="592"/>
      <c r="B68" s="13" t="str">
        <f t="shared" si="36"/>
        <v>Motors</v>
      </c>
      <c r="C68" s="26">
        <f t="shared" si="38"/>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429.44267538902164</v>
      </c>
      <c r="O68" s="26">
        <f t="shared" si="47"/>
        <v>846.83812932446085</v>
      </c>
      <c r="P68" s="26">
        <f t="shared" si="47"/>
        <v>745.44811709960334</v>
      </c>
      <c r="Q68" s="26">
        <f t="shared" si="47"/>
        <v>864.02929910632929</v>
      </c>
      <c r="R68" s="26">
        <f t="shared" si="47"/>
        <v>907.8002597572272</v>
      </c>
      <c r="S68" s="26">
        <f t="shared" si="47"/>
        <v>1084.2228296665307</v>
      </c>
      <c r="T68" s="26">
        <f t="shared" si="47"/>
        <v>1687.4604968414997</v>
      </c>
      <c r="U68" s="26">
        <f t="shared" si="47"/>
        <v>1724.4374121346993</v>
      </c>
      <c r="V68" s="26">
        <f t="shared" si="47"/>
        <v>1691.6218989334859</v>
      </c>
      <c r="W68" s="26">
        <f t="shared" si="47"/>
        <v>1637.691416128192</v>
      </c>
      <c r="X68" s="26">
        <f t="shared" si="47"/>
        <v>1092.8432338989096</v>
      </c>
      <c r="Y68" s="26">
        <f t="shared" si="47"/>
        <v>912.7145847011102</v>
      </c>
      <c r="Z68" s="26">
        <f t="shared" si="47"/>
        <v>858.88535077804329</v>
      </c>
      <c r="AA68" s="26">
        <f t="shared" si="47"/>
        <v>846.83812932446085</v>
      </c>
      <c r="AB68" s="26">
        <f t="shared" si="47"/>
        <v>745.44811709960334</v>
      </c>
      <c r="AC68" s="26">
        <f t="shared" si="47"/>
        <v>864.02929910632929</v>
      </c>
      <c r="AD68" s="26">
        <f t="shared" si="47"/>
        <v>907.8002597572272</v>
      </c>
      <c r="AE68" s="26">
        <f t="shared" si="47"/>
        <v>1084.2228296665307</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75" x14ac:dyDescent="0.25">
      <c r="A69" s="592"/>
      <c r="B69" s="13" t="str">
        <f t="shared" si="36"/>
        <v>Process</v>
      </c>
      <c r="C69" s="26">
        <f t="shared" si="38"/>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75" x14ac:dyDescent="0.25">
      <c r="A70" s="592"/>
      <c r="B70" s="13" t="str">
        <f t="shared" si="36"/>
        <v>Refrigeration</v>
      </c>
      <c r="C70" s="26">
        <f t="shared" si="38"/>
        <v>0</v>
      </c>
      <c r="D70" s="26">
        <f t="shared" ref="D70:AM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75" x14ac:dyDescent="0.25">
      <c r="A71" s="592"/>
      <c r="B71" s="13" t="str">
        <f t="shared" si="36"/>
        <v>Water Heating</v>
      </c>
      <c r="C71" s="26">
        <f t="shared" si="38"/>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25">
      <c r="A72" s="592"/>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0</v>
      </c>
      <c r="E73" s="26">
        <f t="shared" ref="E73:AM73" si="51">SUM(E59:E72)</f>
        <v>110.16184849433583</v>
      </c>
      <c r="F73" s="26">
        <f t="shared" si="51"/>
        <v>221.92301430627538</v>
      </c>
      <c r="G73" s="26">
        <f t="shared" si="51"/>
        <v>356.2836846112429</v>
      </c>
      <c r="H73" s="26">
        <f t="shared" si="51"/>
        <v>6107.3153810990298</v>
      </c>
      <c r="I73" s="26">
        <f t="shared" si="51"/>
        <v>13828.400439551418</v>
      </c>
      <c r="J73" s="26">
        <f t="shared" si="51"/>
        <v>14374.70380328576</v>
      </c>
      <c r="K73" s="26">
        <f t="shared" si="51"/>
        <v>8090.9458210449993</v>
      </c>
      <c r="L73" s="26">
        <f t="shared" si="51"/>
        <v>2294.5133104803822</v>
      </c>
      <c r="M73" s="26">
        <f t="shared" si="51"/>
        <v>1335.9038451527624</v>
      </c>
      <c r="N73" s="26">
        <f t="shared" si="51"/>
        <v>4065.4937807226129</v>
      </c>
      <c r="O73" s="26">
        <f t="shared" si="51"/>
        <v>7519.8910010735444</v>
      </c>
      <c r="P73" s="26">
        <f t="shared" si="51"/>
        <v>5916.4159185693361</v>
      </c>
      <c r="Q73" s="26">
        <f t="shared" si="51"/>
        <v>6664.4110400312311</v>
      </c>
      <c r="R73" s="26">
        <f t="shared" si="51"/>
        <v>7888.9665131181555</v>
      </c>
      <c r="S73" s="26">
        <f t="shared" si="51"/>
        <v>13560.15863974716</v>
      </c>
      <c r="T73" s="26">
        <f t="shared" si="51"/>
        <v>37233.962880813975</v>
      </c>
      <c r="U73" s="26">
        <f t="shared" si="51"/>
        <v>41339.355340256778</v>
      </c>
      <c r="V73" s="26">
        <f t="shared" si="51"/>
        <v>40047.267021830899</v>
      </c>
      <c r="W73" s="26">
        <f t="shared" si="51"/>
        <v>25012.457871026301</v>
      </c>
      <c r="X73" s="26">
        <f t="shared" si="51"/>
        <v>9922.138097374429</v>
      </c>
      <c r="Y73" s="26">
        <f t="shared" si="51"/>
        <v>7135.6106755980563</v>
      </c>
      <c r="Z73" s="26">
        <f t="shared" si="51"/>
        <v>6901.0995484386294</v>
      </c>
      <c r="AA73" s="26">
        <f t="shared" si="51"/>
        <v>7519.8910010735444</v>
      </c>
      <c r="AB73" s="26">
        <f t="shared" si="51"/>
        <v>5916.4159185693361</v>
      </c>
      <c r="AC73" s="26">
        <f t="shared" si="51"/>
        <v>6664.4110400312311</v>
      </c>
      <c r="AD73" s="26">
        <f t="shared" si="51"/>
        <v>7888.9665131181555</v>
      </c>
      <c r="AE73" s="26">
        <f t="shared" si="51"/>
        <v>13560.15863974716</v>
      </c>
      <c r="AF73" s="26">
        <f t="shared" si="51"/>
        <v>0</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3">
      <c r="A74" s="593"/>
      <c r="B74" s="135" t="s">
        <v>26</v>
      </c>
      <c r="C74" s="27">
        <f>C73</f>
        <v>0</v>
      </c>
      <c r="D74" s="27">
        <f>C74+D73</f>
        <v>0</v>
      </c>
      <c r="E74" s="27">
        <f t="shared" ref="E74:AM74" si="52">D74+E73</f>
        <v>110.16184849433583</v>
      </c>
      <c r="F74" s="27">
        <f t="shared" si="52"/>
        <v>332.08486280061118</v>
      </c>
      <c r="G74" s="27">
        <f t="shared" si="52"/>
        <v>688.36854741185402</v>
      </c>
      <c r="H74" s="27">
        <f t="shared" si="52"/>
        <v>6795.6839285108836</v>
      </c>
      <c r="I74" s="27">
        <f t="shared" si="52"/>
        <v>20624.0843680623</v>
      </c>
      <c r="J74" s="27">
        <f t="shared" si="52"/>
        <v>34998.78817134806</v>
      </c>
      <c r="K74" s="27">
        <f t="shared" si="52"/>
        <v>43089.733992393056</v>
      </c>
      <c r="L74" s="27">
        <f t="shared" si="52"/>
        <v>45384.247302873438</v>
      </c>
      <c r="M74" s="27">
        <f t="shared" si="52"/>
        <v>46720.151148026198</v>
      </c>
      <c r="N74" s="27">
        <f t="shared" si="52"/>
        <v>50785.644928748814</v>
      </c>
      <c r="O74" s="27">
        <f t="shared" si="52"/>
        <v>58305.535929822356</v>
      </c>
      <c r="P74" s="27">
        <f t="shared" si="52"/>
        <v>64221.951848391691</v>
      </c>
      <c r="Q74" s="27">
        <f t="shared" si="52"/>
        <v>70886.362888422926</v>
      </c>
      <c r="R74" s="27">
        <f t="shared" si="52"/>
        <v>78775.329401541079</v>
      </c>
      <c r="S74" s="27">
        <f t="shared" si="52"/>
        <v>92335.488041288234</v>
      </c>
      <c r="T74" s="27">
        <f t="shared" si="52"/>
        <v>129569.4509221022</v>
      </c>
      <c r="U74" s="27">
        <f t="shared" si="52"/>
        <v>170908.80626235896</v>
      </c>
      <c r="V74" s="27">
        <f t="shared" si="52"/>
        <v>210956.07328418986</v>
      </c>
      <c r="W74" s="27">
        <f t="shared" si="52"/>
        <v>235968.53115521616</v>
      </c>
      <c r="X74" s="27">
        <f t="shared" si="52"/>
        <v>245890.6692525906</v>
      </c>
      <c r="Y74" s="27">
        <f t="shared" si="52"/>
        <v>253026.27992818865</v>
      </c>
      <c r="Z74" s="27">
        <f t="shared" si="52"/>
        <v>259927.37947662728</v>
      </c>
      <c r="AA74" s="27">
        <f t="shared" si="52"/>
        <v>267447.2704777008</v>
      </c>
      <c r="AB74" s="27">
        <f t="shared" si="52"/>
        <v>273363.68639627012</v>
      </c>
      <c r="AC74" s="27">
        <f t="shared" si="52"/>
        <v>280028.09743630135</v>
      </c>
      <c r="AD74" s="27">
        <f t="shared" si="52"/>
        <v>287917.06394941953</v>
      </c>
      <c r="AE74" s="27">
        <f t="shared" si="52"/>
        <v>301477.22258916672</v>
      </c>
      <c r="AF74" s="27">
        <f t="shared" si="52"/>
        <v>301477.22258916672</v>
      </c>
      <c r="AG74" s="27">
        <f t="shared" si="52"/>
        <v>301477.22258916672</v>
      </c>
      <c r="AH74" s="27">
        <f t="shared" si="52"/>
        <v>301477.22258916672</v>
      </c>
      <c r="AI74" s="27">
        <f t="shared" si="52"/>
        <v>301477.22258916672</v>
      </c>
      <c r="AJ74" s="27">
        <f t="shared" si="52"/>
        <v>301477.22258916672</v>
      </c>
      <c r="AK74" s="27">
        <f t="shared" si="52"/>
        <v>301477.22258916672</v>
      </c>
      <c r="AL74" s="27">
        <f t="shared" si="52"/>
        <v>301477.22258916672</v>
      </c>
      <c r="AM74" s="27">
        <f t="shared" si="52"/>
        <v>301477.22258916672</v>
      </c>
    </row>
    <row r="75" spans="1:41" x14ac:dyDescent="0.25">
      <c r="A75" s="8"/>
      <c r="B75" s="33"/>
      <c r="C75" s="203"/>
      <c r="D75" s="204"/>
      <c r="E75" s="203"/>
      <c r="F75" s="204"/>
      <c r="G75" s="203"/>
      <c r="H75" s="204"/>
      <c r="I75" s="203"/>
      <c r="J75" s="204"/>
      <c r="K75" s="203"/>
      <c r="L75" s="204"/>
      <c r="M75" s="203"/>
      <c r="N75" s="204"/>
      <c r="O75" s="203"/>
      <c r="P75" s="204"/>
      <c r="Q75" s="203"/>
      <c r="R75" s="204"/>
      <c r="S75" s="203"/>
      <c r="T75" s="204"/>
      <c r="U75" s="203"/>
      <c r="V75" s="204"/>
      <c r="W75" s="203"/>
      <c r="X75" s="204"/>
      <c r="Y75" s="203"/>
      <c r="Z75" s="204"/>
      <c r="AA75" s="203"/>
      <c r="AB75" s="204"/>
      <c r="AC75" s="203"/>
      <c r="AD75" s="204"/>
      <c r="AE75" s="203"/>
      <c r="AF75" s="204"/>
      <c r="AG75" s="203"/>
      <c r="AH75" s="204"/>
      <c r="AI75" s="203"/>
      <c r="AJ75" s="204"/>
      <c r="AK75" s="203"/>
      <c r="AL75" s="204"/>
      <c r="AM75" s="203"/>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625" t="s">
        <v>12</v>
      </c>
      <c r="B77" s="17" t="s">
        <v>12</v>
      </c>
      <c r="C77" s="142">
        <f>C$4</f>
        <v>44927</v>
      </c>
      <c r="D77" s="142">
        <f t="shared" ref="D77:AM77" si="53">D$4</f>
        <v>44958</v>
      </c>
      <c r="E77" s="142">
        <f t="shared" si="53"/>
        <v>44986</v>
      </c>
      <c r="F77" s="142">
        <f t="shared" si="53"/>
        <v>45017</v>
      </c>
      <c r="G77" s="142">
        <f t="shared" si="53"/>
        <v>45047</v>
      </c>
      <c r="H77" s="142">
        <f t="shared" si="53"/>
        <v>45078</v>
      </c>
      <c r="I77" s="142">
        <f t="shared" si="53"/>
        <v>45108</v>
      </c>
      <c r="J77" s="142">
        <f t="shared" si="53"/>
        <v>45139</v>
      </c>
      <c r="K77" s="142">
        <f t="shared" si="53"/>
        <v>45170</v>
      </c>
      <c r="L77" s="142">
        <f t="shared" si="53"/>
        <v>45200</v>
      </c>
      <c r="M77" s="142">
        <f t="shared" si="53"/>
        <v>45231</v>
      </c>
      <c r="N77" s="142">
        <f t="shared" si="53"/>
        <v>45261</v>
      </c>
      <c r="O77" s="142">
        <f t="shared" si="53"/>
        <v>45292</v>
      </c>
      <c r="P77" s="142">
        <f t="shared" si="53"/>
        <v>45323</v>
      </c>
      <c r="Q77" s="142">
        <f t="shared" si="53"/>
        <v>45352</v>
      </c>
      <c r="R77" s="142">
        <f t="shared" si="53"/>
        <v>45383</v>
      </c>
      <c r="S77" s="142">
        <f t="shared" si="53"/>
        <v>45413</v>
      </c>
      <c r="T77" s="142">
        <f t="shared" si="53"/>
        <v>45444</v>
      </c>
      <c r="U77" s="142">
        <f t="shared" si="53"/>
        <v>45474</v>
      </c>
      <c r="V77" s="142">
        <f t="shared" si="53"/>
        <v>45505</v>
      </c>
      <c r="W77" s="142">
        <f t="shared" si="53"/>
        <v>45536</v>
      </c>
      <c r="X77" s="142">
        <f t="shared" si="53"/>
        <v>45566</v>
      </c>
      <c r="Y77" s="142">
        <f t="shared" si="53"/>
        <v>45597</v>
      </c>
      <c r="Z77" s="142">
        <f t="shared" si="53"/>
        <v>45627</v>
      </c>
      <c r="AA77" s="142">
        <f t="shared" si="53"/>
        <v>45658</v>
      </c>
      <c r="AB77" s="142">
        <f t="shared" si="53"/>
        <v>45689</v>
      </c>
      <c r="AC77" s="142">
        <f t="shared" si="53"/>
        <v>45717</v>
      </c>
      <c r="AD77" s="142">
        <f t="shared" si="53"/>
        <v>45748</v>
      </c>
      <c r="AE77" s="142">
        <f t="shared" si="53"/>
        <v>45778</v>
      </c>
      <c r="AF77" s="142">
        <f t="shared" si="53"/>
        <v>45809</v>
      </c>
      <c r="AG77" s="142">
        <f t="shared" si="53"/>
        <v>45839</v>
      </c>
      <c r="AH77" s="142">
        <f t="shared" si="53"/>
        <v>45870</v>
      </c>
      <c r="AI77" s="142">
        <f t="shared" si="53"/>
        <v>45901</v>
      </c>
      <c r="AJ77" s="142">
        <f t="shared" si="53"/>
        <v>45931</v>
      </c>
      <c r="AK77" s="142">
        <f t="shared" si="53"/>
        <v>45962</v>
      </c>
      <c r="AL77" s="142">
        <f t="shared" si="53"/>
        <v>45992</v>
      </c>
      <c r="AM77" s="142">
        <f t="shared" si="53"/>
        <v>46023</v>
      </c>
      <c r="AO77" s="192" t="s">
        <v>172</v>
      </c>
    </row>
    <row r="78" spans="1:41" ht="15.75" customHeight="1" x14ac:dyDescent="0.25">
      <c r="A78" s="626"/>
      <c r="B78" s="13" t="str">
        <f>B59</f>
        <v>Air Comp</v>
      </c>
      <c r="C78" s="291">
        <f>'2M - SGS'!C78</f>
        <v>8.5109000000000004E-2</v>
      </c>
      <c r="D78" s="291">
        <f>'2M - SGS'!D78</f>
        <v>7.7715000000000006E-2</v>
      </c>
      <c r="E78" s="291">
        <f>'2M - SGS'!E78</f>
        <v>8.6136000000000004E-2</v>
      </c>
      <c r="F78" s="291">
        <f>'2M - SGS'!F78</f>
        <v>7.9796000000000006E-2</v>
      </c>
      <c r="G78" s="291">
        <f>'2M - SGS'!G78</f>
        <v>8.5334999999999994E-2</v>
      </c>
      <c r="H78" s="291">
        <f>'2M - SGS'!H78</f>
        <v>8.1994999999999998E-2</v>
      </c>
      <c r="I78" s="291">
        <f>'2M - SGS'!I78</f>
        <v>8.4098999999999993E-2</v>
      </c>
      <c r="J78" s="291">
        <f>'2M - SGS'!J78</f>
        <v>8.4198999999999996E-2</v>
      </c>
      <c r="K78" s="291">
        <f>'2M - SGS'!K78</f>
        <v>8.2512000000000002E-2</v>
      </c>
      <c r="L78" s="291">
        <f>'2M - SGS'!L78</f>
        <v>8.5277000000000006E-2</v>
      </c>
      <c r="M78" s="291">
        <f>'2M - SGS'!M78</f>
        <v>8.2588999999999996E-2</v>
      </c>
      <c r="N78" s="291">
        <f>'2M - SGS'!N78</f>
        <v>8.5237999999999994E-2</v>
      </c>
      <c r="O78" s="291">
        <f>'2M - SGS'!O78</f>
        <v>8.5109000000000004E-2</v>
      </c>
      <c r="P78" s="291">
        <f>'2M - SGS'!P78</f>
        <v>7.7715000000000006E-2</v>
      </c>
      <c r="Q78" s="291">
        <f>'2M - SGS'!Q78</f>
        <v>8.6136000000000004E-2</v>
      </c>
      <c r="R78" s="291">
        <f>'2M - SGS'!R78</f>
        <v>7.9796000000000006E-2</v>
      </c>
      <c r="S78" s="291">
        <f>'2M - SGS'!S78</f>
        <v>8.5334999999999994E-2</v>
      </c>
      <c r="T78" s="291">
        <f>'2M - SGS'!T78</f>
        <v>8.1994999999999998E-2</v>
      </c>
      <c r="U78" s="291">
        <f>'2M - SGS'!U78</f>
        <v>8.4098999999999993E-2</v>
      </c>
      <c r="V78" s="291">
        <f>'2M - SGS'!V78</f>
        <v>8.4198999999999996E-2</v>
      </c>
      <c r="W78" s="291">
        <f>'2M - SGS'!W78</f>
        <v>8.2512000000000002E-2</v>
      </c>
      <c r="X78" s="291">
        <f>'2M - SGS'!X78</f>
        <v>8.5277000000000006E-2</v>
      </c>
      <c r="Y78" s="291">
        <f>'2M - SGS'!Y78</f>
        <v>8.2588999999999996E-2</v>
      </c>
      <c r="Z78" s="291">
        <f>'2M - SGS'!Z78</f>
        <v>8.5237999999999994E-2</v>
      </c>
      <c r="AA78" s="291">
        <f>'2M - SGS'!AA78</f>
        <v>8.5109000000000004E-2</v>
      </c>
      <c r="AB78" s="291">
        <f>'2M - SGS'!AB78</f>
        <v>7.7715000000000006E-2</v>
      </c>
      <c r="AC78" s="291">
        <f>'2M - SGS'!AC78</f>
        <v>8.6136000000000004E-2</v>
      </c>
      <c r="AD78" s="291">
        <f>'2M - SGS'!AD78</f>
        <v>7.9796000000000006E-2</v>
      </c>
      <c r="AE78" s="291">
        <f>'2M - SGS'!AE78</f>
        <v>8.5334999999999994E-2</v>
      </c>
      <c r="AF78" s="291">
        <f>'2M - SGS'!AF78</f>
        <v>8.1994999999999998E-2</v>
      </c>
      <c r="AG78" s="291">
        <f>'2M - SGS'!AG78</f>
        <v>8.4098999999999993E-2</v>
      </c>
      <c r="AH78" s="291">
        <f>'2M - SGS'!AH78</f>
        <v>8.4198999999999996E-2</v>
      </c>
      <c r="AI78" s="291">
        <f>'2M - SGS'!AI78</f>
        <v>8.2512000000000002E-2</v>
      </c>
      <c r="AJ78" s="291">
        <f>'2M - SGS'!AJ78</f>
        <v>8.5277000000000006E-2</v>
      </c>
      <c r="AK78" s="291">
        <f>'2M - SGS'!AK78</f>
        <v>8.2588999999999996E-2</v>
      </c>
      <c r="AL78" s="291">
        <f>'2M - SGS'!AL78</f>
        <v>8.5237999999999994E-2</v>
      </c>
      <c r="AM78" s="291">
        <f>'2M - SGS'!AM78</f>
        <v>8.5109000000000004E-2</v>
      </c>
      <c r="AO78" s="205">
        <f t="shared" ref="AO78:AO90" si="54">SUM(C78:N78)</f>
        <v>1.0000000000000002</v>
      </c>
    </row>
    <row r="79" spans="1:41" ht="15.75" x14ac:dyDescent="0.25">
      <c r="A79" s="626"/>
      <c r="B79" s="13" t="str">
        <f t="shared" ref="B79:B90" si="55">B60</f>
        <v>Building Shell</v>
      </c>
      <c r="C79" s="291">
        <f>'2M - SGS'!C79</f>
        <v>0.107824</v>
      </c>
      <c r="D79" s="291">
        <f>'2M - SGS'!D79</f>
        <v>9.1051999999999994E-2</v>
      </c>
      <c r="E79" s="291">
        <f>'2M - SGS'!E79</f>
        <v>7.1135000000000004E-2</v>
      </c>
      <c r="F79" s="291">
        <f>'2M - SGS'!F79</f>
        <v>4.1179E-2</v>
      </c>
      <c r="G79" s="291">
        <f>'2M - SGS'!G79</f>
        <v>4.4423999999999998E-2</v>
      </c>
      <c r="H79" s="291">
        <f>'2M - SGS'!H79</f>
        <v>0.106128</v>
      </c>
      <c r="I79" s="291">
        <f>'2M - SGS'!I79</f>
        <v>0.14288100000000001</v>
      </c>
      <c r="J79" s="291">
        <f>'2M - SGS'!J79</f>
        <v>0.133494</v>
      </c>
      <c r="K79" s="291">
        <f>'2M - SGS'!K79</f>
        <v>5.781E-2</v>
      </c>
      <c r="L79" s="291">
        <f>'2M - SGS'!L79</f>
        <v>3.8018000000000003E-2</v>
      </c>
      <c r="M79" s="291">
        <f>'2M - SGS'!M79</f>
        <v>6.2103999999999999E-2</v>
      </c>
      <c r="N79" s="291">
        <f>'2M - SGS'!N79</f>
        <v>0.10395</v>
      </c>
      <c r="O79" s="291">
        <f>'2M - SGS'!O79</f>
        <v>0.107824</v>
      </c>
      <c r="P79" s="291">
        <f>'2M - SGS'!P79</f>
        <v>9.1051999999999994E-2</v>
      </c>
      <c r="Q79" s="291">
        <f>'2M - SGS'!Q79</f>
        <v>7.1135000000000004E-2</v>
      </c>
      <c r="R79" s="291">
        <f>'2M - SGS'!R79</f>
        <v>4.1179E-2</v>
      </c>
      <c r="S79" s="291">
        <f>'2M - SGS'!S79</f>
        <v>4.4423999999999998E-2</v>
      </c>
      <c r="T79" s="291">
        <f>'2M - SGS'!T79</f>
        <v>0.106128</v>
      </c>
      <c r="U79" s="291">
        <f>'2M - SGS'!U79</f>
        <v>0.14288100000000001</v>
      </c>
      <c r="V79" s="291">
        <f>'2M - SGS'!V79</f>
        <v>0.133494</v>
      </c>
      <c r="W79" s="291">
        <f>'2M - SGS'!W79</f>
        <v>5.781E-2</v>
      </c>
      <c r="X79" s="291">
        <f>'2M - SGS'!X79</f>
        <v>3.8018000000000003E-2</v>
      </c>
      <c r="Y79" s="291">
        <f>'2M - SGS'!Y79</f>
        <v>6.2103999999999999E-2</v>
      </c>
      <c r="Z79" s="291">
        <f>'2M - SGS'!Z79</f>
        <v>0.10395</v>
      </c>
      <c r="AA79" s="291">
        <f>'2M - SGS'!AA79</f>
        <v>0.107824</v>
      </c>
      <c r="AB79" s="291">
        <f>'2M - SGS'!AB79</f>
        <v>9.1051999999999994E-2</v>
      </c>
      <c r="AC79" s="291">
        <f>'2M - SGS'!AC79</f>
        <v>7.1135000000000004E-2</v>
      </c>
      <c r="AD79" s="291">
        <f>'2M - SGS'!AD79</f>
        <v>4.1179E-2</v>
      </c>
      <c r="AE79" s="291">
        <f>'2M - SGS'!AE79</f>
        <v>4.4423999999999998E-2</v>
      </c>
      <c r="AF79" s="291">
        <f>'2M - SGS'!AF79</f>
        <v>0.106128</v>
      </c>
      <c r="AG79" s="291">
        <f>'2M - SGS'!AG79</f>
        <v>0.14288100000000001</v>
      </c>
      <c r="AH79" s="291">
        <f>'2M - SGS'!AH79</f>
        <v>0.133494</v>
      </c>
      <c r="AI79" s="291">
        <f>'2M - SGS'!AI79</f>
        <v>5.781E-2</v>
      </c>
      <c r="AJ79" s="291">
        <f>'2M - SGS'!AJ79</f>
        <v>3.8018000000000003E-2</v>
      </c>
      <c r="AK79" s="291">
        <f>'2M - SGS'!AK79</f>
        <v>6.2103999999999999E-2</v>
      </c>
      <c r="AL79" s="291">
        <f>'2M - SGS'!AL79</f>
        <v>0.10395</v>
      </c>
      <c r="AM79" s="291">
        <f>'2M - SGS'!AM79</f>
        <v>0.107824</v>
      </c>
      <c r="AO79" s="205">
        <f t="shared" si="54"/>
        <v>0.99999900000000008</v>
      </c>
    </row>
    <row r="80" spans="1:41" ht="15.75" x14ac:dyDescent="0.25">
      <c r="A80" s="626"/>
      <c r="B80" s="13" t="str">
        <f t="shared" si="55"/>
        <v>Cooking</v>
      </c>
      <c r="C80" s="291">
        <f>'2M - SGS'!C80</f>
        <v>8.6096000000000006E-2</v>
      </c>
      <c r="D80" s="291">
        <f>'2M - SGS'!D80</f>
        <v>7.8608999999999998E-2</v>
      </c>
      <c r="E80" s="291">
        <f>'2M - SGS'!E80</f>
        <v>8.1547999999999995E-2</v>
      </c>
      <c r="F80" s="291">
        <f>'2M - SGS'!F80</f>
        <v>7.2947999999999999E-2</v>
      </c>
      <c r="G80" s="291">
        <f>'2M - SGS'!G80</f>
        <v>8.6277000000000006E-2</v>
      </c>
      <c r="H80" s="291">
        <f>'2M - SGS'!H80</f>
        <v>8.3294000000000007E-2</v>
      </c>
      <c r="I80" s="291">
        <f>'2M - SGS'!I80</f>
        <v>8.5859000000000005E-2</v>
      </c>
      <c r="J80" s="291">
        <f>'2M - SGS'!J80</f>
        <v>8.5885000000000003E-2</v>
      </c>
      <c r="K80" s="291">
        <f>'2M - SGS'!K80</f>
        <v>8.3474999999999994E-2</v>
      </c>
      <c r="L80" s="291">
        <f>'2M - SGS'!L80</f>
        <v>8.6262000000000005E-2</v>
      </c>
      <c r="M80" s="291">
        <f>'2M - SGS'!M80</f>
        <v>8.3496000000000001E-2</v>
      </c>
      <c r="N80" s="291">
        <f>'2M - SGS'!N80</f>
        <v>8.6250999999999994E-2</v>
      </c>
      <c r="O80" s="291">
        <f>'2M - SGS'!O80</f>
        <v>8.6096000000000006E-2</v>
      </c>
      <c r="P80" s="291">
        <f>'2M - SGS'!P80</f>
        <v>7.8608999999999998E-2</v>
      </c>
      <c r="Q80" s="291">
        <f>'2M - SGS'!Q80</f>
        <v>8.1547999999999995E-2</v>
      </c>
      <c r="R80" s="291">
        <f>'2M - SGS'!R80</f>
        <v>7.2947999999999999E-2</v>
      </c>
      <c r="S80" s="291">
        <f>'2M - SGS'!S80</f>
        <v>8.6277000000000006E-2</v>
      </c>
      <c r="T80" s="291">
        <f>'2M - SGS'!T80</f>
        <v>8.3294000000000007E-2</v>
      </c>
      <c r="U80" s="291">
        <f>'2M - SGS'!U80</f>
        <v>8.5859000000000005E-2</v>
      </c>
      <c r="V80" s="291">
        <f>'2M - SGS'!V80</f>
        <v>8.5885000000000003E-2</v>
      </c>
      <c r="W80" s="291">
        <f>'2M - SGS'!W80</f>
        <v>8.3474999999999994E-2</v>
      </c>
      <c r="X80" s="291">
        <f>'2M - SGS'!X80</f>
        <v>8.6262000000000005E-2</v>
      </c>
      <c r="Y80" s="291">
        <f>'2M - SGS'!Y80</f>
        <v>8.3496000000000001E-2</v>
      </c>
      <c r="Z80" s="291">
        <f>'2M - SGS'!Z80</f>
        <v>8.6250999999999994E-2</v>
      </c>
      <c r="AA80" s="291">
        <f>'2M - SGS'!AA80</f>
        <v>8.6096000000000006E-2</v>
      </c>
      <c r="AB80" s="291">
        <f>'2M - SGS'!AB80</f>
        <v>7.8608999999999998E-2</v>
      </c>
      <c r="AC80" s="291">
        <f>'2M - SGS'!AC80</f>
        <v>8.1547999999999995E-2</v>
      </c>
      <c r="AD80" s="291">
        <f>'2M - SGS'!AD80</f>
        <v>7.2947999999999999E-2</v>
      </c>
      <c r="AE80" s="291">
        <f>'2M - SGS'!AE80</f>
        <v>8.6277000000000006E-2</v>
      </c>
      <c r="AF80" s="291">
        <f>'2M - SGS'!AF80</f>
        <v>8.3294000000000007E-2</v>
      </c>
      <c r="AG80" s="291">
        <f>'2M - SGS'!AG80</f>
        <v>8.5859000000000005E-2</v>
      </c>
      <c r="AH80" s="291">
        <f>'2M - SGS'!AH80</f>
        <v>8.5885000000000003E-2</v>
      </c>
      <c r="AI80" s="291">
        <f>'2M - SGS'!AI80</f>
        <v>8.3474999999999994E-2</v>
      </c>
      <c r="AJ80" s="291">
        <f>'2M - SGS'!AJ80</f>
        <v>8.6262000000000005E-2</v>
      </c>
      <c r="AK80" s="291">
        <f>'2M - SGS'!AK80</f>
        <v>8.3496000000000001E-2</v>
      </c>
      <c r="AL80" s="291">
        <f>'2M - SGS'!AL80</f>
        <v>8.6250999999999994E-2</v>
      </c>
      <c r="AM80" s="291">
        <f>'2M - SGS'!AM80</f>
        <v>8.6096000000000006E-2</v>
      </c>
      <c r="AO80" s="205">
        <f t="shared" si="54"/>
        <v>0.99999999999999989</v>
      </c>
    </row>
    <row r="81" spans="1:41" ht="15.75" x14ac:dyDescent="0.25">
      <c r="A81" s="626"/>
      <c r="B81" s="13" t="str">
        <f t="shared" si="55"/>
        <v>Cooling</v>
      </c>
      <c r="C81" s="291">
        <f>'2M - SGS'!C81</f>
        <v>6.0000000000000002E-6</v>
      </c>
      <c r="D81" s="291">
        <f>'2M - SGS'!D81</f>
        <v>2.4699999999999999E-4</v>
      </c>
      <c r="E81" s="291">
        <f>'2M - SGS'!E81</f>
        <v>7.2360000000000002E-3</v>
      </c>
      <c r="F81" s="291">
        <f>'2M - SGS'!F81</f>
        <v>2.1690999999999998E-2</v>
      </c>
      <c r="G81" s="291">
        <f>'2M - SGS'!G81</f>
        <v>6.2979999999999994E-2</v>
      </c>
      <c r="H81" s="291">
        <f>'2M - SGS'!H81</f>
        <v>0.21317</v>
      </c>
      <c r="I81" s="291">
        <f>'2M - SGS'!I81</f>
        <v>0.29002899999999998</v>
      </c>
      <c r="J81" s="291">
        <f>'2M - SGS'!J81</f>
        <v>0.270206</v>
      </c>
      <c r="K81" s="291">
        <f>'2M - SGS'!K81</f>
        <v>0.108695</v>
      </c>
      <c r="L81" s="291">
        <f>'2M - SGS'!L81</f>
        <v>1.9643000000000001E-2</v>
      </c>
      <c r="M81" s="291">
        <f>'2M - SGS'!M81</f>
        <v>6.0299999999999998E-3</v>
      </c>
      <c r="N81" s="291">
        <f>'2M - SGS'!N81</f>
        <v>6.3999999999999997E-5</v>
      </c>
      <c r="O81" s="291">
        <f>'2M - SGS'!O81</f>
        <v>6.0000000000000002E-6</v>
      </c>
      <c r="P81" s="291">
        <f>'2M - SGS'!P81</f>
        <v>2.4699999999999999E-4</v>
      </c>
      <c r="Q81" s="291">
        <f>'2M - SGS'!Q81</f>
        <v>7.2360000000000002E-3</v>
      </c>
      <c r="R81" s="291">
        <f>'2M - SGS'!R81</f>
        <v>2.1690999999999998E-2</v>
      </c>
      <c r="S81" s="291">
        <f>'2M - SGS'!S81</f>
        <v>6.2979999999999994E-2</v>
      </c>
      <c r="T81" s="291">
        <f>'2M - SGS'!T81</f>
        <v>0.21317</v>
      </c>
      <c r="U81" s="291">
        <f>'2M - SGS'!U81</f>
        <v>0.29002899999999998</v>
      </c>
      <c r="V81" s="291">
        <f>'2M - SGS'!V81</f>
        <v>0.270206</v>
      </c>
      <c r="W81" s="291">
        <f>'2M - SGS'!W81</f>
        <v>0.108695</v>
      </c>
      <c r="X81" s="291">
        <f>'2M - SGS'!X81</f>
        <v>1.9643000000000001E-2</v>
      </c>
      <c r="Y81" s="291">
        <f>'2M - SGS'!Y81</f>
        <v>6.0299999999999998E-3</v>
      </c>
      <c r="Z81" s="291">
        <f>'2M - SGS'!Z81</f>
        <v>6.3999999999999997E-5</v>
      </c>
      <c r="AA81" s="291">
        <f>'2M - SGS'!AA81</f>
        <v>6.0000000000000002E-6</v>
      </c>
      <c r="AB81" s="291">
        <f>'2M - SGS'!AB81</f>
        <v>2.4699999999999999E-4</v>
      </c>
      <c r="AC81" s="291">
        <f>'2M - SGS'!AC81</f>
        <v>7.2360000000000002E-3</v>
      </c>
      <c r="AD81" s="291">
        <f>'2M - SGS'!AD81</f>
        <v>2.1690999999999998E-2</v>
      </c>
      <c r="AE81" s="291">
        <f>'2M - SGS'!AE81</f>
        <v>6.2979999999999994E-2</v>
      </c>
      <c r="AF81" s="291">
        <f>'2M - SGS'!AF81</f>
        <v>0.21317</v>
      </c>
      <c r="AG81" s="291">
        <f>'2M - SGS'!AG81</f>
        <v>0.29002899999999998</v>
      </c>
      <c r="AH81" s="291">
        <f>'2M - SGS'!AH81</f>
        <v>0.270206</v>
      </c>
      <c r="AI81" s="291">
        <f>'2M - SGS'!AI81</f>
        <v>0.108695</v>
      </c>
      <c r="AJ81" s="291">
        <f>'2M - SGS'!AJ81</f>
        <v>1.9643000000000001E-2</v>
      </c>
      <c r="AK81" s="291">
        <f>'2M - SGS'!AK81</f>
        <v>6.0299999999999998E-3</v>
      </c>
      <c r="AL81" s="291">
        <f>'2M - SGS'!AL81</f>
        <v>6.3999999999999997E-5</v>
      </c>
      <c r="AM81" s="291">
        <f>'2M - SGS'!AM81</f>
        <v>6.0000000000000002E-6</v>
      </c>
      <c r="AO81" s="205">
        <f t="shared" si="54"/>
        <v>0.9999969999999998</v>
      </c>
    </row>
    <row r="82" spans="1:41" ht="15.75" x14ac:dyDescent="0.25">
      <c r="A82" s="626"/>
      <c r="B82" s="13" t="str">
        <f t="shared" si="55"/>
        <v>Ext Lighting</v>
      </c>
      <c r="C82" s="291">
        <f>'2M - SGS'!C82</f>
        <v>0.106265</v>
      </c>
      <c r="D82" s="291">
        <f>'2M - SGS'!D82</f>
        <v>8.2161999999999999E-2</v>
      </c>
      <c r="E82" s="291">
        <f>'2M - SGS'!E82</f>
        <v>7.0887000000000006E-2</v>
      </c>
      <c r="F82" s="291">
        <f>'2M - SGS'!F82</f>
        <v>6.8145999999999998E-2</v>
      </c>
      <c r="G82" s="291">
        <f>'2M - SGS'!G82</f>
        <v>8.1852999999999995E-2</v>
      </c>
      <c r="H82" s="291">
        <f>'2M - SGS'!H82</f>
        <v>6.7163E-2</v>
      </c>
      <c r="I82" s="291">
        <f>'2M - SGS'!I82</f>
        <v>8.6751999999999996E-2</v>
      </c>
      <c r="J82" s="291">
        <f>'2M - SGS'!J82</f>
        <v>6.9401000000000004E-2</v>
      </c>
      <c r="K82" s="291">
        <f>'2M - SGS'!K82</f>
        <v>8.2907999999999996E-2</v>
      </c>
      <c r="L82" s="291">
        <f>'2M - SGS'!L82</f>
        <v>0.100507</v>
      </c>
      <c r="M82" s="291">
        <f>'2M - SGS'!M82</f>
        <v>8.7251999999999996E-2</v>
      </c>
      <c r="N82" s="291">
        <f>'2M - SGS'!N82</f>
        <v>9.6703999999999998E-2</v>
      </c>
      <c r="O82" s="291">
        <f>'2M - SGS'!O82</f>
        <v>0.106265</v>
      </c>
      <c r="P82" s="291">
        <f>'2M - SGS'!P82</f>
        <v>8.2161999999999999E-2</v>
      </c>
      <c r="Q82" s="291">
        <f>'2M - SGS'!Q82</f>
        <v>7.0887000000000006E-2</v>
      </c>
      <c r="R82" s="291">
        <f>'2M - SGS'!R82</f>
        <v>6.8145999999999998E-2</v>
      </c>
      <c r="S82" s="291">
        <f>'2M - SGS'!S82</f>
        <v>8.1852999999999995E-2</v>
      </c>
      <c r="T82" s="291">
        <f>'2M - SGS'!T82</f>
        <v>6.7163E-2</v>
      </c>
      <c r="U82" s="291">
        <f>'2M - SGS'!U82</f>
        <v>8.6751999999999996E-2</v>
      </c>
      <c r="V82" s="291">
        <f>'2M - SGS'!V82</f>
        <v>6.9401000000000004E-2</v>
      </c>
      <c r="W82" s="291">
        <f>'2M - SGS'!W82</f>
        <v>8.2907999999999996E-2</v>
      </c>
      <c r="X82" s="291">
        <f>'2M - SGS'!X82</f>
        <v>0.100507</v>
      </c>
      <c r="Y82" s="291">
        <f>'2M - SGS'!Y82</f>
        <v>8.7251999999999996E-2</v>
      </c>
      <c r="Z82" s="291">
        <f>'2M - SGS'!Z82</f>
        <v>9.6703999999999998E-2</v>
      </c>
      <c r="AA82" s="291">
        <f>'2M - SGS'!AA82</f>
        <v>0.106265</v>
      </c>
      <c r="AB82" s="291">
        <f>'2M - SGS'!AB82</f>
        <v>8.2161999999999999E-2</v>
      </c>
      <c r="AC82" s="291">
        <f>'2M - SGS'!AC82</f>
        <v>7.0887000000000006E-2</v>
      </c>
      <c r="AD82" s="291">
        <f>'2M - SGS'!AD82</f>
        <v>6.8145999999999998E-2</v>
      </c>
      <c r="AE82" s="291">
        <f>'2M - SGS'!AE82</f>
        <v>8.1852999999999995E-2</v>
      </c>
      <c r="AF82" s="291">
        <f>'2M - SGS'!AF82</f>
        <v>6.7163E-2</v>
      </c>
      <c r="AG82" s="291">
        <f>'2M - SGS'!AG82</f>
        <v>8.6751999999999996E-2</v>
      </c>
      <c r="AH82" s="291">
        <f>'2M - SGS'!AH82</f>
        <v>6.9401000000000004E-2</v>
      </c>
      <c r="AI82" s="291">
        <f>'2M - SGS'!AI82</f>
        <v>8.2907999999999996E-2</v>
      </c>
      <c r="AJ82" s="291">
        <f>'2M - SGS'!AJ82</f>
        <v>0.100507</v>
      </c>
      <c r="AK82" s="291">
        <f>'2M - SGS'!AK82</f>
        <v>8.7251999999999996E-2</v>
      </c>
      <c r="AL82" s="291">
        <f>'2M - SGS'!AL82</f>
        <v>9.6703999999999998E-2</v>
      </c>
      <c r="AM82" s="291">
        <f>'2M - SGS'!AM82</f>
        <v>0.106265</v>
      </c>
      <c r="AO82" s="205">
        <f t="shared" si="54"/>
        <v>1</v>
      </c>
    </row>
    <row r="83" spans="1:41" ht="15.75" x14ac:dyDescent="0.25">
      <c r="A83" s="626"/>
      <c r="B83" s="13" t="str">
        <f t="shared" si="55"/>
        <v>Heating</v>
      </c>
      <c r="C83" s="291">
        <f>'2M - SGS'!C83</f>
        <v>0.210397</v>
      </c>
      <c r="D83" s="291">
        <f>'2M - SGS'!D83</f>
        <v>0.17743600000000001</v>
      </c>
      <c r="E83" s="291">
        <f>'2M - SGS'!E83</f>
        <v>0.13192400000000001</v>
      </c>
      <c r="F83" s="291">
        <f>'2M - SGS'!F83</f>
        <v>5.9718E-2</v>
      </c>
      <c r="G83" s="291">
        <f>'2M - SGS'!G83</f>
        <v>2.6769000000000001E-2</v>
      </c>
      <c r="H83" s="291">
        <f>'2M - SGS'!H83</f>
        <v>4.2950000000000002E-3</v>
      </c>
      <c r="I83" s="291">
        <f>'2M - SGS'!I83</f>
        <v>2.895E-3</v>
      </c>
      <c r="J83" s="291">
        <f>'2M - SGS'!J83</f>
        <v>3.4320000000000002E-3</v>
      </c>
      <c r="K83" s="291">
        <f>'2M - SGS'!K83</f>
        <v>9.4020000000000006E-3</v>
      </c>
      <c r="L83" s="291">
        <f>'2M - SGS'!L83</f>
        <v>5.5496999999999998E-2</v>
      </c>
      <c r="M83" s="291">
        <f>'2M - SGS'!M83</f>
        <v>0.115452</v>
      </c>
      <c r="N83" s="291">
        <f>'2M - SGS'!N83</f>
        <v>0.20278099999999999</v>
      </c>
      <c r="O83" s="291">
        <f>'2M - SGS'!O83</f>
        <v>0.210397</v>
      </c>
      <c r="P83" s="291">
        <f>'2M - SGS'!P83</f>
        <v>0.17743600000000001</v>
      </c>
      <c r="Q83" s="291">
        <f>'2M - SGS'!Q83</f>
        <v>0.13192400000000001</v>
      </c>
      <c r="R83" s="291">
        <f>'2M - SGS'!R83</f>
        <v>5.9718E-2</v>
      </c>
      <c r="S83" s="291">
        <f>'2M - SGS'!S83</f>
        <v>2.6769000000000001E-2</v>
      </c>
      <c r="T83" s="291">
        <f>'2M - SGS'!T83</f>
        <v>4.2950000000000002E-3</v>
      </c>
      <c r="U83" s="291">
        <f>'2M - SGS'!U83</f>
        <v>2.895E-3</v>
      </c>
      <c r="V83" s="291">
        <f>'2M - SGS'!V83</f>
        <v>3.4320000000000002E-3</v>
      </c>
      <c r="W83" s="291">
        <f>'2M - SGS'!W83</f>
        <v>9.4020000000000006E-3</v>
      </c>
      <c r="X83" s="291">
        <f>'2M - SGS'!X83</f>
        <v>5.5496999999999998E-2</v>
      </c>
      <c r="Y83" s="291">
        <f>'2M - SGS'!Y83</f>
        <v>0.115452</v>
      </c>
      <c r="Z83" s="291">
        <f>'2M - SGS'!Z83</f>
        <v>0.20278099999999999</v>
      </c>
      <c r="AA83" s="291">
        <f>'2M - SGS'!AA83</f>
        <v>0.210397</v>
      </c>
      <c r="AB83" s="291">
        <f>'2M - SGS'!AB83</f>
        <v>0.17743600000000001</v>
      </c>
      <c r="AC83" s="291">
        <f>'2M - SGS'!AC83</f>
        <v>0.13192400000000001</v>
      </c>
      <c r="AD83" s="291">
        <f>'2M - SGS'!AD83</f>
        <v>5.9718E-2</v>
      </c>
      <c r="AE83" s="291">
        <f>'2M - SGS'!AE83</f>
        <v>2.6769000000000001E-2</v>
      </c>
      <c r="AF83" s="291">
        <f>'2M - SGS'!AF83</f>
        <v>4.2950000000000002E-3</v>
      </c>
      <c r="AG83" s="291">
        <f>'2M - SGS'!AG83</f>
        <v>2.895E-3</v>
      </c>
      <c r="AH83" s="291">
        <f>'2M - SGS'!AH83</f>
        <v>3.4320000000000002E-3</v>
      </c>
      <c r="AI83" s="291">
        <f>'2M - SGS'!AI83</f>
        <v>9.4020000000000006E-3</v>
      </c>
      <c r="AJ83" s="291">
        <f>'2M - SGS'!AJ83</f>
        <v>5.5496999999999998E-2</v>
      </c>
      <c r="AK83" s="291">
        <f>'2M - SGS'!AK83</f>
        <v>0.115452</v>
      </c>
      <c r="AL83" s="291">
        <f>'2M - SGS'!AL83</f>
        <v>0.20278099999999999</v>
      </c>
      <c r="AM83" s="291">
        <f>'2M - SGS'!AM83</f>
        <v>0.210397</v>
      </c>
      <c r="AO83" s="205">
        <f t="shared" si="54"/>
        <v>0.99999800000000016</v>
      </c>
    </row>
    <row r="84" spans="1:41" ht="15.75" x14ac:dyDescent="0.25">
      <c r="A84" s="626"/>
      <c r="B84" s="13" t="str">
        <f t="shared" si="55"/>
        <v>HVAC</v>
      </c>
      <c r="C84" s="291">
        <f>'2M - SGS'!C84</f>
        <v>0.107824</v>
      </c>
      <c r="D84" s="291">
        <f>'2M - SGS'!D84</f>
        <v>9.1051999999999994E-2</v>
      </c>
      <c r="E84" s="291">
        <f>'2M - SGS'!E84</f>
        <v>7.1135000000000004E-2</v>
      </c>
      <c r="F84" s="291">
        <f>'2M - SGS'!F84</f>
        <v>4.1179E-2</v>
      </c>
      <c r="G84" s="291">
        <f>'2M - SGS'!G84</f>
        <v>4.4423999999999998E-2</v>
      </c>
      <c r="H84" s="291">
        <f>'2M - SGS'!H84</f>
        <v>0.106128</v>
      </c>
      <c r="I84" s="291">
        <f>'2M - SGS'!I84</f>
        <v>0.14288100000000001</v>
      </c>
      <c r="J84" s="291">
        <f>'2M - SGS'!J84</f>
        <v>0.133494</v>
      </c>
      <c r="K84" s="291">
        <f>'2M - SGS'!K84</f>
        <v>5.781E-2</v>
      </c>
      <c r="L84" s="291">
        <f>'2M - SGS'!L84</f>
        <v>3.8018000000000003E-2</v>
      </c>
      <c r="M84" s="291">
        <f>'2M - SGS'!M84</f>
        <v>6.2103999999999999E-2</v>
      </c>
      <c r="N84" s="291">
        <f>'2M - SGS'!N84</f>
        <v>0.10395</v>
      </c>
      <c r="O84" s="291">
        <f>'2M - SGS'!O84</f>
        <v>0.107824</v>
      </c>
      <c r="P84" s="291">
        <f>'2M - SGS'!P84</f>
        <v>9.1051999999999994E-2</v>
      </c>
      <c r="Q84" s="291">
        <f>'2M - SGS'!Q84</f>
        <v>7.1135000000000004E-2</v>
      </c>
      <c r="R84" s="291">
        <f>'2M - SGS'!R84</f>
        <v>4.1179E-2</v>
      </c>
      <c r="S84" s="291">
        <f>'2M - SGS'!S84</f>
        <v>4.4423999999999998E-2</v>
      </c>
      <c r="T84" s="291">
        <f>'2M - SGS'!T84</f>
        <v>0.106128</v>
      </c>
      <c r="U84" s="291">
        <f>'2M - SGS'!U84</f>
        <v>0.14288100000000001</v>
      </c>
      <c r="V84" s="291">
        <f>'2M - SGS'!V84</f>
        <v>0.133494</v>
      </c>
      <c r="W84" s="291">
        <f>'2M - SGS'!W84</f>
        <v>5.781E-2</v>
      </c>
      <c r="X84" s="291">
        <f>'2M - SGS'!X84</f>
        <v>3.8018000000000003E-2</v>
      </c>
      <c r="Y84" s="291">
        <f>'2M - SGS'!Y84</f>
        <v>6.2103999999999999E-2</v>
      </c>
      <c r="Z84" s="291">
        <f>'2M - SGS'!Z84</f>
        <v>0.10395</v>
      </c>
      <c r="AA84" s="291">
        <f>'2M - SGS'!AA84</f>
        <v>0.107824</v>
      </c>
      <c r="AB84" s="291">
        <f>'2M - SGS'!AB84</f>
        <v>9.1051999999999994E-2</v>
      </c>
      <c r="AC84" s="291">
        <f>'2M - SGS'!AC84</f>
        <v>7.1135000000000004E-2</v>
      </c>
      <c r="AD84" s="291">
        <f>'2M - SGS'!AD84</f>
        <v>4.1179E-2</v>
      </c>
      <c r="AE84" s="291">
        <f>'2M - SGS'!AE84</f>
        <v>4.4423999999999998E-2</v>
      </c>
      <c r="AF84" s="291">
        <f>'2M - SGS'!AF84</f>
        <v>0.106128</v>
      </c>
      <c r="AG84" s="291">
        <f>'2M - SGS'!AG84</f>
        <v>0.14288100000000001</v>
      </c>
      <c r="AH84" s="291">
        <f>'2M - SGS'!AH84</f>
        <v>0.133494</v>
      </c>
      <c r="AI84" s="291">
        <f>'2M - SGS'!AI84</f>
        <v>5.781E-2</v>
      </c>
      <c r="AJ84" s="291">
        <f>'2M - SGS'!AJ84</f>
        <v>3.8018000000000003E-2</v>
      </c>
      <c r="AK84" s="291">
        <f>'2M - SGS'!AK84</f>
        <v>6.2103999999999999E-2</v>
      </c>
      <c r="AL84" s="291">
        <f>'2M - SGS'!AL84</f>
        <v>0.10395</v>
      </c>
      <c r="AM84" s="291">
        <f>'2M - SGS'!AM84</f>
        <v>0.107824</v>
      </c>
      <c r="AO84" s="205">
        <f t="shared" si="54"/>
        <v>0.99999900000000008</v>
      </c>
    </row>
    <row r="85" spans="1:41" ht="15.75" x14ac:dyDescent="0.25">
      <c r="A85" s="626"/>
      <c r="B85" s="13" t="str">
        <f t="shared" si="55"/>
        <v>Lighting</v>
      </c>
      <c r="C85" s="291">
        <f>'2M - SGS'!C85</f>
        <v>9.3563999999999994E-2</v>
      </c>
      <c r="D85" s="291">
        <f>'2M - SGS'!D85</f>
        <v>7.2162000000000004E-2</v>
      </c>
      <c r="E85" s="291">
        <f>'2M - SGS'!E85</f>
        <v>7.8372999999999998E-2</v>
      </c>
      <c r="F85" s="291">
        <f>'2M - SGS'!F85</f>
        <v>7.6534000000000005E-2</v>
      </c>
      <c r="G85" s="291">
        <f>'2M - SGS'!G85</f>
        <v>9.4246999999999997E-2</v>
      </c>
      <c r="H85" s="291">
        <f>'2M - SGS'!H85</f>
        <v>7.5599E-2</v>
      </c>
      <c r="I85" s="291">
        <f>'2M - SGS'!I85</f>
        <v>9.6199999999999994E-2</v>
      </c>
      <c r="J85" s="291">
        <f>'2M - SGS'!J85</f>
        <v>7.7077999999999994E-2</v>
      </c>
      <c r="K85" s="291">
        <f>'2M - SGS'!K85</f>
        <v>8.1374000000000002E-2</v>
      </c>
      <c r="L85" s="291">
        <f>'2M - SGS'!L85</f>
        <v>9.4072000000000003E-2</v>
      </c>
      <c r="M85" s="291">
        <f>'2M - SGS'!M85</f>
        <v>7.6706999999999997E-2</v>
      </c>
      <c r="N85" s="291">
        <f>'2M - SGS'!N85</f>
        <v>8.4089999999999998E-2</v>
      </c>
      <c r="O85" s="291">
        <f>'2M - SGS'!O85</f>
        <v>9.3563999999999994E-2</v>
      </c>
      <c r="P85" s="291">
        <f>'2M - SGS'!P85</f>
        <v>7.2162000000000004E-2</v>
      </c>
      <c r="Q85" s="291">
        <f>'2M - SGS'!Q85</f>
        <v>7.8372999999999998E-2</v>
      </c>
      <c r="R85" s="291">
        <f>'2M - SGS'!R85</f>
        <v>7.6534000000000005E-2</v>
      </c>
      <c r="S85" s="291">
        <f>'2M - SGS'!S85</f>
        <v>9.4246999999999997E-2</v>
      </c>
      <c r="T85" s="291">
        <f>'2M - SGS'!T85</f>
        <v>7.5599E-2</v>
      </c>
      <c r="U85" s="291">
        <f>'2M - SGS'!U85</f>
        <v>9.6199999999999994E-2</v>
      </c>
      <c r="V85" s="291">
        <f>'2M - SGS'!V85</f>
        <v>7.7077999999999994E-2</v>
      </c>
      <c r="W85" s="291">
        <f>'2M - SGS'!W85</f>
        <v>8.1374000000000002E-2</v>
      </c>
      <c r="X85" s="291">
        <f>'2M - SGS'!X85</f>
        <v>9.4072000000000003E-2</v>
      </c>
      <c r="Y85" s="291">
        <f>'2M - SGS'!Y85</f>
        <v>7.6706999999999997E-2</v>
      </c>
      <c r="Z85" s="291">
        <f>'2M - SGS'!Z85</f>
        <v>8.4089999999999998E-2</v>
      </c>
      <c r="AA85" s="291">
        <f>'2M - SGS'!AA85</f>
        <v>9.3563999999999994E-2</v>
      </c>
      <c r="AB85" s="291">
        <f>'2M - SGS'!AB85</f>
        <v>7.2162000000000004E-2</v>
      </c>
      <c r="AC85" s="291">
        <f>'2M - SGS'!AC85</f>
        <v>7.8372999999999998E-2</v>
      </c>
      <c r="AD85" s="291">
        <f>'2M - SGS'!AD85</f>
        <v>7.6534000000000005E-2</v>
      </c>
      <c r="AE85" s="291">
        <f>'2M - SGS'!AE85</f>
        <v>9.4246999999999997E-2</v>
      </c>
      <c r="AF85" s="291">
        <f>'2M - SGS'!AF85</f>
        <v>7.5599E-2</v>
      </c>
      <c r="AG85" s="291">
        <f>'2M - SGS'!AG85</f>
        <v>9.6199999999999994E-2</v>
      </c>
      <c r="AH85" s="291">
        <f>'2M - SGS'!AH85</f>
        <v>7.7077999999999994E-2</v>
      </c>
      <c r="AI85" s="291">
        <f>'2M - SGS'!AI85</f>
        <v>8.1374000000000002E-2</v>
      </c>
      <c r="AJ85" s="291">
        <f>'2M - SGS'!AJ85</f>
        <v>9.4072000000000003E-2</v>
      </c>
      <c r="AK85" s="291">
        <f>'2M - SGS'!AK85</f>
        <v>7.6706999999999997E-2</v>
      </c>
      <c r="AL85" s="291">
        <f>'2M - SGS'!AL85</f>
        <v>8.4089999999999998E-2</v>
      </c>
      <c r="AM85" s="291">
        <f>'2M - SGS'!AM85</f>
        <v>9.3563999999999994E-2</v>
      </c>
      <c r="AO85" s="205">
        <f t="shared" si="54"/>
        <v>1</v>
      </c>
    </row>
    <row r="86" spans="1:41" ht="15.75" x14ac:dyDescent="0.25">
      <c r="A86" s="626"/>
      <c r="B86" s="13" t="str">
        <f t="shared" si="55"/>
        <v>Miscellaneous</v>
      </c>
      <c r="C86" s="291">
        <f>'2M - SGS'!C86</f>
        <v>8.5109000000000004E-2</v>
      </c>
      <c r="D86" s="291">
        <f>'2M - SGS'!D86</f>
        <v>7.7715000000000006E-2</v>
      </c>
      <c r="E86" s="291">
        <f>'2M - SGS'!E86</f>
        <v>8.6136000000000004E-2</v>
      </c>
      <c r="F86" s="291">
        <f>'2M - SGS'!F86</f>
        <v>7.9796000000000006E-2</v>
      </c>
      <c r="G86" s="291">
        <f>'2M - SGS'!G86</f>
        <v>8.5334999999999994E-2</v>
      </c>
      <c r="H86" s="291">
        <f>'2M - SGS'!H86</f>
        <v>8.1994999999999998E-2</v>
      </c>
      <c r="I86" s="291">
        <f>'2M - SGS'!I86</f>
        <v>8.4098999999999993E-2</v>
      </c>
      <c r="J86" s="291">
        <f>'2M - SGS'!J86</f>
        <v>8.4198999999999996E-2</v>
      </c>
      <c r="K86" s="291">
        <f>'2M - SGS'!K86</f>
        <v>8.2512000000000002E-2</v>
      </c>
      <c r="L86" s="291">
        <f>'2M - SGS'!L86</f>
        <v>8.5277000000000006E-2</v>
      </c>
      <c r="M86" s="291">
        <f>'2M - SGS'!M86</f>
        <v>8.2588999999999996E-2</v>
      </c>
      <c r="N86" s="291">
        <f>'2M - SGS'!N86</f>
        <v>8.5237999999999994E-2</v>
      </c>
      <c r="O86" s="291">
        <f>'2M - SGS'!O86</f>
        <v>8.5109000000000004E-2</v>
      </c>
      <c r="P86" s="291">
        <f>'2M - SGS'!P86</f>
        <v>7.7715000000000006E-2</v>
      </c>
      <c r="Q86" s="291">
        <f>'2M - SGS'!Q86</f>
        <v>8.6136000000000004E-2</v>
      </c>
      <c r="R86" s="291">
        <f>'2M - SGS'!R86</f>
        <v>7.9796000000000006E-2</v>
      </c>
      <c r="S86" s="291">
        <f>'2M - SGS'!S86</f>
        <v>8.5334999999999994E-2</v>
      </c>
      <c r="T86" s="291">
        <f>'2M - SGS'!T86</f>
        <v>8.1994999999999998E-2</v>
      </c>
      <c r="U86" s="291">
        <f>'2M - SGS'!U86</f>
        <v>8.4098999999999993E-2</v>
      </c>
      <c r="V86" s="291">
        <f>'2M - SGS'!V86</f>
        <v>8.4198999999999996E-2</v>
      </c>
      <c r="W86" s="291">
        <f>'2M - SGS'!W86</f>
        <v>8.2512000000000002E-2</v>
      </c>
      <c r="X86" s="291">
        <f>'2M - SGS'!X86</f>
        <v>8.5277000000000006E-2</v>
      </c>
      <c r="Y86" s="291">
        <f>'2M - SGS'!Y86</f>
        <v>8.2588999999999996E-2</v>
      </c>
      <c r="Z86" s="291">
        <f>'2M - SGS'!Z86</f>
        <v>8.5237999999999994E-2</v>
      </c>
      <c r="AA86" s="291">
        <f>'2M - SGS'!AA86</f>
        <v>8.5109000000000004E-2</v>
      </c>
      <c r="AB86" s="291">
        <f>'2M - SGS'!AB86</f>
        <v>7.7715000000000006E-2</v>
      </c>
      <c r="AC86" s="291">
        <f>'2M - SGS'!AC86</f>
        <v>8.6136000000000004E-2</v>
      </c>
      <c r="AD86" s="291">
        <f>'2M - SGS'!AD86</f>
        <v>7.9796000000000006E-2</v>
      </c>
      <c r="AE86" s="291">
        <f>'2M - SGS'!AE86</f>
        <v>8.5334999999999994E-2</v>
      </c>
      <c r="AF86" s="291">
        <f>'2M - SGS'!AF86</f>
        <v>8.1994999999999998E-2</v>
      </c>
      <c r="AG86" s="291">
        <f>'2M - SGS'!AG86</f>
        <v>8.4098999999999993E-2</v>
      </c>
      <c r="AH86" s="291">
        <f>'2M - SGS'!AH86</f>
        <v>8.4198999999999996E-2</v>
      </c>
      <c r="AI86" s="291">
        <f>'2M - SGS'!AI86</f>
        <v>8.2512000000000002E-2</v>
      </c>
      <c r="AJ86" s="291">
        <f>'2M - SGS'!AJ86</f>
        <v>8.5277000000000006E-2</v>
      </c>
      <c r="AK86" s="291">
        <f>'2M - SGS'!AK86</f>
        <v>8.2588999999999996E-2</v>
      </c>
      <c r="AL86" s="291">
        <f>'2M - SGS'!AL86</f>
        <v>8.5237999999999994E-2</v>
      </c>
      <c r="AM86" s="291">
        <f>'2M - SGS'!AM86</f>
        <v>8.5109000000000004E-2</v>
      </c>
      <c r="AO86" s="205">
        <f t="shared" si="54"/>
        <v>1.0000000000000002</v>
      </c>
    </row>
    <row r="87" spans="1:41" ht="15.75" x14ac:dyDescent="0.25">
      <c r="A87" s="626"/>
      <c r="B87" s="13" t="str">
        <f t="shared" si="55"/>
        <v>Motors</v>
      </c>
      <c r="C87" s="291">
        <f>'2M - SGS'!C87</f>
        <v>8.5109000000000004E-2</v>
      </c>
      <c r="D87" s="291">
        <f>'2M - SGS'!D87</f>
        <v>7.7715000000000006E-2</v>
      </c>
      <c r="E87" s="291">
        <f>'2M - SGS'!E87</f>
        <v>8.6136000000000004E-2</v>
      </c>
      <c r="F87" s="291">
        <f>'2M - SGS'!F87</f>
        <v>7.9796000000000006E-2</v>
      </c>
      <c r="G87" s="291">
        <f>'2M - SGS'!G87</f>
        <v>8.5334999999999994E-2</v>
      </c>
      <c r="H87" s="291">
        <f>'2M - SGS'!H87</f>
        <v>8.1994999999999998E-2</v>
      </c>
      <c r="I87" s="291">
        <f>'2M - SGS'!I87</f>
        <v>8.4098999999999993E-2</v>
      </c>
      <c r="J87" s="291">
        <f>'2M - SGS'!J87</f>
        <v>8.4198999999999996E-2</v>
      </c>
      <c r="K87" s="291">
        <f>'2M - SGS'!K87</f>
        <v>8.2512000000000002E-2</v>
      </c>
      <c r="L87" s="291">
        <f>'2M - SGS'!L87</f>
        <v>8.5277000000000006E-2</v>
      </c>
      <c r="M87" s="291">
        <f>'2M - SGS'!M87</f>
        <v>8.2588999999999996E-2</v>
      </c>
      <c r="N87" s="291">
        <f>'2M - SGS'!N87</f>
        <v>8.5237999999999994E-2</v>
      </c>
      <c r="O87" s="291">
        <f>'2M - SGS'!O87</f>
        <v>8.5109000000000004E-2</v>
      </c>
      <c r="P87" s="291">
        <f>'2M - SGS'!P87</f>
        <v>7.7715000000000006E-2</v>
      </c>
      <c r="Q87" s="291">
        <f>'2M - SGS'!Q87</f>
        <v>8.6136000000000004E-2</v>
      </c>
      <c r="R87" s="291">
        <f>'2M - SGS'!R87</f>
        <v>7.9796000000000006E-2</v>
      </c>
      <c r="S87" s="291">
        <f>'2M - SGS'!S87</f>
        <v>8.5334999999999994E-2</v>
      </c>
      <c r="T87" s="291">
        <f>'2M - SGS'!T87</f>
        <v>8.1994999999999998E-2</v>
      </c>
      <c r="U87" s="291">
        <f>'2M - SGS'!U87</f>
        <v>8.4098999999999993E-2</v>
      </c>
      <c r="V87" s="291">
        <f>'2M - SGS'!V87</f>
        <v>8.4198999999999996E-2</v>
      </c>
      <c r="W87" s="291">
        <f>'2M - SGS'!W87</f>
        <v>8.2512000000000002E-2</v>
      </c>
      <c r="X87" s="291">
        <f>'2M - SGS'!X87</f>
        <v>8.5277000000000006E-2</v>
      </c>
      <c r="Y87" s="291">
        <f>'2M - SGS'!Y87</f>
        <v>8.2588999999999996E-2</v>
      </c>
      <c r="Z87" s="291">
        <f>'2M - SGS'!Z87</f>
        <v>8.5237999999999994E-2</v>
      </c>
      <c r="AA87" s="291">
        <f>'2M - SGS'!AA87</f>
        <v>8.5109000000000004E-2</v>
      </c>
      <c r="AB87" s="291">
        <f>'2M - SGS'!AB87</f>
        <v>7.7715000000000006E-2</v>
      </c>
      <c r="AC87" s="291">
        <f>'2M - SGS'!AC87</f>
        <v>8.6136000000000004E-2</v>
      </c>
      <c r="AD87" s="291">
        <f>'2M - SGS'!AD87</f>
        <v>7.9796000000000006E-2</v>
      </c>
      <c r="AE87" s="291">
        <f>'2M - SGS'!AE87</f>
        <v>8.5334999999999994E-2</v>
      </c>
      <c r="AF87" s="291">
        <f>'2M - SGS'!AF87</f>
        <v>8.1994999999999998E-2</v>
      </c>
      <c r="AG87" s="291">
        <f>'2M - SGS'!AG87</f>
        <v>8.4098999999999993E-2</v>
      </c>
      <c r="AH87" s="291">
        <f>'2M - SGS'!AH87</f>
        <v>8.4198999999999996E-2</v>
      </c>
      <c r="AI87" s="291">
        <f>'2M - SGS'!AI87</f>
        <v>8.2512000000000002E-2</v>
      </c>
      <c r="AJ87" s="291">
        <f>'2M - SGS'!AJ87</f>
        <v>8.5277000000000006E-2</v>
      </c>
      <c r="AK87" s="291">
        <f>'2M - SGS'!AK87</f>
        <v>8.2588999999999996E-2</v>
      </c>
      <c r="AL87" s="291">
        <f>'2M - SGS'!AL87</f>
        <v>8.5237999999999994E-2</v>
      </c>
      <c r="AM87" s="291">
        <f>'2M - SGS'!AM87</f>
        <v>8.5109000000000004E-2</v>
      </c>
      <c r="AO87" s="205">
        <f t="shared" si="54"/>
        <v>1.0000000000000002</v>
      </c>
    </row>
    <row r="88" spans="1:41" ht="15.75" x14ac:dyDescent="0.25">
      <c r="A88" s="626"/>
      <c r="B88" s="13" t="str">
        <f t="shared" si="55"/>
        <v>Process</v>
      </c>
      <c r="C88" s="291">
        <f>'2M - SGS'!C88</f>
        <v>8.5109000000000004E-2</v>
      </c>
      <c r="D88" s="291">
        <f>'2M - SGS'!D88</f>
        <v>7.7715000000000006E-2</v>
      </c>
      <c r="E88" s="291">
        <f>'2M - SGS'!E88</f>
        <v>8.6136000000000004E-2</v>
      </c>
      <c r="F88" s="291">
        <f>'2M - SGS'!F88</f>
        <v>7.9796000000000006E-2</v>
      </c>
      <c r="G88" s="291">
        <f>'2M - SGS'!G88</f>
        <v>8.5334999999999994E-2</v>
      </c>
      <c r="H88" s="291">
        <f>'2M - SGS'!H88</f>
        <v>8.1994999999999998E-2</v>
      </c>
      <c r="I88" s="291">
        <f>'2M - SGS'!I88</f>
        <v>8.4098999999999993E-2</v>
      </c>
      <c r="J88" s="291">
        <f>'2M - SGS'!J88</f>
        <v>8.4198999999999996E-2</v>
      </c>
      <c r="K88" s="291">
        <f>'2M - SGS'!K88</f>
        <v>8.2512000000000002E-2</v>
      </c>
      <c r="L88" s="291">
        <f>'2M - SGS'!L88</f>
        <v>8.5277000000000006E-2</v>
      </c>
      <c r="M88" s="291">
        <f>'2M - SGS'!M88</f>
        <v>8.2588999999999996E-2</v>
      </c>
      <c r="N88" s="291">
        <f>'2M - SGS'!N88</f>
        <v>8.5237999999999994E-2</v>
      </c>
      <c r="O88" s="291">
        <f>'2M - SGS'!O88</f>
        <v>8.5109000000000004E-2</v>
      </c>
      <c r="P88" s="291">
        <f>'2M - SGS'!P88</f>
        <v>7.7715000000000006E-2</v>
      </c>
      <c r="Q88" s="291">
        <f>'2M - SGS'!Q88</f>
        <v>8.6136000000000004E-2</v>
      </c>
      <c r="R88" s="291">
        <f>'2M - SGS'!R88</f>
        <v>7.9796000000000006E-2</v>
      </c>
      <c r="S88" s="291">
        <f>'2M - SGS'!S88</f>
        <v>8.5334999999999994E-2</v>
      </c>
      <c r="T88" s="291">
        <f>'2M - SGS'!T88</f>
        <v>8.1994999999999998E-2</v>
      </c>
      <c r="U88" s="291">
        <f>'2M - SGS'!U88</f>
        <v>8.4098999999999993E-2</v>
      </c>
      <c r="V88" s="291">
        <f>'2M - SGS'!V88</f>
        <v>8.4198999999999996E-2</v>
      </c>
      <c r="W88" s="291">
        <f>'2M - SGS'!W88</f>
        <v>8.2512000000000002E-2</v>
      </c>
      <c r="X88" s="291">
        <f>'2M - SGS'!X88</f>
        <v>8.5277000000000006E-2</v>
      </c>
      <c r="Y88" s="291">
        <f>'2M - SGS'!Y88</f>
        <v>8.2588999999999996E-2</v>
      </c>
      <c r="Z88" s="291">
        <f>'2M - SGS'!Z88</f>
        <v>8.5237999999999994E-2</v>
      </c>
      <c r="AA88" s="291">
        <f>'2M - SGS'!AA88</f>
        <v>8.5109000000000004E-2</v>
      </c>
      <c r="AB88" s="291">
        <f>'2M - SGS'!AB88</f>
        <v>7.7715000000000006E-2</v>
      </c>
      <c r="AC88" s="291">
        <f>'2M - SGS'!AC88</f>
        <v>8.6136000000000004E-2</v>
      </c>
      <c r="AD88" s="291">
        <f>'2M - SGS'!AD88</f>
        <v>7.9796000000000006E-2</v>
      </c>
      <c r="AE88" s="291">
        <f>'2M - SGS'!AE88</f>
        <v>8.5334999999999994E-2</v>
      </c>
      <c r="AF88" s="291">
        <f>'2M - SGS'!AF88</f>
        <v>8.1994999999999998E-2</v>
      </c>
      <c r="AG88" s="291">
        <f>'2M - SGS'!AG88</f>
        <v>8.4098999999999993E-2</v>
      </c>
      <c r="AH88" s="291">
        <f>'2M - SGS'!AH88</f>
        <v>8.4198999999999996E-2</v>
      </c>
      <c r="AI88" s="291">
        <f>'2M - SGS'!AI88</f>
        <v>8.2512000000000002E-2</v>
      </c>
      <c r="AJ88" s="291">
        <f>'2M - SGS'!AJ88</f>
        <v>8.5277000000000006E-2</v>
      </c>
      <c r="AK88" s="291">
        <f>'2M - SGS'!AK88</f>
        <v>8.2588999999999996E-2</v>
      </c>
      <c r="AL88" s="291">
        <f>'2M - SGS'!AL88</f>
        <v>8.5237999999999994E-2</v>
      </c>
      <c r="AM88" s="291">
        <f>'2M - SGS'!AM88</f>
        <v>8.5109000000000004E-2</v>
      </c>
      <c r="AO88" s="205">
        <f t="shared" si="54"/>
        <v>1.0000000000000002</v>
      </c>
    </row>
    <row r="89" spans="1:41" ht="15.75" x14ac:dyDescent="0.25">
      <c r="A89" s="626"/>
      <c r="B89" s="13" t="str">
        <f t="shared" si="55"/>
        <v>Refrigeration</v>
      </c>
      <c r="C89" s="291">
        <f>'2M - SGS'!C89</f>
        <v>8.3486000000000005E-2</v>
      </c>
      <c r="D89" s="291">
        <f>'2M - SGS'!D89</f>
        <v>7.6158000000000003E-2</v>
      </c>
      <c r="E89" s="291">
        <f>'2M - SGS'!E89</f>
        <v>8.3346000000000003E-2</v>
      </c>
      <c r="F89" s="291">
        <f>'2M - SGS'!F89</f>
        <v>8.0782999999999994E-2</v>
      </c>
      <c r="G89" s="291">
        <f>'2M - SGS'!G89</f>
        <v>8.5133E-2</v>
      </c>
      <c r="H89" s="291">
        <f>'2M - SGS'!H89</f>
        <v>8.4294999999999995E-2</v>
      </c>
      <c r="I89" s="291">
        <f>'2M - SGS'!I89</f>
        <v>8.7456999999999993E-2</v>
      </c>
      <c r="J89" s="291">
        <f>'2M - SGS'!J89</f>
        <v>8.7230000000000002E-2</v>
      </c>
      <c r="K89" s="291">
        <f>'2M - SGS'!K89</f>
        <v>8.3319000000000004E-2</v>
      </c>
      <c r="L89" s="291">
        <f>'2M - SGS'!L89</f>
        <v>8.4562999999999999E-2</v>
      </c>
      <c r="M89" s="291">
        <f>'2M - SGS'!M89</f>
        <v>8.1112000000000004E-2</v>
      </c>
      <c r="N89" s="291">
        <f>'2M - SGS'!N89</f>
        <v>8.3118999999999998E-2</v>
      </c>
      <c r="O89" s="291">
        <f>'2M - SGS'!O89</f>
        <v>8.3486000000000005E-2</v>
      </c>
      <c r="P89" s="291">
        <f>'2M - SGS'!P89</f>
        <v>7.6158000000000003E-2</v>
      </c>
      <c r="Q89" s="291">
        <f>'2M - SGS'!Q89</f>
        <v>8.3346000000000003E-2</v>
      </c>
      <c r="R89" s="291">
        <f>'2M - SGS'!R89</f>
        <v>8.0782999999999994E-2</v>
      </c>
      <c r="S89" s="291">
        <f>'2M - SGS'!S89</f>
        <v>8.5133E-2</v>
      </c>
      <c r="T89" s="291">
        <f>'2M - SGS'!T89</f>
        <v>8.4294999999999995E-2</v>
      </c>
      <c r="U89" s="291">
        <f>'2M - SGS'!U89</f>
        <v>8.7456999999999993E-2</v>
      </c>
      <c r="V89" s="291">
        <f>'2M - SGS'!V89</f>
        <v>8.7230000000000002E-2</v>
      </c>
      <c r="W89" s="291">
        <f>'2M - SGS'!W89</f>
        <v>8.3319000000000004E-2</v>
      </c>
      <c r="X89" s="291">
        <f>'2M - SGS'!X89</f>
        <v>8.4562999999999999E-2</v>
      </c>
      <c r="Y89" s="291">
        <f>'2M - SGS'!Y89</f>
        <v>8.1112000000000004E-2</v>
      </c>
      <c r="Z89" s="291">
        <f>'2M - SGS'!Z89</f>
        <v>8.3118999999999998E-2</v>
      </c>
      <c r="AA89" s="291">
        <f>'2M - SGS'!AA89</f>
        <v>8.3486000000000005E-2</v>
      </c>
      <c r="AB89" s="291">
        <f>'2M - SGS'!AB89</f>
        <v>7.6158000000000003E-2</v>
      </c>
      <c r="AC89" s="291">
        <f>'2M - SGS'!AC89</f>
        <v>8.3346000000000003E-2</v>
      </c>
      <c r="AD89" s="291">
        <f>'2M - SGS'!AD89</f>
        <v>8.0782999999999994E-2</v>
      </c>
      <c r="AE89" s="291">
        <f>'2M - SGS'!AE89</f>
        <v>8.5133E-2</v>
      </c>
      <c r="AF89" s="291">
        <f>'2M - SGS'!AF89</f>
        <v>8.4294999999999995E-2</v>
      </c>
      <c r="AG89" s="291">
        <f>'2M - SGS'!AG89</f>
        <v>8.7456999999999993E-2</v>
      </c>
      <c r="AH89" s="291">
        <f>'2M - SGS'!AH89</f>
        <v>8.7230000000000002E-2</v>
      </c>
      <c r="AI89" s="291">
        <f>'2M - SGS'!AI89</f>
        <v>8.3319000000000004E-2</v>
      </c>
      <c r="AJ89" s="291">
        <f>'2M - SGS'!AJ89</f>
        <v>8.4562999999999999E-2</v>
      </c>
      <c r="AK89" s="291">
        <f>'2M - SGS'!AK89</f>
        <v>8.1112000000000004E-2</v>
      </c>
      <c r="AL89" s="291">
        <f>'2M - SGS'!AL89</f>
        <v>8.3118999999999998E-2</v>
      </c>
      <c r="AM89" s="291">
        <f>'2M - SGS'!AM89</f>
        <v>8.3486000000000005E-2</v>
      </c>
      <c r="AO89" s="205">
        <f t="shared" si="54"/>
        <v>1.0000010000000001</v>
      </c>
    </row>
    <row r="90" spans="1:41" ht="16.5" thickBot="1" x14ac:dyDescent="0.3">
      <c r="A90" s="627"/>
      <c r="B90" s="14" t="str">
        <f t="shared" si="55"/>
        <v>Water Heating</v>
      </c>
      <c r="C90" s="292">
        <f>'2M - SGS'!C90</f>
        <v>0.108255</v>
      </c>
      <c r="D90" s="292">
        <f>'2M - SGS'!D90</f>
        <v>9.1078000000000006E-2</v>
      </c>
      <c r="E90" s="292">
        <f>'2M - SGS'!E90</f>
        <v>8.5239999999999996E-2</v>
      </c>
      <c r="F90" s="292">
        <f>'2M - SGS'!F90</f>
        <v>7.2980000000000003E-2</v>
      </c>
      <c r="G90" s="292">
        <f>'2M - SGS'!G90</f>
        <v>7.9849000000000003E-2</v>
      </c>
      <c r="H90" s="292">
        <f>'2M - SGS'!H90</f>
        <v>7.2720999999999994E-2</v>
      </c>
      <c r="I90" s="292">
        <f>'2M - SGS'!I90</f>
        <v>7.4929999999999997E-2</v>
      </c>
      <c r="J90" s="292">
        <f>'2M - SGS'!J90</f>
        <v>7.5861999999999999E-2</v>
      </c>
      <c r="K90" s="292">
        <f>'2M - SGS'!K90</f>
        <v>7.5733999999999996E-2</v>
      </c>
      <c r="L90" s="292">
        <f>'2M - SGS'!L90</f>
        <v>8.2808000000000007E-2</v>
      </c>
      <c r="M90" s="292">
        <f>'2M - SGS'!M90</f>
        <v>8.6345000000000005E-2</v>
      </c>
      <c r="N90" s="292">
        <f>'2M - SGS'!N90</f>
        <v>9.4200000000000006E-2</v>
      </c>
      <c r="O90" s="292">
        <f>'2M - SGS'!O90</f>
        <v>0.108255</v>
      </c>
      <c r="P90" s="292">
        <f>'2M - SGS'!P90</f>
        <v>9.1078000000000006E-2</v>
      </c>
      <c r="Q90" s="292">
        <f>'2M - SGS'!Q90</f>
        <v>8.5239999999999996E-2</v>
      </c>
      <c r="R90" s="292">
        <f>'2M - SGS'!R90</f>
        <v>7.2980000000000003E-2</v>
      </c>
      <c r="S90" s="292">
        <f>'2M - SGS'!S90</f>
        <v>7.9849000000000003E-2</v>
      </c>
      <c r="T90" s="292">
        <f>'2M - SGS'!T90</f>
        <v>7.2720999999999994E-2</v>
      </c>
      <c r="U90" s="292">
        <f>'2M - SGS'!U90</f>
        <v>7.4929999999999997E-2</v>
      </c>
      <c r="V90" s="292">
        <f>'2M - SGS'!V90</f>
        <v>7.5861999999999999E-2</v>
      </c>
      <c r="W90" s="292">
        <f>'2M - SGS'!W90</f>
        <v>7.5733999999999996E-2</v>
      </c>
      <c r="X90" s="292">
        <f>'2M - SGS'!X90</f>
        <v>8.2808000000000007E-2</v>
      </c>
      <c r="Y90" s="292">
        <f>'2M - SGS'!Y90</f>
        <v>8.6345000000000005E-2</v>
      </c>
      <c r="Z90" s="292">
        <f>'2M - SGS'!Z90</f>
        <v>9.4200000000000006E-2</v>
      </c>
      <c r="AA90" s="292">
        <f>'2M - SGS'!AA90</f>
        <v>0.108255</v>
      </c>
      <c r="AB90" s="292">
        <f>'2M - SGS'!AB90</f>
        <v>9.1078000000000006E-2</v>
      </c>
      <c r="AC90" s="292">
        <f>'2M - SGS'!AC90</f>
        <v>8.5239999999999996E-2</v>
      </c>
      <c r="AD90" s="292">
        <f>'2M - SGS'!AD90</f>
        <v>7.2980000000000003E-2</v>
      </c>
      <c r="AE90" s="292">
        <f>'2M - SGS'!AE90</f>
        <v>7.9849000000000003E-2</v>
      </c>
      <c r="AF90" s="292">
        <f>'2M - SGS'!AF90</f>
        <v>7.2720999999999994E-2</v>
      </c>
      <c r="AG90" s="292">
        <f>'2M - SGS'!AG90</f>
        <v>7.4929999999999997E-2</v>
      </c>
      <c r="AH90" s="292">
        <f>'2M - SGS'!AH90</f>
        <v>7.5861999999999999E-2</v>
      </c>
      <c r="AI90" s="292">
        <f>'2M - SGS'!AI90</f>
        <v>7.5733999999999996E-2</v>
      </c>
      <c r="AJ90" s="292">
        <f>'2M - SGS'!AJ90</f>
        <v>8.2808000000000007E-2</v>
      </c>
      <c r="AK90" s="292">
        <f>'2M - SGS'!AK90</f>
        <v>8.6345000000000005E-2</v>
      </c>
      <c r="AL90" s="292">
        <f>'2M - SGS'!AL90</f>
        <v>9.4200000000000006E-2</v>
      </c>
      <c r="AM90" s="292">
        <f>'2M - SGS'!AM90</f>
        <v>0.108255</v>
      </c>
      <c r="AO90" s="205">
        <f t="shared" si="54"/>
        <v>1.0000020000000001</v>
      </c>
    </row>
    <row r="91" spans="1:41" ht="15.75" thickBot="1" x14ac:dyDescent="0.3">
      <c r="AO91" s="192" t="s">
        <v>176</v>
      </c>
    </row>
    <row r="92" spans="1:41" ht="15" customHeight="1" thickBot="1" x14ac:dyDescent="0.3">
      <c r="A92" s="616" t="s">
        <v>27</v>
      </c>
      <c r="B92" s="254" t="s">
        <v>32</v>
      </c>
      <c r="C92" s="142">
        <f>C$4</f>
        <v>44927</v>
      </c>
      <c r="D92" s="142">
        <f t="shared" ref="D92:AM92" si="56">D$4</f>
        <v>44958</v>
      </c>
      <c r="E92" s="142">
        <f t="shared" si="56"/>
        <v>44986</v>
      </c>
      <c r="F92" s="142">
        <f t="shared" si="56"/>
        <v>45017</v>
      </c>
      <c r="G92" s="142">
        <f t="shared" si="56"/>
        <v>45047</v>
      </c>
      <c r="H92" s="142">
        <f t="shared" si="56"/>
        <v>45078</v>
      </c>
      <c r="I92" s="142">
        <f t="shared" si="56"/>
        <v>45108</v>
      </c>
      <c r="J92" s="142">
        <f t="shared" si="56"/>
        <v>45139</v>
      </c>
      <c r="K92" s="142">
        <f t="shared" si="56"/>
        <v>45170</v>
      </c>
      <c r="L92" s="142">
        <f t="shared" si="56"/>
        <v>45200</v>
      </c>
      <c r="M92" s="142">
        <f t="shared" si="56"/>
        <v>45231</v>
      </c>
      <c r="N92" s="142">
        <f t="shared" si="56"/>
        <v>45261</v>
      </c>
      <c r="O92" s="142">
        <f t="shared" si="56"/>
        <v>45292</v>
      </c>
      <c r="P92" s="142">
        <f t="shared" si="56"/>
        <v>45323</v>
      </c>
      <c r="Q92" s="142">
        <f t="shared" si="56"/>
        <v>45352</v>
      </c>
      <c r="R92" s="142">
        <f t="shared" si="56"/>
        <v>45383</v>
      </c>
      <c r="S92" s="142">
        <f t="shared" si="56"/>
        <v>45413</v>
      </c>
      <c r="T92" s="142">
        <f t="shared" si="56"/>
        <v>45444</v>
      </c>
      <c r="U92" s="142">
        <f t="shared" si="56"/>
        <v>45474</v>
      </c>
      <c r="V92" s="142">
        <f t="shared" si="56"/>
        <v>45505</v>
      </c>
      <c r="W92" s="142">
        <f t="shared" si="56"/>
        <v>45536</v>
      </c>
      <c r="X92" s="142">
        <f t="shared" si="56"/>
        <v>45566</v>
      </c>
      <c r="Y92" s="142">
        <f t="shared" si="56"/>
        <v>45597</v>
      </c>
      <c r="Z92" s="142">
        <f t="shared" si="56"/>
        <v>45627</v>
      </c>
      <c r="AA92" s="142">
        <f t="shared" si="56"/>
        <v>45658</v>
      </c>
      <c r="AB92" s="142">
        <f t="shared" si="56"/>
        <v>45689</v>
      </c>
      <c r="AC92" s="142">
        <f t="shared" si="56"/>
        <v>45717</v>
      </c>
      <c r="AD92" s="142">
        <f t="shared" si="56"/>
        <v>45748</v>
      </c>
      <c r="AE92" s="142">
        <f t="shared" si="56"/>
        <v>45778</v>
      </c>
      <c r="AF92" s="142">
        <f t="shared" si="56"/>
        <v>45809</v>
      </c>
      <c r="AG92" s="142">
        <f t="shared" si="56"/>
        <v>45839</v>
      </c>
      <c r="AH92" s="142">
        <f t="shared" si="56"/>
        <v>45870</v>
      </c>
      <c r="AI92" s="142">
        <f t="shared" si="56"/>
        <v>45901</v>
      </c>
      <c r="AJ92" s="142">
        <f t="shared" si="56"/>
        <v>45931</v>
      </c>
      <c r="AK92" s="142">
        <f t="shared" si="56"/>
        <v>45962</v>
      </c>
      <c r="AL92" s="142">
        <f t="shared" si="56"/>
        <v>45992</v>
      </c>
      <c r="AM92" s="142">
        <f t="shared" si="56"/>
        <v>46023</v>
      </c>
    </row>
    <row r="93" spans="1:41" ht="15.75" customHeight="1" x14ac:dyDescent="0.25">
      <c r="A93" s="617"/>
      <c r="B93" s="11" t="s">
        <v>19</v>
      </c>
      <c r="C93" s="349">
        <v>2.9121000000000001E-2</v>
      </c>
      <c r="D93" s="349">
        <v>2.8996000000000001E-2</v>
      </c>
      <c r="E93" s="349">
        <v>3.0048999999999999E-2</v>
      </c>
      <c r="F93" s="349">
        <v>2.9555999999999999E-2</v>
      </c>
      <c r="G93" s="349">
        <v>3.1981000000000002E-2</v>
      </c>
      <c r="H93" s="349">
        <v>5.3499999999999999E-2</v>
      </c>
      <c r="I93" s="361">
        <v>5.6994999999999997E-2</v>
      </c>
      <c r="J93" s="361">
        <v>5.5843999999999998E-2</v>
      </c>
      <c r="K93" s="361">
        <v>5.5169000000000003E-2</v>
      </c>
      <c r="L93" s="361">
        <v>3.5621E-2</v>
      </c>
      <c r="M93" s="361">
        <v>3.0717999999999999E-2</v>
      </c>
      <c r="N93" s="361">
        <v>2.8008000000000002E-2</v>
      </c>
      <c r="O93" s="361">
        <v>2.7657000000000001E-2</v>
      </c>
      <c r="P93" s="361">
        <v>2.6662000000000002E-2</v>
      </c>
      <c r="Q93" s="361">
        <v>2.7882000000000001E-2</v>
      </c>
      <c r="R93" s="361">
        <v>3.1621999999999997E-2</v>
      </c>
      <c r="S93" s="361">
        <v>3.5316E-2</v>
      </c>
      <c r="T93" s="361">
        <v>5.7203999999999998E-2</v>
      </c>
      <c r="U93" s="361">
        <v>5.6994999999999997E-2</v>
      </c>
      <c r="V93" s="361">
        <v>5.5843999999999998E-2</v>
      </c>
      <c r="W93" s="361">
        <v>5.5169000000000003E-2</v>
      </c>
      <c r="X93" s="361">
        <v>3.5621E-2</v>
      </c>
      <c r="Y93" s="361">
        <v>3.0717999999999999E-2</v>
      </c>
      <c r="Z93" s="361">
        <v>2.8008000000000002E-2</v>
      </c>
      <c r="AA93" s="361">
        <v>2.7657000000000001E-2</v>
      </c>
      <c r="AB93" s="361">
        <v>2.6662000000000002E-2</v>
      </c>
      <c r="AC93" s="361">
        <v>2.7882000000000001E-2</v>
      </c>
      <c r="AD93" s="361">
        <v>3.1621999999999997E-2</v>
      </c>
      <c r="AE93" s="361">
        <v>3.5316E-2</v>
      </c>
      <c r="AF93" s="361">
        <v>5.7203999999999998E-2</v>
      </c>
      <c r="AG93" s="361">
        <v>5.6994999999999997E-2</v>
      </c>
      <c r="AH93" s="361">
        <v>5.5843999999999998E-2</v>
      </c>
      <c r="AI93" s="361">
        <v>5.5169000000000003E-2</v>
      </c>
      <c r="AJ93" s="361">
        <v>3.5621E-2</v>
      </c>
      <c r="AK93" s="361">
        <v>3.0717999999999999E-2</v>
      </c>
      <c r="AL93" s="361">
        <v>2.8008000000000002E-2</v>
      </c>
      <c r="AM93" s="361">
        <v>2.7657000000000001E-2</v>
      </c>
      <c r="AO93" s="192" t="s">
        <v>177</v>
      </c>
    </row>
    <row r="94" spans="1:41" x14ac:dyDescent="0.25">
      <c r="A94" s="617"/>
      <c r="B94" s="11" t="s">
        <v>0</v>
      </c>
      <c r="C94" s="349">
        <v>3.4140999999999998E-2</v>
      </c>
      <c r="D94" s="349">
        <v>3.3355000000000003E-2</v>
      </c>
      <c r="E94" s="349">
        <v>3.2818E-2</v>
      </c>
      <c r="F94" s="349">
        <v>3.0006000000000001E-2</v>
      </c>
      <c r="G94" s="349">
        <v>3.9079000000000003E-2</v>
      </c>
      <c r="H94" s="349">
        <v>7.7214000000000005E-2</v>
      </c>
      <c r="I94" s="361">
        <v>6.7433000000000007E-2</v>
      </c>
      <c r="J94" s="361">
        <v>7.4159000000000003E-2</v>
      </c>
      <c r="K94" s="361">
        <v>8.1517000000000006E-2</v>
      </c>
      <c r="L94" s="361">
        <v>3.4575000000000002E-2</v>
      </c>
      <c r="M94" s="361">
        <v>3.7659999999999999E-2</v>
      </c>
      <c r="N94" s="361">
        <v>2.7265999999999999E-2</v>
      </c>
      <c r="O94" s="361">
        <v>3.2084000000000001E-2</v>
      </c>
      <c r="P94" s="361">
        <v>3.0335000000000001E-2</v>
      </c>
      <c r="Q94" s="361">
        <v>3.0248000000000001E-2</v>
      </c>
      <c r="R94" s="361">
        <v>3.2205999999999999E-2</v>
      </c>
      <c r="S94" s="361">
        <v>4.5136000000000003E-2</v>
      </c>
      <c r="T94" s="361">
        <v>8.3406999999999995E-2</v>
      </c>
      <c r="U94" s="361">
        <v>6.7433000000000007E-2</v>
      </c>
      <c r="V94" s="361">
        <v>7.4159000000000003E-2</v>
      </c>
      <c r="W94" s="361">
        <v>8.1517000000000006E-2</v>
      </c>
      <c r="X94" s="361">
        <v>3.4575000000000002E-2</v>
      </c>
      <c r="Y94" s="361">
        <v>3.7659999999999999E-2</v>
      </c>
      <c r="Z94" s="361">
        <v>2.7265999999999999E-2</v>
      </c>
      <c r="AA94" s="361">
        <v>3.2084000000000001E-2</v>
      </c>
      <c r="AB94" s="361">
        <v>3.0335000000000001E-2</v>
      </c>
      <c r="AC94" s="361">
        <v>3.0248000000000001E-2</v>
      </c>
      <c r="AD94" s="361">
        <v>3.2205999999999999E-2</v>
      </c>
      <c r="AE94" s="361">
        <v>4.5136000000000003E-2</v>
      </c>
      <c r="AF94" s="361">
        <v>8.3406999999999995E-2</v>
      </c>
      <c r="AG94" s="361">
        <v>6.7433000000000007E-2</v>
      </c>
      <c r="AH94" s="361">
        <v>7.4159000000000003E-2</v>
      </c>
      <c r="AI94" s="361">
        <v>8.1517000000000006E-2</v>
      </c>
      <c r="AJ94" s="361">
        <v>3.4575000000000002E-2</v>
      </c>
      <c r="AK94" s="361">
        <v>3.7659999999999999E-2</v>
      </c>
      <c r="AL94" s="361">
        <v>2.7265999999999999E-2</v>
      </c>
      <c r="AM94" s="361">
        <v>3.2084000000000001E-2</v>
      </c>
      <c r="AO94" s="192" t="s">
        <v>183</v>
      </c>
    </row>
    <row r="95" spans="1:41" x14ac:dyDescent="0.25">
      <c r="A95" s="617"/>
      <c r="B95" s="11" t="s">
        <v>20</v>
      </c>
      <c r="C95" s="349">
        <v>2.8787E-2</v>
      </c>
      <c r="D95" s="349">
        <v>2.8711E-2</v>
      </c>
      <c r="E95" s="349">
        <v>3.2619000000000002E-2</v>
      </c>
      <c r="F95" s="349">
        <v>3.2872999999999999E-2</v>
      </c>
      <c r="G95" s="349">
        <v>3.3993000000000002E-2</v>
      </c>
      <c r="H95" s="349">
        <v>6.0467E-2</v>
      </c>
      <c r="I95" s="361">
        <v>5.6918000000000003E-2</v>
      </c>
      <c r="J95" s="361">
        <v>5.9726000000000001E-2</v>
      </c>
      <c r="K95" s="361">
        <v>6.1537000000000001E-2</v>
      </c>
      <c r="L95" s="361">
        <v>3.8774999999999997E-2</v>
      </c>
      <c r="M95" s="361">
        <v>3.0751000000000001E-2</v>
      </c>
      <c r="N95" s="361">
        <v>2.9420000000000002E-2</v>
      </c>
      <c r="O95" s="361">
        <v>2.7354E-2</v>
      </c>
      <c r="P95" s="361">
        <v>2.6422000000000001E-2</v>
      </c>
      <c r="Q95" s="361">
        <v>3.0078000000000001E-2</v>
      </c>
      <c r="R95" s="361">
        <v>3.5929999999999997E-2</v>
      </c>
      <c r="S95" s="361">
        <v>3.8129000000000003E-2</v>
      </c>
      <c r="T95" s="361">
        <v>6.5105999999999997E-2</v>
      </c>
      <c r="U95" s="361">
        <v>5.6918000000000003E-2</v>
      </c>
      <c r="V95" s="361">
        <v>5.9726000000000001E-2</v>
      </c>
      <c r="W95" s="361">
        <v>6.1537000000000001E-2</v>
      </c>
      <c r="X95" s="361">
        <v>3.8774999999999997E-2</v>
      </c>
      <c r="Y95" s="361">
        <v>3.0751000000000001E-2</v>
      </c>
      <c r="Z95" s="361">
        <v>2.9420000000000002E-2</v>
      </c>
      <c r="AA95" s="361">
        <v>2.7354E-2</v>
      </c>
      <c r="AB95" s="361">
        <v>2.6422000000000001E-2</v>
      </c>
      <c r="AC95" s="361">
        <v>3.0078000000000001E-2</v>
      </c>
      <c r="AD95" s="361">
        <v>3.5929999999999997E-2</v>
      </c>
      <c r="AE95" s="361">
        <v>3.8129000000000003E-2</v>
      </c>
      <c r="AF95" s="361">
        <v>6.5105999999999997E-2</v>
      </c>
      <c r="AG95" s="361">
        <v>5.6918000000000003E-2</v>
      </c>
      <c r="AH95" s="361">
        <v>5.9726000000000001E-2</v>
      </c>
      <c r="AI95" s="361">
        <v>6.1537000000000001E-2</v>
      </c>
      <c r="AJ95" s="361">
        <v>3.8774999999999997E-2</v>
      </c>
      <c r="AK95" s="361">
        <v>3.0751000000000001E-2</v>
      </c>
      <c r="AL95" s="361">
        <v>2.9420000000000002E-2</v>
      </c>
      <c r="AM95" s="361">
        <v>2.7354E-2</v>
      </c>
      <c r="AO95" s="192" t="s">
        <v>222</v>
      </c>
    </row>
    <row r="96" spans="1:41" x14ac:dyDescent="0.25">
      <c r="A96" s="617"/>
      <c r="B96" s="11" t="s">
        <v>1</v>
      </c>
      <c r="C96" s="349">
        <v>2.0648E-2</v>
      </c>
      <c r="D96" s="349">
        <v>2.0648E-2</v>
      </c>
      <c r="E96" s="349">
        <v>2.0648E-2</v>
      </c>
      <c r="F96" s="349">
        <v>3.0578999999999999E-2</v>
      </c>
      <c r="G96" s="349">
        <v>4.6979E-2</v>
      </c>
      <c r="H96" s="349">
        <v>7.8361E-2</v>
      </c>
      <c r="I96" s="361">
        <v>6.7922999999999997E-2</v>
      </c>
      <c r="J96" s="361">
        <v>7.4856000000000006E-2</v>
      </c>
      <c r="K96" s="361">
        <v>8.6939000000000002E-2</v>
      </c>
      <c r="L96" s="361">
        <v>3.4375000000000003E-2</v>
      </c>
      <c r="M96" s="361">
        <v>1.9984999999999999E-2</v>
      </c>
      <c r="N96" s="361">
        <v>1.9984999999999999E-2</v>
      </c>
      <c r="O96" s="361">
        <v>1.9984999999999999E-2</v>
      </c>
      <c r="P96" s="361">
        <v>1.9984999999999999E-2</v>
      </c>
      <c r="Q96" s="361">
        <v>1.9984999999999999E-2</v>
      </c>
      <c r="R96" s="361">
        <v>3.295E-2</v>
      </c>
      <c r="S96" s="361">
        <v>5.6022000000000002E-2</v>
      </c>
      <c r="T96" s="361">
        <v>8.4661E-2</v>
      </c>
      <c r="U96" s="361">
        <v>6.7922999999999997E-2</v>
      </c>
      <c r="V96" s="361">
        <v>7.4856000000000006E-2</v>
      </c>
      <c r="W96" s="361">
        <v>8.6939000000000002E-2</v>
      </c>
      <c r="X96" s="361">
        <v>3.4375000000000003E-2</v>
      </c>
      <c r="Y96" s="361">
        <v>1.9984999999999999E-2</v>
      </c>
      <c r="Z96" s="361">
        <v>1.9984999999999999E-2</v>
      </c>
      <c r="AA96" s="361">
        <v>1.9984999999999999E-2</v>
      </c>
      <c r="AB96" s="361">
        <v>1.9984999999999999E-2</v>
      </c>
      <c r="AC96" s="361">
        <v>1.9984999999999999E-2</v>
      </c>
      <c r="AD96" s="361">
        <v>3.295E-2</v>
      </c>
      <c r="AE96" s="361">
        <v>5.6022000000000002E-2</v>
      </c>
      <c r="AF96" s="361">
        <v>8.4661E-2</v>
      </c>
      <c r="AG96" s="361">
        <v>6.7922999999999997E-2</v>
      </c>
      <c r="AH96" s="361">
        <v>7.4856000000000006E-2</v>
      </c>
      <c r="AI96" s="361">
        <v>8.6939000000000002E-2</v>
      </c>
      <c r="AJ96" s="361">
        <v>3.4375000000000003E-2</v>
      </c>
      <c r="AK96" s="361">
        <v>1.9984999999999999E-2</v>
      </c>
      <c r="AL96" s="361">
        <v>1.9984999999999999E-2</v>
      </c>
      <c r="AM96" s="361">
        <v>1.9984999999999999E-2</v>
      </c>
    </row>
    <row r="97" spans="1:39" x14ac:dyDescent="0.25">
      <c r="A97" s="617"/>
      <c r="B97" s="11" t="s">
        <v>21</v>
      </c>
      <c r="C97" s="349">
        <v>2.2197000000000001E-2</v>
      </c>
      <c r="D97" s="349">
        <v>2.2082999999999998E-2</v>
      </c>
      <c r="E97" s="349">
        <v>2.0892999999999998E-2</v>
      </c>
      <c r="F97" s="349">
        <v>2.1996999999999999E-2</v>
      </c>
      <c r="G97" s="349">
        <v>2.0916000000000001E-2</v>
      </c>
      <c r="H97" s="349">
        <v>2.3053000000000001E-2</v>
      </c>
      <c r="I97" s="361">
        <v>2.2068000000000001E-2</v>
      </c>
      <c r="J97" s="361">
        <v>2.2741000000000001E-2</v>
      </c>
      <c r="K97" s="361">
        <v>2.2655999999999999E-2</v>
      </c>
      <c r="L97" s="361">
        <v>2.0244000000000002E-2</v>
      </c>
      <c r="M97" s="361">
        <v>2.0007E-2</v>
      </c>
      <c r="N97" s="361">
        <v>2.0132000000000001E-2</v>
      </c>
      <c r="O97" s="361">
        <v>2.1387E-2</v>
      </c>
      <c r="P97" s="361">
        <v>2.1129999999999999E-2</v>
      </c>
      <c r="Q97" s="361">
        <v>2.0184000000000001E-2</v>
      </c>
      <c r="R97" s="361">
        <v>2.1802999999999999E-2</v>
      </c>
      <c r="S97" s="361">
        <v>2.0313000000000001E-2</v>
      </c>
      <c r="T97" s="361">
        <v>2.2671E-2</v>
      </c>
      <c r="U97" s="361">
        <v>2.2068000000000001E-2</v>
      </c>
      <c r="V97" s="361">
        <v>2.2741000000000001E-2</v>
      </c>
      <c r="W97" s="361">
        <v>2.2655999999999999E-2</v>
      </c>
      <c r="X97" s="361">
        <v>2.0244000000000002E-2</v>
      </c>
      <c r="Y97" s="361">
        <v>2.0007E-2</v>
      </c>
      <c r="Z97" s="361">
        <v>2.0132000000000001E-2</v>
      </c>
      <c r="AA97" s="361">
        <v>2.1387E-2</v>
      </c>
      <c r="AB97" s="361">
        <v>2.1129999999999999E-2</v>
      </c>
      <c r="AC97" s="361">
        <v>2.0184000000000001E-2</v>
      </c>
      <c r="AD97" s="361">
        <v>2.1802999999999999E-2</v>
      </c>
      <c r="AE97" s="361">
        <v>2.0313000000000001E-2</v>
      </c>
      <c r="AF97" s="361">
        <v>2.2671E-2</v>
      </c>
      <c r="AG97" s="361">
        <v>2.2068000000000001E-2</v>
      </c>
      <c r="AH97" s="361">
        <v>2.2741000000000001E-2</v>
      </c>
      <c r="AI97" s="361">
        <v>2.2655999999999999E-2</v>
      </c>
      <c r="AJ97" s="361">
        <v>2.0244000000000002E-2</v>
      </c>
      <c r="AK97" s="361">
        <v>2.0007E-2</v>
      </c>
      <c r="AL97" s="361">
        <v>2.0132000000000001E-2</v>
      </c>
      <c r="AM97" s="361">
        <v>2.1387E-2</v>
      </c>
    </row>
    <row r="98" spans="1:39" x14ac:dyDescent="0.25">
      <c r="A98" s="617"/>
      <c r="B98" s="11" t="s">
        <v>9</v>
      </c>
      <c r="C98" s="349">
        <v>3.4140999999999998E-2</v>
      </c>
      <c r="D98" s="349">
        <v>3.3374000000000001E-2</v>
      </c>
      <c r="E98" s="349">
        <v>3.3221000000000001E-2</v>
      </c>
      <c r="F98" s="349">
        <v>3.3128999999999999E-2</v>
      </c>
      <c r="G98" s="349">
        <v>3.0651000000000001E-2</v>
      </c>
      <c r="H98" s="349">
        <v>2.2435E-2</v>
      </c>
      <c r="I98" s="361">
        <v>2.1971999999999998E-2</v>
      </c>
      <c r="J98" s="361">
        <v>2.1971999999999998E-2</v>
      </c>
      <c r="K98" s="361">
        <v>5.8374000000000002E-2</v>
      </c>
      <c r="L98" s="361">
        <v>3.7201999999999999E-2</v>
      </c>
      <c r="M98" s="361">
        <v>3.8538000000000003E-2</v>
      </c>
      <c r="N98" s="361">
        <v>2.7269000000000002E-2</v>
      </c>
      <c r="O98" s="361">
        <v>3.2084000000000001E-2</v>
      </c>
      <c r="P98" s="361">
        <v>3.0349999999999999E-2</v>
      </c>
      <c r="Q98" s="361">
        <v>3.0592000000000001E-2</v>
      </c>
      <c r="R98" s="361">
        <v>3.6262000000000003E-2</v>
      </c>
      <c r="S98" s="361">
        <v>3.3402000000000001E-2</v>
      </c>
      <c r="T98" s="361">
        <v>2.1971999999999998E-2</v>
      </c>
      <c r="U98" s="361">
        <v>2.1971999999999998E-2</v>
      </c>
      <c r="V98" s="361">
        <v>2.1971999999999998E-2</v>
      </c>
      <c r="W98" s="361">
        <v>5.8374000000000002E-2</v>
      </c>
      <c r="X98" s="361">
        <v>3.7201999999999999E-2</v>
      </c>
      <c r="Y98" s="361">
        <v>3.8538000000000003E-2</v>
      </c>
      <c r="Z98" s="361">
        <v>2.7269000000000002E-2</v>
      </c>
      <c r="AA98" s="361">
        <v>3.2084000000000001E-2</v>
      </c>
      <c r="AB98" s="361">
        <v>3.0349999999999999E-2</v>
      </c>
      <c r="AC98" s="361">
        <v>3.0592000000000001E-2</v>
      </c>
      <c r="AD98" s="361">
        <v>3.6262000000000003E-2</v>
      </c>
      <c r="AE98" s="361">
        <v>3.3402000000000001E-2</v>
      </c>
      <c r="AF98" s="361">
        <v>2.1971999999999998E-2</v>
      </c>
      <c r="AG98" s="361">
        <v>2.1971999999999998E-2</v>
      </c>
      <c r="AH98" s="361">
        <v>2.1971999999999998E-2</v>
      </c>
      <c r="AI98" s="361">
        <v>5.8374000000000002E-2</v>
      </c>
      <c r="AJ98" s="361">
        <v>3.7201999999999999E-2</v>
      </c>
      <c r="AK98" s="361">
        <v>3.8538000000000003E-2</v>
      </c>
      <c r="AL98" s="361">
        <v>2.7269000000000002E-2</v>
      </c>
      <c r="AM98" s="361">
        <v>3.2084000000000001E-2</v>
      </c>
    </row>
    <row r="99" spans="1:39" x14ac:dyDescent="0.25">
      <c r="A99" s="617"/>
      <c r="B99" s="11" t="s">
        <v>3</v>
      </c>
      <c r="C99" s="349">
        <v>3.4140999999999998E-2</v>
      </c>
      <c r="D99" s="349">
        <v>3.3355000000000003E-2</v>
      </c>
      <c r="E99" s="349">
        <v>3.2818E-2</v>
      </c>
      <c r="F99" s="349">
        <v>3.0006000000000001E-2</v>
      </c>
      <c r="G99" s="349">
        <v>3.9079000000000003E-2</v>
      </c>
      <c r="H99" s="349">
        <v>7.7214000000000005E-2</v>
      </c>
      <c r="I99" s="361">
        <v>6.7433000000000007E-2</v>
      </c>
      <c r="J99" s="361">
        <v>7.4159000000000003E-2</v>
      </c>
      <c r="K99" s="361">
        <v>8.1517000000000006E-2</v>
      </c>
      <c r="L99" s="361">
        <v>3.4575000000000002E-2</v>
      </c>
      <c r="M99" s="361">
        <v>3.7659999999999999E-2</v>
      </c>
      <c r="N99" s="361">
        <v>2.7265999999999999E-2</v>
      </c>
      <c r="O99" s="361">
        <v>3.2084000000000001E-2</v>
      </c>
      <c r="P99" s="361">
        <v>3.0335000000000001E-2</v>
      </c>
      <c r="Q99" s="361">
        <v>3.0248000000000001E-2</v>
      </c>
      <c r="R99" s="361">
        <v>3.2205999999999999E-2</v>
      </c>
      <c r="S99" s="361">
        <v>4.5136000000000003E-2</v>
      </c>
      <c r="T99" s="361">
        <v>8.3406999999999995E-2</v>
      </c>
      <c r="U99" s="361">
        <v>6.7433000000000007E-2</v>
      </c>
      <c r="V99" s="361">
        <v>7.4159000000000003E-2</v>
      </c>
      <c r="W99" s="361">
        <v>8.1517000000000006E-2</v>
      </c>
      <c r="X99" s="361">
        <v>3.4575000000000002E-2</v>
      </c>
      <c r="Y99" s="361">
        <v>3.7659999999999999E-2</v>
      </c>
      <c r="Z99" s="361">
        <v>2.7265999999999999E-2</v>
      </c>
      <c r="AA99" s="361">
        <v>3.2084000000000001E-2</v>
      </c>
      <c r="AB99" s="361">
        <v>3.0335000000000001E-2</v>
      </c>
      <c r="AC99" s="361">
        <v>3.0248000000000001E-2</v>
      </c>
      <c r="AD99" s="361">
        <v>3.2205999999999999E-2</v>
      </c>
      <c r="AE99" s="361">
        <v>4.5136000000000003E-2</v>
      </c>
      <c r="AF99" s="361">
        <v>8.3406999999999995E-2</v>
      </c>
      <c r="AG99" s="361">
        <v>6.7433000000000007E-2</v>
      </c>
      <c r="AH99" s="361">
        <v>7.4159000000000003E-2</v>
      </c>
      <c r="AI99" s="361">
        <v>8.1517000000000006E-2</v>
      </c>
      <c r="AJ99" s="361">
        <v>3.4575000000000002E-2</v>
      </c>
      <c r="AK99" s="361">
        <v>3.7659999999999999E-2</v>
      </c>
      <c r="AL99" s="361">
        <v>2.7265999999999999E-2</v>
      </c>
      <c r="AM99" s="361">
        <v>3.2084000000000001E-2</v>
      </c>
    </row>
    <row r="100" spans="1:39" x14ac:dyDescent="0.25">
      <c r="A100" s="617"/>
      <c r="B100" s="11" t="s">
        <v>4</v>
      </c>
      <c r="C100" s="349">
        <v>3.0648000000000002E-2</v>
      </c>
      <c r="D100" s="349">
        <v>2.9905999999999999E-2</v>
      </c>
      <c r="E100" s="349">
        <v>3.1116999999999999E-2</v>
      </c>
      <c r="F100" s="349">
        <v>3.2096E-2</v>
      </c>
      <c r="G100" s="349">
        <v>3.4242000000000002E-2</v>
      </c>
      <c r="H100" s="349">
        <v>5.8727000000000001E-2</v>
      </c>
      <c r="I100" s="361">
        <v>6.1244E-2</v>
      </c>
      <c r="J100" s="361">
        <v>5.9843E-2</v>
      </c>
      <c r="K100" s="361">
        <v>5.8082000000000002E-2</v>
      </c>
      <c r="L100" s="361">
        <v>3.9397000000000001E-2</v>
      </c>
      <c r="M100" s="361">
        <v>3.2080999999999998E-2</v>
      </c>
      <c r="N100" s="361">
        <v>2.8632999999999999E-2</v>
      </c>
      <c r="O100" s="361">
        <v>2.904E-2</v>
      </c>
      <c r="P100" s="361">
        <v>2.7428999999999999E-2</v>
      </c>
      <c r="Q100" s="361">
        <v>2.8795000000000001E-2</v>
      </c>
      <c r="R100" s="361">
        <v>3.4922000000000002E-2</v>
      </c>
      <c r="S100" s="361">
        <v>3.8471999999999999E-2</v>
      </c>
      <c r="T100" s="361">
        <v>6.3131999999999994E-2</v>
      </c>
      <c r="U100" s="361">
        <v>6.1244E-2</v>
      </c>
      <c r="V100" s="361">
        <v>5.9843E-2</v>
      </c>
      <c r="W100" s="361">
        <v>5.8082000000000002E-2</v>
      </c>
      <c r="X100" s="361">
        <v>3.9397000000000001E-2</v>
      </c>
      <c r="Y100" s="361">
        <v>3.2080999999999998E-2</v>
      </c>
      <c r="Z100" s="361">
        <v>2.8632999999999999E-2</v>
      </c>
      <c r="AA100" s="361">
        <v>2.904E-2</v>
      </c>
      <c r="AB100" s="361">
        <v>2.7428999999999999E-2</v>
      </c>
      <c r="AC100" s="361">
        <v>2.8795000000000001E-2</v>
      </c>
      <c r="AD100" s="361">
        <v>3.4922000000000002E-2</v>
      </c>
      <c r="AE100" s="361">
        <v>3.8471999999999999E-2</v>
      </c>
      <c r="AF100" s="361">
        <v>6.3131999999999994E-2</v>
      </c>
      <c r="AG100" s="361">
        <v>6.1244E-2</v>
      </c>
      <c r="AH100" s="361">
        <v>5.9843E-2</v>
      </c>
      <c r="AI100" s="361">
        <v>5.8082000000000002E-2</v>
      </c>
      <c r="AJ100" s="361">
        <v>3.9397000000000001E-2</v>
      </c>
      <c r="AK100" s="361">
        <v>3.2080999999999998E-2</v>
      </c>
      <c r="AL100" s="361">
        <v>2.8632999999999999E-2</v>
      </c>
      <c r="AM100" s="361">
        <v>2.904E-2</v>
      </c>
    </row>
    <row r="101" spans="1:39" x14ac:dyDescent="0.25">
      <c r="A101" s="617"/>
      <c r="B101" s="11" t="s">
        <v>5</v>
      </c>
      <c r="C101" s="349">
        <v>2.9121000000000001E-2</v>
      </c>
      <c r="D101" s="349">
        <v>2.8996000000000001E-2</v>
      </c>
      <c r="E101" s="349">
        <v>3.0048999999999999E-2</v>
      </c>
      <c r="F101" s="349">
        <v>2.9555999999999999E-2</v>
      </c>
      <c r="G101" s="349">
        <v>3.1981000000000002E-2</v>
      </c>
      <c r="H101" s="349">
        <v>5.3499999999999999E-2</v>
      </c>
      <c r="I101" s="361">
        <v>5.6994999999999997E-2</v>
      </c>
      <c r="J101" s="361">
        <v>5.5843999999999998E-2</v>
      </c>
      <c r="K101" s="361">
        <v>5.5169000000000003E-2</v>
      </c>
      <c r="L101" s="361">
        <v>3.5621E-2</v>
      </c>
      <c r="M101" s="361">
        <v>3.0717999999999999E-2</v>
      </c>
      <c r="N101" s="361">
        <v>2.8008000000000002E-2</v>
      </c>
      <c r="O101" s="361">
        <v>2.7657000000000001E-2</v>
      </c>
      <c r="P101" s="361">
        <v>2.6662000000000002E-2</v>
      </c>
      <c r="Q101" s="361">
        <v>2.7882000000000001E-2</v>
      </c>
      <c r="R101" s="361">
        <v>3.1621999999999997E-2</v>
      </c>
      <c r="S101" s="361">
        <v>3.5316E-2</v>
      </c>
      <c r="T101" s="361">
        <v>5.7203999999999998E-2</v>
      </c>
      <c r="U101" s="361">
        <v>5.6994999999999997E-2</v>
      </c>
      <c r="V101" s="361">
        <v>5.5843999999999998E-2</v>
      </c>
      <c r="W101" s="361">
        <v>5.5169000000000003E-2</v>
      </c>
      <c r="X101" s="361">
        <v>3.5621E-2</v>
      </c>
      <c r="Y101" s="361">
        <v>3.0717999999999999E-2</v>
      </c>
      <c r="Z101" s="361">
        <v>2.8008000000000002E-2</v>
      </c>
      <c r="AA101" s="361">
        <v>2.7657000000000001E-2</v>
      </c>
      <c r="AB101" s="361">
        <v>2.6662000000000002E-2</v>
      </c>
      <c r="AC101" s="361">
        <v>2.7882000000000001E-2</v>
      </c>
      <c r="AD101" s="361">
        <v>3.1621999999999997E-2</v>
      </c>
      <c r="AE101" s="361">
        <v>3.5316E-2</v>
      </c>
      <c r="AF101" s="361">
        <v>5.7203999999999998E-2</v>
      </c>
      <c r="AG101" s="361">
        <v>5.6994999999999997E-2</v>
      </c>
      <c r="AH101" s="361">
        <v>5.5843999999999998E-2</v>
      </c>
      <c r="AI101" s="361">
        <v>5.5169000000000003E-2</v>
      </c>
      <c r="AJ101" s="361">
        <v>3.5621E-2</v>
      </c>
      <c r="AK101" s="361">
        <v>3.0717999999999999E-2</v>
      </c>
      <c r="AL101" s="361">
        <v>2.8008000000000002E-2</v>
      </c>
      <c r="AM101" s="361">
        <v>2.7657000000000001E-2</v>
      </c>
    </row>
    <row r="102" spans="1:39" x14ac:dyDescent="0.25">
      <c r="A102" s="617"/>
      <c r="B102" s="11" t="s">
        <v>22</v>
      </c>
      <c r="C102" s="349">
        <v>2.9121000000000001E-2</v>
      </c>
      <c r="D102" s="349">
        <v>2.8996000000000001E-2</v>
      </c>
      <c r="E102" s="349">
        <v>3.0048999999999999E-2</v>
      </c>
      <c r="F102" s="349">
        <v>2.9555999999999999E-2</v>
      </c>
      <c r="G102" s="349">
        <v>3.1981000000000002E-2</v>
      </c>
      <c r="H102" s="349">
        <v>5.3499999999999999E-2</v>
      </c>
      <c r="I102" s="361">
        <v>5.6994999999999997E-2</v>
      </c>
      <c r="J102" s="361">
        <v>5.5843999999999998E-2</v>
      </c>
      <c r="K102" s="361">
        <v>5.5169000000000003E-2</v>
      </c>
      <c r="L102" s="361">
        <v>3.5621E-2</v>
      </c>
      <c r="M102" s="361">
        <v>3.0717999999999999E-2</v>
      </c>
      <c r="N102" s="361">
        <v>2.8008000000000002E-2</v>
      </c>
      <c r="O102" s="361">
        <v>2.7657000000000001E-2</v>
      </c>
      <c r="P102" s="361">
        <v>2.6662000000000002E-2</v>
      </c>
      <c r="Q102" s="361">
        <v>2.7882000000000001E-2</v>
      </c>
      <c r="R102" s="361">
        <v>3.1621999999999997E-2</v>
      </c>
      <c r="S102" s="361">
        <v>3.5316E-2</v>
      </c>
      <c r="T102" s="361">
        <v>5.7203999999999998E-2</v>
      </c>
      <c r="U102" s="361">
        <v>5.6994999999999997E-2</v>
      </c>
      <c r="V102" s="361">
        <v>5.5843999999999998E-2</v>
      </c>
      <c r="W102" s="361">
        <v>5.5169000000000003E-2</v>
      </c>
      <c r="X102" s="361">
        <v>3.5621E-2</v>
      </c>
      <c r="Y102" s="361">
        <v>3.0717999999999999E-2</v>
      </c>
      <c r="Z102" s="361">
        <v>2.8008000000000002E-2</v>
      </c>
      <c r="AA102" s="361">
        <v>2.7657000000000001E-2</v>
      </c>
      <c r="AB102" s="361">
        <v>2.6662000000000002E-2</v>
      </c>
      <c r="AC102" s="361">
        <v>2.7882000000000001E-2</v>
      </c>
      <c r="AD102" s="361">
        <v>3.1621999999999997E-2</v>
      </c>
      <c r="AE102" s="361">
        <v>3.5316E-2</v>
      </c>
      <c r="AF102" s="361">
        <v>5.7203999999999998E-2</v>
      </c>
      <c r="AG102" s="361">
        <v>5.6994999999999997E-2</v>
      </c>
      <c r="AH102" s="361">
        <v>5.5843999999999998E-2</v>
      </c>
      <c r="AI102" s="361">
        <v>5.5169000000000003E-2</v>
      </c>
      <c r="AJ102" s="361">
        <v>3.5621E-2</v>
      </c>
      <c r="AK102" s="361">
        <v>3.0717999999999999E-2</v>
      </c>
      <c r="AL102" s="361">
        <v>2.8008000000000002E-2</v>
      </c>
      <c r="AM102" s="361">
        <v>2.7657000000000001E-2</v>
      </c>
    </row>
    <row r="103" spans="1:39" x14ac:dyDescent="0.25">
      <c r="A103" s="617"/>
      <c r="B103" s="11" t="s">
        <v>23</v>
      </c>
      <c r="C103" s="349">
        <v>2.9121000000000001E-2</v>
      </c>
      <c r="D103" s="349">
        <v>2.8996000000000001E-2</v>
      </c>
      <c r="E103" s="349">
        <v>3.0048999999999999E-2</v>
      </c>
      <c r="F103" s="349">
        <v>2.9555999999999999E-2</v>
      </c>
      <c r="G103" s="349">
        <v>3.1981000000000002E-2</v>
      </c>
      <c r="H103" s="349">
        <v>5.3499999999999999E-2</v>
      </c>
      <c r="I103" s="361">
        <v>5.6994999999999997E-2</v>
      </c>
      <c r="J103" s="361">
        <v>5.5843999999999998E-2</v>
      </c>
      <c r="K103" s="361">
        <v>5.5169000000000003E-2</v>
      </c>
      <c r="L103" s="361">
        <v>3.5621E-2</v>
      </c>
      <c r="M103" s="361">
        <v>3.0717999999999999E-2</v>
      </c>
      <c r="N103" s="361">
        <v>2.8008000000000002E-2</v>
      </c>
      <c r="O103" s="361">
        <v>2.7657000000000001E-2</v>
      </c>
      <c r="P103" s="361">
        <v>2.6662000000000002E-2</v>
      </c>
      <c r="Q103" s="361">
        <v>2.7882000000000001E-2</v>
      </c>
      <c r="R103" s="361">
        <v>3.1621999999999997E-2</v>
      </c>
      <c r="S103" s="361">
        <v>3.5316E-2</v>
      </c>
      <c r="T103" s="361">
        <v>5.7203999999999998E-2</v>
      </c>
      <c r="U103" s="361">
        <v>5.6994999999999997E-2</v>
      </c>
      <c r="V103" s="361">
        <v>5.5843999999999998E-2</v>
      </c>
      <c r="W103" s="361">
        <v>5.5169000000000003E-2</v>
      </c>
      <c r="X103" s="361">
        <v>3.5621E-2</v>
      </c>
      <c r="Y103" s="361">
        <v>3.0717999999999999E-2</v>
      </c>
      <c r="Z103" s="361">
        <v>2.8008000000000002E-2</v>
      </c>
      <c r="AA103" s="361">
        <v>2.7657000000000001E-2</v>
      </c>
      <c r="AB103" s="361">
        <v>2.6662000000000002E-2</v>
      </c>
      <c r="AC103" s="361">
        <v>2.7882000000000001E-2</v>
      </c>
      <c r="AD103" s="361">
        <v>3.1621999999999997E-2</v>
      </c>
      <c r="AE103" s="361">
        <v>3.5316E-2</v>
      </c>
      <c r="AF103" s="361">
        <v>5.7203999999999998E-2</v>
      </c>
      <c r="AG103" s="361">
        <v>5.6994999999999997E-2</v>
      </c>
      <c r="AH103" s="361">
        <v>5.5843999999999998E-2</v>
      </c>
      <c r="AI103" s="361">
        <v>5.5169000000000003E-2</v>
      </c>
      <c r="AJ103" s="361">
        <v>3.5621E-2</v>
      </c>
      <c r="AK103" s="361">
        <v>3.0717999999999999E-2</v>
      </c>
      <c r="AL103" s="361">
        <v>2.8008000000000002E-2</v>
      </c>
      <c r="AM103" s="361">
        <v>2.7657000000000001E-2</v>
      </c>
    </row>
    <row r="104" spans="1:39" x14ac:dyDescent="0.25">
      <c r="A104" s="617"/>
      <c r="B104" s="11" t="s">
        <v>7</v>
      </c>
      <c r="C104" s="349">
        <v>2.7629999999999998E-2</v>
      </c>
      <c r="D104" s="349">
        <v>2.7564000000000002E-2</v>
      </c>
      <c r="E104" s="349">
        <v>2.9700000000000001E-2</v>
      </c>
      <c r="F104" s="349">
        <v>2.9179E-2</v>
      </c>
      <c r="G104" s="349">
        <v>3.0497E-2</v>
      </c>
      <c r="H104" s="349">
        <v>5.0507000000000003E-2</v>
      </c>
      <c r="I104" s="361">
        <v>5.0487999999999998E-2</v>
      </c>
      <c r="J104" s="361">
        <v>5.1031E-2</v>
      </c>
      <c r="K104" s="361">
        <v>5.0847000000000003E-2</v>
      </c>
      <c r="L104" s="361">
        <v>3.3487999999999997E-2</v>
      </c>
      <c r="M104" s="361">
        <v>2.8757000000000001E-2</v>
      </c>
      <c r="N104" s="361">
        <v>2.6939999999999999E-2</v>
      </c>
      <c r="O104" s="361">
        <v>2.6307000000000001E-2</v>
      </c>
      <c r="P104" s="361">
        <v>2.5505E-2</v>
      </c>
      <c r="Q104" s="361">
        <v>2.7584000000000001E-2</v>
      </c>
      <c r="R104" s="361">
        <v>3.1132E-2</v>
      </c>
      <c r="S104" s="361">
        <v>3.3181000000000002E-2</v>
      </c>
      <c r="T104" s="361">
        <v>5.3809999999999997E-2</v>
      </c>
      <c r="U104" s="361">
        <v>5.0487999999999998E-2</v>
      </c>
      <c r="V104" s="361">
        <v>5.1031E-2</v>
      </c>
      <c r="W104" s="361">
        <v>5.0847000000000003E-2</v>
      </c>
      <c r="X104" s="361">
        <v>3.3487999999999997E-2</v>
      </c>
      <c r="Y104" s="361">
        <v>2.8757000000000001E-2</v>
      </c>
      <c r="Z104" s="361">
        <v>2.6939999999999999E-2</v>
      </c>
      <c r="AA104" s="361">
        <v>2.6307000000000001E-2</v>
      </c>
      <c r="AB104" s="361">
        <v>2.5505E-2</v>
      </c>
      <c r="AC104" s="361">
        <v>2.7584000000000001E-2</v>
      </c>
      <c r="AD104" s="361">
        <v>3.1132E-2</v>
      </c>
      <c r="AE104" s="361">
        <v>3.3181000000000002E-2</v>
      </c>
      <c r="AF104" s="361">
        <v>5.3809999999999997E-2</v>
      </c>
      <c r="AG104" s="361">
        <v>5.0487999999999998E-2</v>
      </c>
      <c r="AH104" s="361">
        <v>5.1031E-2</v>
      </c>
      <c r="AI104" s="361">
        <v>5.0847000000000003E-2</v>
      </c>
      <c r="AJ104" s="361">
        <v>3.3487999999999997E-2</v>
      </c>
      <c r="AK104" s="361">
        <v>2.8757000000000001E-2</v>
      </c>
      <c r="AL104" s="361">
        <v>2.6939999999999999E-2</v>
      </c>
      <c r="AM104" s="361">
        <v>2.6307000000000001E-2</v>
      </c>
    </row>
    <row r="105" spans="1:39" ht="15.75" thickBot="1" x14ac:dyDescent="0.3">
      <c r="A105" s="618"/>
      <c r="B105" s="15" t="s">
        <v>8</v>
      </c>
      <c r="C105" s="348">
        <v>2.7585999999999999E-2</v>
      </c>
      <c r="D105" s="348">
        <v>2.7536999999999999E-2</v>
      </c>
      <c r="E105" s="348">
        <v>3.1767999999999998E-2</v>
      </c>
      <c r="F105" s="348">
        <v>3.2106000000000003E-2</v>
      </c>
      <c r="G105" s="348">
        <v>3.3544999999999998E-2</v>
      </c>
      <c r="H105" s="348">
        <v>6.2475999999999997E-2</v>
      </c>
      <c r="I105" s="359">
        <v>5.3973E-2</v>
      </c>
      <c r="J105" s="359">
        <v>5.8883999999999999E-2</v>
      </c>
      <c r="K105" s="359">
        <v>6.0109999999999997E-2</v>
      </c>
      <c r="L105" s="359">
        <v>3.8740999999999998E-2</v>
      </c>
      <c r="M105" s="359">
        <v>2.9776E-2</v>
      </c>
      <c r="N105" s="359">
        <v>2.9106E-2</v>
      </c>
      <c r="O105" s="359">
        <v>2.6266999999999999E-2</v>
      </c>
      <c r="P105" s="359">
        <v>2.5484E-2</v>
      </c>
      <c r="Q105" s="359">
        <v>2.9350999999999999E-2</v>
      </c>
      <c r="R105" s="359">
        <v>3.4934E-2</v>
      </c>
      <c r="S105" s="359">
        <v>3.7511999999999997E-2</v>
      </c>
      <c r="T105" s="359">
        <v>6.7308999999999994E-2</v>
      </c>
      <c r="U105" s="359">
        <v>5.3973E-2</v>
      </c>
      <c r="V105" s="359">
        <v>5.8883999999999999E-2</v>
      </c>
      <c r="W105" s="359">
        <v>6.0109999999999997E-2</v>
      </c>
      <c r="X105" s="359">
        <v>3.8740999999999998E-2</v>
      </c>
      <c r="Y105" s="359">
        <v>2.9776E-2</v>
      </c>
      <c r="Z105" s="359">
        <v>2.9106E-2</v>
      </c>
      <c r="AA105" s="359">
        <v>2.6266999999999999E-2</v>
      </c>
      <c r="AB105" s="359">
        <v>2.5484E-2</v>
      </c>
      <c r="AC105" s="359">
        <v>2.9350999999999999E-2</v>
      </c>
      <c r="AD105" s="359">
        <v>3.4934E-2</v>
      </c>
      <c r="AE105" s="359">
        <v>3.7511999999999997E-2</v>
      </c>
      <c r="AF105" s="359">
        <v>6.7308999999999994E-2</v>
      </c>
      <c r="AG105" s="359">
        <v>5.3973E-2</v>
      </c>
      <c r="AH105" s="359">
        <v>5.8883999999999999E-2</v>
      </c>
      <c r="AI105" s="359">
        <v>6.0109999999999997E-2</v>
      </c>
      <c r="AJ105" s="359">
        <v>3.8740999999999998E-2</v>
      </c>
      <c r="AK105" s="359">
        <v>2.9776E-2</v>
      </c>
      <c r="AL105" s="359">
        <v>2.9106E-2</v>
      </c>
      <c r="AM105" s="359">
        <v>2.6266999999999999E-2</v>
      </c>
    </row>
    <row r="106" spans="1:39" x14ac:dyDescent="0.25">
      <c r="C106" s="347" t="s">
        <v>221</v>
      </c>
      <c r="I106" s="360" t="s">
        <v>230</v>
      </c>
    </row>
    <row r="107" spans="1:39" ht="15.75" hidden="1" thickBot="1" x14ac:dyDescent="0.3">
      <c r="C107" s="623" t="s">
        <v>115</v>
      </c>
      <c r="D107" s="623"/>
      <c r="E107" s="623"/>
      <c r="F107" s="623"/>
      <c r="G107" s="623"/>
      <c r="H107" s="623"/>
      <c r="I107" s="623"/>
      <c r="J107" s="623"/>
      <c r="K107" s="623"/>
      <c r="L107" s="623"/>
      <c r="M107" s="623"/>
      <c r="N107" s="624"/>
      <c r="O107" s="622" t="s">
        <v>115</v>
      </c>
      <c r="P107" s="623"/>
      <c r="Q107" s="623"/>
      <c r="R107" s="623"/>
      <c r="S107" s="623"/>
      <c r="T107" s="623"/>
      <c r="U107" s="623"/>
      <c r="V107" s="623"/>
      <c r="W107" s="623"/>
      <c r="X107" s="623"/>
      <c r="Y107" s="623"/>
      <c r="Z107" s="623"/>
      <c r="AA107" s="622" t="s">
        <v>115</v>
      </c>
      <c r="AB107" s="623"/>
      <c r="AC107" s="623"/>
      <c r="AD107" s="623"/>
      <c r="AE107" s="623"/>
      <c r="AF107" s="623"/>
      <c r="AG107" s="623"/>
      <c r="AH107" s="623"/>
      <c r="AI107" s="623"/>
      <c r="AJ107" s="623"/>
      <c r="AK107" s="623"/>
      <c r="AL107" s="623"/>
      <c r="AM107" s="475" t="s">
        <v>115</v>
      </c>
    </row>
    <row r="108" spans="1:39" ht="15.75" hidden="1" thickBot="1" x14ac:dyDescent="0.3">
      <c r="A108" s="604" t="s">
        <v>114</v>
      </c>
      <c r="B108" s="608" t="s">
        <v>223</v>
      </c>
      <c r="C108" s="609"/>
      <c r="D108" s="609"/>
      <c r="E108" s="609"/>
      <c r="F108" s="609"/>
      <c r="G108" s="609"/>
      <c r="H108" s="609"/>
      <c r="I108" s="609"/>
      <c r="J108" s="609"/>
      <c r="K108" s="609"/>
      <c r="L108" s="609"/>
      <c r="M108" s="609"/>
      <c r="N108" s="620"/>
      <c r="O108" s="608" t="s">
        <v>223</v>
      </c>
      <c r="P108" s="609"/>
      <c r="Q108" s="609"/>
      <c r="R108" s="609"/>
      <c r="S108" s="609"/>
      <c r="T108" s="609"/>
      <c r="U108" s="609"/>
      <c r="V108" s="609"/>
      <c r="W108" s="609"/>
      <c r="X108" s="609"/>
      <c r="Y108" s="609"/>
      <c r="Z108" s="609"/>
      <c r="AA108" s="608" t="s">
        <v>223</v>
      </c>
      <c r="AB108" s="609"/>
      <c r="AC108" s="609"/>
      <c r="AD108" s="609"/>
      <c r="AE108" s="609"/>
      <c r="AF108" s="609"/>
      <c r="AG108" s="609"/>
      <c r="AH108" s="609"/>
      <c r="AI108" s="609"/>
      <c r="AJ108" s="609"/>
      <c r="AK108" s="609"/>
      <c r="AL108" s="609"/>
      <c r="AM108" s="472" t="s">
        <v>116</v>
      </c>
    </row>
    <row r="109" spans="1:39" ht="16.5" hidden="1" thickBot="1" x14ac:dyDescent="0.3">
      <c r="A109" s="598"/>
      <c r="B109" s="235" t="s">
        <v>137</v>
      </c>
      <c r="C109" s="142">
        <f>C$4</f>
        <v>44927</v>
      </c>
      <c r="D109" s="142">
        <f t="shared" ref="D109:AM109" si="57">D$4</f>
        <v>44958</v>
      </c>
      <c r="E109" s="142">
        <f t="shared" si="57"/>
        <v>44986</v>
      </c>
      <c r="F109" s="142">
        <f t="shared" si="57"/>
        <v>45017</v>
      </c>
      <c r="G109" s="142">
        <f t="shared" si="57"/>
        <v>45047</v>
      </c>
      <c r="H109" s="142">
        <f t="shared" si="57"/>
        <v>45078</v>
      </c>
      <c r="I109" s="142">
        <f t="shared" si="57"/>
        <v>45108</v>
      </c>
      <c r="J109" s="142">
        <f t="shared" si="57"/>
        <v>45139</v>
      </c>
      <c r="K109" s="142">
        <f t="shared" si="57"/>
        <v>45170</v>
      </c>
      <c r="L109" s="142">
        <f t="shared" si="57"/>
        <v>45200</v>
      </c>
      <c r="M109" s="142">
        <f t="shared" si="57"/>
        <v>45231</v>
      </c>
      <c r="N109" s="142">
        <f t="shared" si="57"/>
        <v>45261</v>
      </c>
      <c r="O109" s="142">
        <f t="shared" si="57"/>
        <v>45292</v>
      </c>
      <c r="P109" s="142">
        <f t="shared" si="57"/>
        <v>45323</v>
      </c>
      <c r="Q109" s="142">
        <f t="shared" si="57"/>
        <v>45352</v>
      </c>
      <c r="R109" s="142">
        <f t="shared" si="57"/>
        <v>45383</v>
      </c>
      <c r="S109" s="142">
        <f t="shared" si="57"/>
        <v>45413</v>
      </c>
      <c r="T109" s="142">
        <f t="shared" si="57"/>
        <v>45444</v>
      </c>
      <c r="U109" s="142">
        <f t="shared" si="57"/>
        <v>45474</v>
      </c>
      <c r="V109" s="142">
        <f t="shared" si="57"/>
        <v>45505</v>
      </c>
      <c r="W109" s="142">
        <f t="shared" si="57"/>
        <v>45536</v>
      </c>
      <c r="X109" s="142">
        <f t="shared" si="57"/>
        <v>45566</v>
      </c>
      <c r="Y109" s="142">
        <f t="shared" si="57"/>
        <v>45597</v>
      </c>
      <c r="Z109" s="142">
        <f t="shared" si="57"/>
        <v>45627</v>
      </c>
      <c r="AA109" s="142">
        <f t="shared" si="57"/>
        <v>45658</v>
      </c>
      <c r="AB109" s="142">
        <f t="shared" si="57"/>
        <v>45689</v>
      </c>
      <c r="AC109" s="142">
        <f t="shared" si="57"/>
        <v>45717</v>
      </c>
      <c r="AD109" s="142">
        <f t="shared" si="57"/>
        <v>45748</v>
      </c>
      <c r="AE109" s="142">
        <f t="shared" si="57"/>
        <v>45778</v>
      </c>
      <c r="AF109" s="142">
        <f t="shared" si="57"/>
        <v>45809</v>
      </c>
      <c r="AG109" s="142">
        <f t="shared" si="57"/>
        <v>45839</v>
      </c>
      <c r="AH109" s="142">
        <f t="shared" si="57"/>
        <v>45870</v>
      </c>
      <c r="AI109" s="142">
        <f t="shared" si="57"/>
        <v>45901</v>
      </c>
      <c r="AJ109" s="142">
        <f t="shared" si="57"/>
        <v>45931</v>
      </c>
      <c r="AK109" s="142">
        <f t="shared" si="57"/>
        <v>45962</v>
      </c>
      <c r="AL109" s="142">
        <f t="shared" si="57"/>
        <v>45992</v>
      </c>
      <c r="AM109" s="142">
        <f t="shared" si="57"/>
        <v>46023</v>
      </c>
    </row>
    <row r="110" spans="1:39" hidden="1" x14ac:dyDescent="0.25">
      <c r="A110" s="598"/>
      <c r="B110" s="236" t="s">
        <v>19</v>
      </c>
      <c r="C110" s="350">
        <v>2.3113770630064437E-2</v>
      </c>
      <c r="D110" s="350">
        <v>2.308480619226886E-2</v>
      </c>
      <c r="E110" s="350">
        <v>2.3323293010974844E-2</v>
      </c>
      <c r="F110" s="350">
        <v>2.321311884647274E-2</v>
      </c>
      <c r="G110" s="350">
        <v>2.3731198013184747E-2</v>
      </c>
      <c r="H110" s="350">
        <v>2.8606933470298294E-2</v>
      </c>
      <c r="I110" s="362">
        <v>2.9046768289494204E-2</v>
      </c>
      <c r="J110" s="362">
        <v>2.8926223071207881E-2</v>
      </c>
      <c r="K110" s="362">
        <v>2.8853811928619136E-2</v>
      </c>
      <c r="L110" s="362">
        <v>2.423934325833732E-2</v>
      </c>
      <c r="M110" s="362">
        <v>2.3230451301046742E-2</v>
      </c>
      <c r="N110" s="362">
        <v>2.2569877249855298E-2</v>
      </c>
      <c r="O110" s="361">
        <v>2.2477983548236508E-2</v>
      </c>
      <c r="P110" s="361">
        <v>2.2208460096153619E-2</v>
      </c>
      <c r="Q110" s="361">
        <v>2.2537126025125254E-2</v>
      </c>
      <c r="R110" s="361">
        <v>2.3433158350103633E-2</v>
      </c>
      <c r="S110" s="361">
        <v>2.4182497583924868E-2</v>
      </c>
      <c r="T110" s="361">
        <v>2.9068192865801402E-2</v>
      </c>
      <c r="U110" s="361">
        <v>2.9046768289494204E-2</v>
      </c>
      <c r="V110" s="361">
        <v>2.8926223071207881E-2</v>
      </c>
      <c r="W110" s="361">
        <v>2.8853811928619136E-2</v>
      </c>
      <c r="X110" s="361">
        <v>2.423934325833732E-2</v>
      </c>
      <c r="Y110" s="361">
        <v>2.3230451301046742E-2</v>
      </c>
      <c r="Z110" s="361">
        <v>2.2569877249855298E-2</v>
      </c>
      <c r="AA110" s="361">
        <v>2.2477983548236508E-2</v>
      </c>
      <c r="AB110" s="361">
        <v>2.2208460096153619E-2</v>
      </c>
      <c r="AC110" s="361">
        <v>2.2537126025125254E-2</v>
      </c>
      <c r="AD110" s="361">
        <v>2.3433158350103633E-2</v>
      </c>
      <c r="AE110" s="361">
        <v>2.4182497583924868E-2</v>
      </c>
      <c r="AF110" s="361">
        <v>2.9068192865801402E-2</v>
      </c>
      <c r="AG110" s="361">
        <v>2.9046768289494204E-2</v>
      </c>
      <c r="AH110" s="361">
        <v>2.8926223071207881E-2</v>
      </c>
      <c r="AI110" s="361">
        <v>2.8853811928619136E-2</v>
      </c>
      <c r="AJ110" s="361">
        <v>2.423934325833732E-2</v>
      </c>
      <c r="AK110" s="361">
        <v>2.3230451301046742E-2</v>
      </c>
      <c r="AL110" s="361">
        <v>2.2569877249855298E-2</v>
      </c>
      <c r="AM110" s="361">
        <v>2.2477983548236508E-2</v>
      </c>
    </row>
    <row r="111" spans="1:39" hidden="1" x14ac:dyDescent="0.25">
      <c r="A111" s="598"/>
      <c r="B111" s="236" t="s">
        <v>0</v>
      </c>
      <c r="C111" s="350">
        <v>2.4146888775834336E-2</v>
      </c>
      <c r="D111" s="350">
        <v>2.4000297678319994E-2</v>
      </c>
      <c r="E111" s="350">
        <v>2.3897068756414595E-2</v>
      </c>
      <c r="F111" s="350">
        <v>2.3313829526834466E-2</v>
      </c>
      <c r="G111" s="350">
        <v>2.4964802170357413E-2</v>
      </c>
      <c r="H111" s="350">
        <v>3.0465985850291009E-2</v>
      </c>
      <c r="I111" s="362">
        <v>2.9984441915357631E-2</v>
      </c>
      <c r="J111" s="362">
        <v>3.0471574424974959E-2</v>
      </c>
      <c r="K111" s="362">
        <v>3.0926088288011609E-2</v>
      </c>
      <c r="L111" s="362">
        <v>2.404149729437715E-2</v>
      </c>
      <c r="M111" s="362">
        <v>2.4601707313038429E-2</v>
      </c>
      <c r="N111" s="362">
        <v>2.2373843244386227E-2</v>
      </c>
      <c r="O111" s="361">
        <v>2.3533320380090969E-2</v>
      </c>
      <c r="P111" s="361">
        <v>2.3142017932499443E-2</v>
      </c>
      <c r="Q111" s="361">
        <v>2.3121579475972376E-2</v>
      </c>
      <c r="R111" s="361">
        <v>2.3559368865515361E-2</v>
      </c>
      <c r="S111" s="361">
        <v>2.571424077420149E-2</v>
      </c>
      <c r="T111" s="361">
        <v>3.103180920060215E-2</v>
      </c>
      <c r="U111" s="361">
        <v>2.9984441915357631E-2</v>
      </c>
      <c r="V111" s="361">
        <v>3.0471574424974959E-2</v>
      </c>
      <c r="W111" s="361">
        <v>3.0926088288011609E-2</v>
      </c>
      <c r="X111" s="361">
        <v>2.404149729437715E-2</v>
      </c>
      <c r="Y111" s="361">
        <v>2.4601707313038429E-2</v>
      </c>
      <c r="Z111" s="361">
        <v>2.2373843244386227E-2</v>
      </c>
      <c r="AA111" s="361">
        <v>2.3533320380090969E-2</v>
      </c>
      <c r="AB111" s="361">
        <v>2.3142017932499443E-2</v>
      </c>
      <c r="AC111" s="361">
        <v>2.3121579475972376E-2</v>
      </c>
      <c r="AD111" s="361">
        <v>2.3559368865515361E-2</v>
      </c>
      <c r="AE111" s="361">
        <v>2.571424077420149E-2</v>
      </c>
      <c r="AF111" s="361">
        <v>3.103180920060215E-2</v>
      </c>
      <c r="AG111" s="361">
        <v>2.9984441915357631E-2</v>
      </c>
      <c r="AH111" s="361">
        <v>3.0471574424974959E-2</v>
      </c>
      <c r="AI111" s="361">
        <v>3.0926088288011609E-2</v>
      </c>
      <c r="AJ111" s="361">
        <v>2.404149729437715E-2</v>
      </c>
      <c r="AK111" s="361">
        <v>2.4601707313038429E-2</v>
      </c>
      <c r="AL111" s="361">
        <v>2.2373843244386227E-2</v>
      </c>
      <c r="AM111" s="361">
        <v>2.3533320380090969E-2</v>
      </c>
    </row>
    <row r="112" spans="1:39" hidden="1" x14ac:dyDescent="0.25">
      <c r="A112" s="598"/>
      <c r="B112" s="236" t="s">
        <v>20</v>
      </c>
      <c r="C112" s="350">
        <v>2.3035856275064787E-2</v>
      </c>
      <c r="D112" s="350">
        <v>2.3018097097034521E-2</v>
      </c>
      <c r="E112" s="350">
        <v>2.3858274435910272E-2</v>
      </c>
      <c r="F112" s="350">
        <v>2.39077296305596E-2</v>
      </c>
      <c r="G112" s="350">
        <v>2.4119712018997624E-2</v>
      </c>
      <c r="H112" s="350">
        <v>2.9277192076420381E-2</v>
      </c>
      <c r="I112" s="362">
        <v>2.9038923506189716E-2</v>
      </c>
      <c r="J112" s="362">
        <v>2.9317788800827208E-2</v>
      </c>
      <c r="K112" s="362">
        <v>2.9486607713799903E-2</v>
      </c>
      <c r="L112" s="362">
        <v>2.4787625849823691E-2</v>
      </c>
      <c r="M112" s="362">
        <v>2.3237877136096732E-2</v>
      </c>
      <c r="N112" s="362">
        <v>2.2924292710072274E-2</v>
      </c>
      <c r="O112" s="361">
        <v>2.2397351370130866E-2</v>
      </c>
      <c r="P112" s="361">
        <v>2.2141568526452406E-2</v>
      </c>
      <c r="Q112" s="361">
        <v>2.3081583856841188E-2</v>
      </c>
      <c r="R112" s="361">
        <v>2.4296108227819302E-2</v>
      </c>
      <c r="S112" s="361">
        <v>2.4680979039981447E-2</v>
      </c>
      <c r="T112" s="361">
        <v>2.9796764292535211E-2</v>
      </c>
      <c r="U112" s="361">
        <v>2.9038923506189716E-2</v>
      </c>
      <c r="V112" s="361">
        <v>2.9317788800827208E-2</v>
      </c>
      <c r="W112" s="361">
        <v>2.9486607713799903E-2</v>
      </c>
      <c r="X112" s="361">
        <v>2.4787625849823691E-2</v>
      </c>
      <c r="Y112" s="361">
        <v>2.3237877136096732E-2</v>
      </c>
      <c r="Z112" s="361">
        <v>2.2924292710072274E-2</v>
      </c>
      <c r="AA112" s="361">
        <v>2.2397351370130866E-2</v>
      </c>
      <c r="AB112" s="361">
        <v>2.2141568526452406E-2</v>
      </c>
      <c r="AC112" s="361">
        <v>2.3081583856841188E-2</v>
      </c>
      <c r="AD112" s="361">
        <v>2.4296108227819302E-2</v>
      </c>
      <c r="AE112" s="361">
        <v>2.4680979039981447E-2</v>
      </c>
      <c r="AF112" s="361">
        <v>2.9796764292535211E-2</v>
      </c>
      <c r="AG112" s="361">
        <v>2.9038923506189716E-2</v>
      </c>
      <c r="AH112" s="361">
        <v>2.9317788800827208E-2</v>
      </c>
      <c r="AI112" s="361">
        <v>2.9486607713799903E-2</v>
      </c>
      <c r="AJ112" s="361">
        <v>2.4787625849823691E-2</v>
      </c>
      <c r="AK112" s="361">
        <v>2.3237877136096732E-2</v>
      </c>
      <c r="AL112" s="361">
        <v>2.2924292710072274E-2</v>
      </c>
      <c r="AM112" s="361">
        <v>2.2397351370130866E-2</v>
      </c>
    </row>
    <row r="113" spans="1:39" hidden="1" x14ac:dyDescent="0.25">
      <c r="A113" s="598"/>
      <c r="B113" s="236" t="s">
        <v>1</v>
      </c>
      <c r="C113" s="350">
        <v>2.0648262404000001E-2</v>
      </c>
      <c r="D113" s="350">
        <v>2.0648262404000101E-2</v>
      </c>
      <c r="E113" s="350">
        <v>2.0648262403999099E-2</v>
      </c>
      <c r="F113" s="350">
        <v>2.3438898061895055E-2</v>
      </c>
      <c r="G113" s="350">
        <v>2.5988402964995303E-2</v>
      </c>
      <c r="H113" s="350">
        <v>3.053153206925488E-2</v>
      </c>
      <c r="I113" s="362">
        <v>3.0022712846707791E-2</v>
      </c>
      <c r="J113" s="362">
        <v>3.0517888109185608E-2</v>
      </c>
      <c r="K113" s="362">
        <v>3.1218860173408587E-2</v>
      </c>
      <c r="L113" s="362">
        <v>2.4002541515172393E-2</v>
      </c>
      <c r="M113" s="362">
        <v>1.9984999999999999E-2</v>
      </c>
      <c r="N113" s="362">
        <v>1.9984999999999999E-2</v>
      </c>
      <c r="O113" s="361">
        <v>1.9984999999999999E-2</v>
      </c>
      <c r="P113" s="361">
        <v>1.9984999999999999E-2</v>
      </c>
      <c r="Q113" s="361">
        <v>1.9984999999999999E-2</v>
      </c>
      <c r="R113" s="361">
        <v>2.3715988314436956E-2</v>
      </c>
      <c r="S113" s="361">
        <v>2.6905301223005631E-2</v>
      </c>
      <c r="T113" s="361">
        <v>3.109993094783918E-2</v>
      </c>
      <c r="U113" s="361">
        <v>3.0022712846707791E-2</v>
      </c>
      <c r="V113" s="361">
        <v>3.0517888109185608E-2</v>
      </c>
      <c r="W113" s="361">
        <v>3.1218860173408587E-2</v>
      </c>
      <c r="X113" s="361">
        <v>2.4002541515172393E-2</v>
      </c>
      <c r="Y113" s="361">
        <v>1.9984999999999999E-2</v>
      </c>
      <c r="Z113" s="361">
        <v>1.9984999999999999E-2</v>
      </c>
      <c r="AA113" s="361">
        <v>1.9984999999999999E-2</v>
      </c>
      <c r="AB113" s="361">
        <v>1.9984999999999999E-2</v>
      </c>
      <c r="AC113" s="361">
        <v>1.9984999999999999E-2</v>
      </c>
      <c r="AD113" s="361">
        <v>2.3715988314436956E-2</v>
      </c>
      <c r="AE113" s="361">
        <v>2.6905301223005631E-2</v>
      </c>
      <c r="AF113" s="361">
        <v>3.109993094783918E-2</v>
      </c>
      <c r="AG113" s="361">
        <v>3.0022712846707791E-2</v>
      </c>
      <c r="AH113" s="361">
        <v>3.0517888109185608E-2</v>
      </c>
      <c r="AI113" s="361">
        <v>3.1218860173408587E-2</v>
      </c>
      <c r="AJ113" s="361">
        <v>2.4002541515172393E-2</v>
      </c>
      <c r="AK113" s="361">
        <v>1.9984999999999999E-2</v>
      </c>
      <c r="AL113" s="361">
        <v>1.9984999999999999E-2</v>
      </c>
      <c r="AM113" s="361">
        <v>1.9984999999999999E-2</v>
      </c>
    </row>
    <row r="114" spans="1:39" hidden="1" x14ac:dyDescent="0.25">
      <c r="A114" s="598"/>
      <c r="B114" s="236" t="s">
        <v>21</v>
      </c>
      <c r="C114" s="350">
        <v>2.1190254124629451E-2</v>
      </c>
      <c r="D114" s="350">
        <v>2.1152137229698852E-2</v>
      </c>
      <c r="E114" s="350">
        <v>2.0737176729359496E-2</v>
      </c>
      <c r="F114" s="350">
        <v>2.1123166806762524E-2</v>
      </c>
      <c r="G114" s="350">
        <v>2.0745647548548931E-2</v>
      </c>
      <c r="H114" s="350">
        <v>2.2660656295062944E-2</v>
      </c>
      <c r="I114" s="362">
        <v>2.2009841467541771E-2</v>
      </c>
      <c r="J114" s="362">
        <v>2.2270371252704167E-2</v>
      </c>
      <c r="K114" s="362">
        <v>2.2238193320867791E-2</v>
      </c>
      <c r="L114" s="362">
        <v>2.0087685574775006E-2</v>
      </c>
      <c r="M114" s="362">
        <v>1.999378187698049E-2</v>
      </c>
      <c r="N114" s="362">
        <v>2.0043592355983408E-2</v>
      </c>
      <c r="O114" s="361">
        <v>2.0522769194661113E-2</v>
      </c>
      <c r="P114" s="361">
        <v>2.0427354099479291E-2</v>
      </c>
      <c r="Q114" s="361">
        <v>2.0063649613109358E-2</v>
      </c>
      <c r="R114" s="361">
        <v>2.0673817345237166E-2</v>
      </c>
      <c r="S114" s="361">
        <v>2.0114657236084896E-2</v>
      </c>
      <c r="T114" s="361">
        <v>2.2243673567773445E-2</v>
      </c>
      <c r="U114" s="361">
        <v>2.2009841467541771E-2</v>
      </c>
      <c r="V114" s="361">
        <v>2.2270371252704167E-2</v>
      </c>
      <c r="W114" s="361">
        <v>2.2238193320867791E-2</v>
      </c>
      <c r="X114" s="361">
        <v>2.0087685574775006E-2</v>
      </c>
      <c r="Y114" s="361">
        <v>1.999378187698049E-2</v>
      </c>
      <c r="Z114" s="361">
        <v>2.0043592355983408E-2</v>
      </c>
      <c r="AA114" s="361">
        <v>2.0522769194661113E-2</v>
      </c>
      <c r="AB114" s="361">
        <v>2.0427354099479291E-2</v>
      </c>
      <c r="AC114" s="361">
        <v>2.0063649613109358E-2</v>
      </c>
      <c r="AD114" s="361">
        <v>2.0673817345237166E-2</v>
      </c>
      <c r="AE114" s="361">
        <v>2.0114657236084896E-2</v>
      </c>
      <c r="AF114" s="361">
        <v>2.2243673567773445E-2</v>
      </c>
      <c r="AG114" s="361">
        <v>2.2009841467541771E-2</v>
      </c>
      <c r="AH114" s="361">
        <v>2.2270371252704167E-2</v>
      </c>
      <c r="AI114" s="361">
        <v>2.2238193320867791E-2</v>
      </c>
      <c r="AJ114" s="361">
        <v>2.0087685574775006E-2</v>
      </c>
      <c r="AK114" s="361">
        <v>1.999378187698049E-2</v>
      </c>
      <c r="AL114" s="361">
        <v>2.0043592355983408E-2</v>
      </c>
      <c r="AM114" s="361">
        <v>2.0522769194661113E-2</v>
      </c>
    </row>
    <row r="115" spans="1:39" hidden="1" x14ac:dyDescent="0.25">
      <c r="A115" s="598"/>
      <c r="B115" s="77" t="s">
        <v>9</v>
      </c>
      <c r="C115" s="350">
        <v>2.4146971028530511E-2</v>
      </c>
      <c r="D115" s="350">
        <v>2.4003786443699406E-2</v>
      </c>
      <c r="E115" s="350">
        <v>2.397468672158775E-2</v>
      </c>
      <c r="F115" s="350">
        <v>2.3957072804052647E-2</v>
      </c>
      <c r="G115" s="350">
        <v>2.3454344374147309E-2</v>
      </c>
      <c r="H115" s="350">
        <v>2.2434774463499899E-2</v>
      </c>
      <c r="I115" s="362">
        <v>2.1971999999999998E-2</v>
      </c>
      <c r="J115" s="362">
        <v>2.1971999999999998E-2</v>
      </c>
      <c r="K115" s="362">
        <v>2.9186215545457354E-2</v>
      </c>
      <c r="L115" s="362">
        <v>2.4522718184811772E-2</v>
      </c>
      <c r="M115" s="362">
        <v>2.474881803232094E-2</v>
      </c>
      <c r="N115" s="362">
        <v>2.2374526940173813E-2</v>
      </c>
      <c r="O115" s="361">
        <v>2.3533125104223951E-2</v>
      </c>
      <c r="P115" s="361">
        <v>2.3145246955055283E-2</v>
      </c>
      <c r="Q115" s="361">
        <v>2.3201186158131569E-2</v>
      </c>
      <c r="R115" s="361">
        <v>2.4356205675658375E-2</v>
      </c>
      <c r="S115" s="361">
        <v>2.380876785601347E-2</v>
      </c>
      <c r="T115" s="361">
        <v>2.1971999999999998E-2</v>
      </c>
      <c r="U115" s="361">
        <v>2.1971999999999998E-2</v>
      </c>
      <c r="V115" s="361">
        <v>2.1971999999999998E-2</v>
      </c>
      <c r="W115" s="361">
        <v>2.9186215545457354E-2</v>
      </c>
      <c r="X115" s="361">
        <v>2.4522718184811772E-2</v>
      </c>
      <c r="Y115" s="361">
        <v>2.474881803232094E-2</v>
      </c>
      <c r="Z115" s="361">
        <v>2.2374526940173813E-2</v>
      </c>
      <c r="AA115" s="361">
        <v>2.3533125104223951E-2</v>
      </c>
      <c r="AB115" s="361">
        <v>2.3145246955055283E-2</v>
      </c>
      <c r="AC115" s="361">
        <v>2.3201186158131569E-2</v>
      </c>
      <c r="AD115" s="361">
        <v>2.4356205675658375E-2</v>
      </c>
      <c r="AE115" s="361">
        <v>2.380876785601347E-2</v>
      </c>
      <c r="AF115" s="361">
        <v>2.1971999999999998E-2</v>
      </c>
      <c r="AG115" s="361">
        <v>2.1971999999999998E-2</v>
      </c>
      <c r="AH115" s="361">
        <v>2.1971999999999998E-2</v>
      </c>
      <c r="AI115" s="361">
        <v>2.9186215545457354E-2</v>
      </c>
      <c r="AJ115" s="361">
        <v>2.4522718184811772E-2</v>
      </c>
      <c r="AK115" s="361">
        <v>2.474881803232094E-2</v>
      </c>
      <c r="AL115" s="361">
        <v>2.2374526940173813E-2</v>
      </c>
      <c r="AM115" s="361">
        <v>2.3533125104223951E-2</v>
      </c>
    </row>
    <row r="116" spans="1:39" hidden="1" x14ac:dyDescent="0.25">
      <c r="A116" s="598"/>
      <c r="B116" s="77" t="s">
        <v>3</v>
      </c>
      <c r="C116" s="350">
        <v>2.4146888775834336E-2</v>
      </c>
      <c r="D116" s="350">
        <v>2.4000297678319994E-2</v>
      </c>
      <c r="E116" s="350">
        <v>2.3897068756414595E-2</v>
      </c>
      <c r="F116" s="350">
        <v>2.3313829526834466E-2</v>
      </c>
      <c r="G116" s="350">
        <v>2.4964802170357413E-2</v>
      </c>
      <c r="H116" s="350">
        <v>3.0465985850291009E-2</v>
      </c>
      <c r="I116" s="362">
        <v>2.9984441915357631E-2</v>
      </c>
      <c r="J116" s="362">
        <v>3.0471574424974959E-2</v>
      </c>
      <c r="K116" s="362">
        <v>3.0926088288011609E-2</v>
      </c>
      <c r="L116" s="362">
        <v>2.404149729437715E-2</v>
      </c>
      <c r="M116" s="362">
        <v>2.4601707313038429E-2</v>
      </c>
      <c r="N116" s="362">
        <v>2.2373843244386227E-2</v>
      </c>
      <c r="O116" s="361">
        <v>2.3533320380090969E-2</v>
      </c>
      <c r="P116" s="361">
        <v>2.3142017932499443E-2</v>
      </c>
      <c r="Q116" s="361">
        <v>2.3121579475972376E-2</v>
      </c>
      <c r="R116" s="361">
        <v>2.3559368865515361E-2</v>
      </c>
      <c r="S116" s="361">
        <v>2.571424077420149E-2</v>
      </c>
      <c r="T116" s="361">
        <v>3.103180920060215E-2</v>
      </c>
      <c r="U116" s="361">
        <v>2.9984441915357631E-2</v>
      </c>
      <c r="V116" s="361">
        <v>3.0471574424974959E-2</v>
      </c>
      <c r="W116" s="361">
        <v>3.0926088288011609E-2</v>
      </c>
      <c r="X116" s="361">
        <v>2.404149729437715E-2</v>
      </c>
      <c r="Y116" s="361">
        <v>2.4601707313038429E-2</v>
      </c>
      <c r="Z116" s="361">
        <v>2.2373843244386227E-2</v>
      </c>
      <c r="AA116" s="361">
        <v>2.3533320380090969E-2</v>
      </c>
      <c r="AB116" s="361">
        <v>2.3142017932499443E-2</v>
      </c>
      <c r="AC116" s="361">
        <v>2.3121579475972376E-2</v>
      </c>
      <c r="AD116" s="361">
        <v>2.3559368865515361E-2</v>
      </c>
      <c r="AE116" s="361">
        <v>2.571424077420149E-2</v>
      </c>
      <c r="AF116" s="361">
        <v>3.103180920060215E-2</v>
      </c>
      <c r="AG116" s="361">
        <v>2.9984441915357631E-2</v>
      </c>
      <c r="AH116" s="361">
        <v>3.0471574424974959E-2</v>
      </c>
      <c r="AI116" s="361">
        <v>3.0926088288011609E-2</v>
      </c>
      <c r="AJ116" s="361">
        <v>2.404149729437715E-2</v>
      </c>
      <c r="AK116" s="361">
        <v>2.4601707313038429E-2</v>
      </c>
      <c r="AL116" s="361">
        <v>2.2373843244386227E-2</v>
      </c>
      <c r="AM116" s="361">
        <v>2.3533320380090969E-2</v>
      </c>
    </row>
    <row r="117" spans="1:39" hidden="1" x14ac:dyDescent="0.25">
      <c r="A117" s="598"/>
      <c r="B117" s="77" t="s">
        <v>4</v>
      </c>
      <c r="C117" s="350">
        <v>2.3453850881604333E-2</v>
      </c>
      <c r="D117" s="350">
        <v>2.3291688777670631E-2</v>
      </c>
      <c r="E117" s="350">
        <v>2.3553415133076006E-2</v>
      </c>
      <c r="F117" s="350">
        <v>2.3754535894260277E-2</v>
      </c>
      <c r="G117" s="350">
        <v>2.4165371279916782E-2</v>
      </c>
      <c r="H117" s="350">
        <v>2.9121912626013276E-2</v>
      </c>
      <c r="I117" s="362">
        <v>2.9459800521413247E-2</v>
      </c>
      <c r="J117" s="362">
        <v>2.9328769096592003E-2</v>
      </c>
      <c r="K117" s="362">
        <v>2.9156822006933342E-2</v>
      </c>
      <c r="L117" s="362">
        <v>2.4888406070414815E-2</v>
      </c>
      <c r="M117" s="362">
        <v>2.3532584809416203E-2</v>
      </c>
      <c r="N117" s="362">
        <v>2.2729764967588894E-2</v>
      </c>
      <c r="O117" s="361">
        <v>2.2831381354378639E-2</v>
      </c>
      <c r="P117" s="361">
        <v>2.241739854927732E-2</v>
      </c>
      <c r="Q117" s="361">
        <v>2.2770506315008758E-2</v>
      </c>
      <c r="R117" s="361">
        <v>2.4108141034085314E-2</v>
      </c>
      <c r="S117" s="361">
        <v>2.4738210731892432E-2</v>
      </c>
      <c r="T117" s="361">
        <v>2.9628662744045547E-2</v>
      </c>
      <c r="U117" s="361">
        <v>2.9459800521413247E-2</v>
      </c>
      <c r="V117" s="361">
        <v>2.9328769096592003E-2</v>
      </c>
      <c r="W117" s="361">
        <v>2.9156822006933342E-2</v>
      </c>
      <c r="X117" s="361">
        <v>2.4888406070414815E-2</v>
      </c>
      <c r="Y117" s="361">
        <v>2.3532584809416203E-2</v>
      </c>
      <c r="Z117" s="361">
        <v>2.2729764967588894E-2</v>
      </c>
      <c r="AA117" s="361">
        <v>2.2831381354378639E-2</v>
      </c>
      <c r="AB117" s="361">
        <v>2.241739854927732E-2</v>
      </c>
      <c r="AC117" s="361">
        <v>2.2770506315008758E-2</v>
      </c>
      <c r="AD117" s="361">
        <v>2.4108141034085314E-2</v>
      </c>
      <c r="AE117" s="361">
        <v>2.4738210731892432E-2</v>
      </c>
      <c r="AF117" s="361">
        <v>2.9628662744045547E-2</v>
      </c>
      <c r="AG117" s="361">
        <v>2.9459800521413247E-2</v>
      </c>
      <c r="AH117" s="361">
        <v>2.9328769096592003E-2</v>
      </c>
      <c r="AI117" s="361">
        <v>2.9156822006933342E-2</v>
      </c>
      <c r="AJ117" s="361">
        <v>2.4888406070414815E-2</v>
      </c>
      <c r="AK117" s="361">
        <v>2.3532584809416203E-2</v>
      </c>
      <c r="AL117" s="361">
        <v>2.2729764967588894E-2</v>
      </c>
      <c r="AM117" s="361">
        <v>2.2831381354378639E-2</v>
      </c>
    </row>
    <row r="118" spans="1:39" hidden="1" x14ac:dyDescent="0.25">
      <c r="A118" s="598"/>
      <c r="B118" s="77" t="s">
        <v>5</v>
      </c>
      <c r="C118" s="350">
        <v>2.3113770630064437E-2</v>
      </c>
      <c r="D118" s="350">
        <v>2.308480619226886E-2</v>
      </c>
      <c r="E118" s="350">
        <v>2.3323293010974844E-2</v>
      </c>
      <c r="F118" s="350">
        <v>2.321311884647274E-2</v>
      </c>
      <c r="G118" s="350">
        <v>2.3731198013184747E-2</v>
      </c>
      <c r="H118" s="350">
        <v>2.8606933470298294E-2</v>
      </c>
      <c r="I118" s="362">
        <v>2.9046768289494204E-2</v>
      </c>
      <c r="J118" s="362">
        <v>2.8926223071207881E-2</v>
      </c>
      <c r="K118" s="362">
        <v>2.8853811928619136E-2</v>
      </c>
      <c r="L118" s="362">
        <v>2.423934325833732E-2</v>
      </c>
      <c r="M118" s="362">
        <v>2.3230451301046742E-2</v>
      </c>
      <c r="N118" s="362">
        <v>2.2569877249855298E-2</v>
      </c>
      <c r="O118" s="361">
        <v>2.2477983548236508E-2</v>
      </c>
      <c r="P118" s="361">
        <v>2.2208460096153619E-2</v>
      </c>
      <c r="Q118" s="361">
        <v>2.2537126025125254E-2</v>
      </c>
      <c r="R118" s="361">
        <v>2.3433158350103633E-2</v>
      </c>
      <c r="S118" s="361">
        <v>2.4182497583924868E-2</v>
      </c>
      <c r="T118" s="361">
        <v>2.9068192865801402E-2</v>
      </c>
      <c r="U118" s="361">
        <v>2.9046768289494204E-2</v>
      </c>
      <c r="V118" s="361">
        <v>2.8926223071207881E-2</v>
      </c>
      <c r="W118" s="361">
        <v>2.8853811928619136E-2</v>
      </c>
      <c r="X118" s="361">
        <v>2.423934325833732E-2</v>
      </c>
      <c r="Y118" s="361">
        <v>2.3230451301046742E-2</v>
      </c>
      <c r="Z118" s="361">
        <v>2.2569877249855298E-2</v>
      </c>
      <c r="AA118" s="361">
        <v>2.2477983548236508E-2</v>
      </c>
      <c r="AB118" s="361">
        <v>2.2208460096153619E-2</v>
      </c>
      <c r="AC118" s="361">
        <v>2.2537126025125254E-2</v>
      </c>
      <c r="AD118" s="361">
        <v>2.3433158350103633E-2</v>
      </c>
      <c r="AE118" s="361">
        <v>2.4182497583924868E-2</v>
      </c>
      <c r="AF118" s="361">
        <v>2.9068192865801402E-2</v>
      </c>
      <c r="AG118" s="361">
        <v>2.9046768289494204E-2</v>
      </c>
      <c r="AH118" s="361">
        <v>2.8926223071207881E-2</v>
      </c>
      <c r="AI118" s="361">
        <v>2.8853811928619136E-2</v>
      </c>
      <c r="AJ118" s="361">
        <v>2.423934325833732E-2</v>
      </c>
      <c r="AK118" s="361">
        <v>2.3230451301046742E-2</v>
      </c>
      <c r="AL118" s="361">
        <v>2.2569877249855298E-2</v>
      </c>
      <c r="AM118" s="361">
        <v>2.2477983548236508E-2</v>
      </c>
    </row>
    <row r="119" spans="1:39" hidden="1" x14ac:dyDescent="0.25">
      <c r="A119" s="598"/>
      <c r="B119" s="77" t="s">
        <v>22</v>
      </c>
      <c r="C119" s="350">
        <v>2.3113770630064437E-2</v>
      </c>
      <c r="D119" s="350">
        <v>2.308480619226886E-2</v>
      </c>
      <c r="E119" s="350">
        <v>2.3323293010974844E-2</v>
      </c>
      <c r="F119" s="350">
        <v>2.321311884647274E-2</v>
      </c>
      <c r="G119" s="350">
        <v>2.3731198013184747E-2</v>
      </c>
      <c r="H119" s="350">
        <v>2.8606933470298294E-2</v>
      </c>
      <c r="I119" s="362">
        <v>2.9046768289494204E-2</v>
      </c>
      <c r="J119" s="362">
        <v>2.8926223071207881E-2</v>
      </c>
      <c r="K119" s="362">
        <v>2.8853811928619136E-2</v>
      </c>
      <c r="L119" s="362">
        <v>2.423934325833732E-2</v>
      </c>
      <c r="M119" s="362">
        <v>2.3230451301046742E-2</v>
      </c>
      <c r="N119" s="362">
        <v>2.2569877249855298E-2</v>
      </c>
      <c r="O119" s="361">
        <v>2.2477983548236508E-2</v>
      </c>
      <c r="P119" s="361">
        <v>2.2208460096153619E-2</v>
      </c>
      <c r="Q119" s="361">
        <v>2.2537126025125254E-2</v>
      </c>
      <c r="R119" s="361">
        <v>2.3433158350103633E-2</v>
      </c>
      <c r="S119" s="361">
        <v>2.4182497583924868E-2</v>
      </c>
      <c r="T119" s="361">
        <v>2.9068192865801402E-2</v>
      </c>
      <c r="U119" s="361">
        <v>2.9046768289494204E-2</v>
      </c>
      <c r="V119" s="361">
        <v>2.8926223071207881E-2</v>
      </c>
      <c r="W119" s="361">
        <v>2.8853811928619136E-2</v>
      </c>
      <c r="X119" s="361">
        <v>2.423934325833732E-2</v>
      </c>
      <c r="Y119" s="361">
        <v>2.3230451301046742E-2</v>
      </c>
      <c r="Z119" s="361">
        <v>2.2569877249855298E-2</v>
      </c>
      <c r="AA119" s="361">
        <v>2.2477983548236508E-2</v>
      </c>
      <c r="AB119" s="361">
        <v>2.2208460096153619E-2</v>
      </c>
      <c r="AC119" s="361">
        <v>2.2537126025125254E-2</v>
      </c>
      <c r="AD119" s="361">
        <v>2.3433158350103633E-2</v>
      </c>
      <c r="AE119" s="361">
        <v>2.4182497583924868E-2</v>
      </c>
      <c r="AF119" s="361">
        <v>2.9068192865801402E-2</v>
      </c>
      <c r="AG119" s="361">
        <v>2.9046768289494204E-2</v>
      </c>
      <c r="AH119" s="361">
        <v>2.8926223071207881E-2</v>
      </c>
      <c r="AI119" s="361">
        <v>2.8853811928619136E-2</v>
      </c>
      <c r="AJ119" s="361">
        <v>2.423934325833732E-2</v>
      </c>
      <c r="AK119" s="361">
        <v>2.3230451301046742E-2</v>
      </c>
      <c r="AL119" s="361">
        <v>2.2569877249855298E-2</v>
      </c>
      <c r="AM119" s="361">
        <v>2.2477983548236508E-2</v>
      </c>
    </row>
    <row r="120" spans="1:39" hidden="1" x14ac:dyDescent="0.25">
      <c r="A120" s="598"/>
      <c r="B120" s="77" t="s">
        <v>23</v>
      </c>
      <c r="C120" s="350">
        <v>2.3113770630064437E-2</v>
      </c>
      <c r="D120" s="350">
        <v>2.308480619226886E-2</v>
      </c>
      <c r="E120" s="350">
        <v>2.3323293010974844E-2</v>
      </c>
      <c r="F120" s="350">
        <v>2.321311884647274E-2</v>
      </c>
      <c r="G120" s="350">
        <v>2.3731198013184747E-2</v>
      </c>
      <c r="H120" s="350">
        <v>2.8606933470298294E-2</v>
      </c>
      <c r="I120" s="362">
        <v>2.9046768289494204E-2</v>
      </c>
      <c r="J120" s="362">
        <v>2.8926223071207881E-2</v>
      </c>
      <c r="K120" s="362">
        <v>2.8853811928619136E-2</v>
      </c>
      <c r="L120" s="362">
        <v>2.423934325833732E-2</v>
      </c>
      <c r="M120" s="362">
        <v>2.3230451301046742E-2</v>
      </c>
      <c r="N120" s="362">
        <v>2.2569877249855298E-2</v>
      </c>
      <c r="O120" s="361">
        <v>2.2477983548236508E-2</v>
      </c>
      <c r="P120" s="361">
        <v>2.2208460096153619E-2</v>
      </c>
      <c r="Q120" s="361">
        <v>2.2537126025125254E-2</v>
      </c>
      <c r="R120" s="361">
        <v>2.3433158350103633E-2</v>
      </c>
      <c r="S120" s="361">
        <v>2.4182497583924868E-2</v>
      </c>
      <c r="T120" s="361">
        <v>2.9068192865801402E-2</v>
      </c>
      <c r="U120" s="361">
        <v>2.9046768289494204E-2</v>
      </c>
      <c r="V120" s="361">
        <v>2.8926223071207881E-2</v>
      </c>
      <c r="W120" s="361">
        <v>2.8853811928619136E-2</v>
      </c>
      <c r="X120" s="361">
        <v>2.423934325833732E-2</v>
      </c>
      <c r="Y120" s="361">
        <v>2.3230451301046742E-2</v>
      </c>
      <c r="Z120" s="361">
        <v>2.2569877249855298E-2</v>
      </c>
      <c r="AA120" s="361">
        <v>2.2477983548236508E-2</v>
      </c>
      <c r="AB120" s="361">
        <v>2.2208460096153619E-2</v>
      </c>
      <c r="AC120" s="361">
        <v>2.2537126025125254E-2</v>
      </c>
      <c r="AD120" s="361">
        <v>2.3433158350103633E-2</v>
      </c>
      <c r="AE120" s="361">
        <v>2.4182497583924868E-2</v>
      </c>
      <c r="AF120" s="361">
        <v>2.9068192865801402E-2</v>
      </c>
      <c r="AG120" s="361">
        <v>2.9046768289494204E-2</v>
      </c>
      <c r="AH120" s="361">
        <v>2.8926223071207881E-2</v>
      </c>
      <c r="AI120" s="361">
        <v>2.8853811928619136E-2</v>
      </c>
      <c r="AJ120" s="361">
        <v>2.423934325833732E-2</v>
      </c>
      <c r="AK120" s="361">
        <v>2.3230451301046742E-2</v>
      </c>
      <c r="AL120" s="361">
        <v>2.2569877249855298E-2</v>
      </c>
      <c r="AM120" s="361">
        <v>2.2477983548236508E-2</v>
      </c>
    </row>
    <row r="121" spans="1:39" hidden="1" x14ac:dyDescent="0.25">
      <c r="A121" s="598"/>
      <c r="B121" s="77" t="s">
        <v>7</v>
      </c>
      <c r="C121" s="350">
        <v>2.2756510058789724E-2</v>
      </c>
      <c r="D121" s="350">
        <v>2.2739855778448167E-2</v>
      </c>
      <c r="E121" s="350">
        <v>2.3245601221352157E-2</v>
      </c>
      <c r="F121" s="350">
        <v>2.3127027336541043E-2</v>
      </c>
      <c r="G121" s="350">
        <v>2.3421168850018034E-2</v>
      </c>
      <c r="H121" s="350">
        <v>2.8274064522205176E-2</v>
      </c>
      <c r="I121" s="362">
        <v>2.8309839289235212E-2</v>
      </c>
      <c r="J121" s="362">
        <v>2.8376993609927615E-2</v>
      </c>
      <c r="K121" s="362">
        <v>2.8354270870694132E-2</v>
      </c>
      <c r="L121" s="362">
        <v>2.3826293524526761E-2</v>
      </c>
      <c r="M121" s="362">
        <v>2.276075561584168E-2</v>
      </c>
      <c r="N121" s="362">
        <v>2.2285451390559173E-2</v>
      </c>
      <c r="O121" s="361">
        <v>2.2109192578663586E-2</v>
      </c>
      <c r="P121" s="361">
        <v>2.1878141721193581E-2</v>
      </c>
      <c r="Q121" s="361">
        <v>2.2458748993281256E-2</v>
      </c>
      <c r="R121" s="361">
        <v>2.3324375797169238E-2</v>
      </c>
      <c r="S121" s="361">
        <v>2.3763945148409186E-2</v>
      </c>
      <c r="T121" s="361">
        <v>2.870356213721911E-2</v>
      </c>
      <c r="U121" s="361">
        <v>2.8309839289235212E-2</v>
      </c>
      <c r="V121" s="361">
        <v>2.8376993609927615E-2</v>
      </c>
      <c r="W121" s="361">
        <v>2.8354270870694132E-2</v>
      </c>
      <c r="X121" s="361">
        <v>2.3826293524526761E-2</v>
      </c>
      <c r="Y121" s="361">
        <v>2.276075561584168E-2</v>
      </c>
      <c r="Z121" s="361">
        <v>2.2285451390559173E-2</v>
      </c>
      <c r="AA121" s="361">
        <v>2.2109192578663586E-2</v>
      </c>
      <c r="AB121" s="361">
        <v>2.1878141721193581E-2</v>
      </c>
      <c r="AC121" s="361">
        <v>2.2458748993281256E-2</v>
      </c>
      <c r="AD121" s="361">
        <v>2.3324375797169238E-2</v>
      </c>
      <c r="AE121" s="361">
        <v>2.3763945148409186E-2</v>
      </c>
      <c r="AF121" s="361">
        <v>2.870356213721911E-2</v>
      </c>
      <c r="AG121" s="361">
        <v>2.8309839289235212E-2</v>
      </c>
      <c r="AH121" s="361">
        <v>2.8376993609927615E-2</v>
      </c>
      <c r="AI121" s="361">
        <v>2.8354270870694132E-2</v>
      </c>
      <c r="AJ121" s="361">
        <v>2.3826293524526761E-2</v>
      </c>
      <c r="AK121" s="361">
        <v>2.276075561584168E-2</v>
      </c>
      <c r="AL121" s="361">
        <v>2.2285451390559173E-2</v>
      </c>
      <c r="AM121" s="361">
        <v>2.2109192578663586E-2</v>
      </c>
    </row>
    <row r="122" spans="1:39" ht="15.75" hidden="1" thickBot="1" x14ac:dyDescent="0.3">
      <c r="A122" s="599"/>
      <c r="B122" s="79" t="s">
        <v>8</v>
      </c>
      <c r="C122" s="350">
        <v>2.2745359810713212E-2</v>
      </c>
      <c r="D122" s="350">
        <v>2.2733204229844931E-2</v>
      </c>
      <c r="E122" s="350">
        <v>2.3688133572165281E-2</v>
      </c>
      <c r="F122" s="350">
        <v>2.3756476729642553E-2</v>
      </c>
      <c r="G122" s="350">
        <v>2.4036187263574003E-2</v>
      </c>
      <c r="H122" s="350">
        <v>2.9447556712061913E-2</v>
      </c>
      <c r="I122" s="362">
        <v>2.8721794360525577E-2</v>
      </c>
      <c r="J122" s="362">
        <v>2.923638292655938E-2</v>
      </c>
      <c r="K122" s="362">
        <v>2.9354148766877561E-2</v>
      </c>
      <c r="L122" s="362">
        <v>2.4782445602694218E-2</v>
      </c>
      <c r="M122" s="362">
        <v>2.3010329043897968E-2</v>
      </c>
      <c r="N122" s="362">
        <v>2.2847717498970476E-2</v>
      </c>
      <c r="O122" s="359">
        <v>2.2098193731108311E-2</v>
      </c>
      <c r="P122" s="359">
        <v>2.1872109080085231E-2</v>
      </c>
      <c r="Q122" s="359">
        <v>2.2907538242953603E-2</v>
      </c>
      <c r="R122" s="359">
        <v>2.4110148891352295E-2</v>
      </c>
      <c r="S122" s="359">
        <v>2.4576562726269117E-2</v>
      </c>
      <c r="T122" s="359">
        <v>2.9974761791179142E-2</v>
      </c>
      <c r="U122" s="359">
        <v>2.8721794360525577E-2</v>
      </c>
      <c r="V122" s="359">
        <v>2.923638292655938E-2</v>
      </c>
      <c r="W122" s="359">
        <v>2.9354148766877561E-2</v>
      </c>
      <c r="X122" s="359">
        <v>2.4782445602694218E-2</v>
      </c>
      <c r="Y122" s="359">
        <v>2.3010329043897968E-2</v>
      </c>
      <c r="Z122" s="359">
        <v>2.2847717498970476E-2</v>
      </c>
      <c r="AA122" s="359">
        <v>2.2098193731108311E-2</v>
      </c>
      <c r="AB122" s="359">
        <v>2.1872109080085231E-2</v>
      </c>
      <c r="AC122" s="359">
        <v>2.2907538242953603E-2</v>
      </c>
      <c r="AD122" s="359">
        <v>2.4110148891352295E-2</v>
      </c>
      <c r="AE122" s="359">
        <v>2.4576562726269117E-2</v>
      </c>
      <c r="AF122" s="359">
        <v>2.9974761791179142E-2</v>
      </c>
      <c r="AG122" s="359">
        <v>2.8721794360525577E-2</v>
      </c>
      <c r="AH122" s="359">
        <v>2.923638292655938E-2</v>
      </c>
      <c r="AI122" s="359">
        <v>2.9354148766877561E-2</v>
      </c>
      <c r="AJ122" s="359">
        <v>2.4782445602694218E-2</v>
      </c>
      <c r="AK122" s="359">
        <v>2.3010329043897968E-2</v>
      </c>
      <c r="AL122" s="359">
        <v>2.2847717498970476E-2</v>
      </c>
      <c r="AM122" s="359">
        <v>2.2098193731108311E-2</v>
      </c>
    </row>
    <row r="123" spans="1:39" hidden="1" x14ac:dyDescent="0.25">
      <c r="A123" s="96"/>
      <c r="B123" s="96"/>
      <c r="C123" s="97"/>
      <c r="D123" s="97"/>
      <c r="E123" s="97"/>
      <c r="F123" s="97"/>
      <c r="G123" s="97"/>
      <c r="H123" s="97"/>
      <c r="I123" s="97"/>
      <c r="J123" s="97"/>
      <c r="K123" s="97"/>
      <c r="L123" s="97"/>
      <c r="M123" s="97"/>
      <c r="N123" s="97"/>
    </row>
    <row r="124" spans="1:39" ht="15.75" hidden="1" thickBot="1" x14ac:dyDescent="0.3"/>
    <row r="125" spans="1:39" ht="15.75" hidden="1" thickBot="1" x14ac:dyDescent="0.3">
      <c r="C125" s="621" t="s">
        <v>118</v>
      </c>
      <c r="D125" s="621"/>
      <c r="E125" s="621"/>
      <c r="F125" s="621"/>
      <c r="G125" s="621"/>
      <c r="H125" s="621"/>
      <c r="I125" s="621"/>
      <c r="J125" s="621"/>
      <c r="K125" s="621"/>
      <c r="L125" s="621"/>
      <c r="M125" s="621"/>
      <c r="N125" s="621"/>
      <c r="O125" s="621" t="s">
        <v>118</v>
      </c>
      <c r="P125" s="621"/>
      <c r="Q125" s="621"/>
      <c r="R125" s="621"/>
      <c r="S125" s="621"/>
      <c r="T125" s="621"/>
      <c r="U125" s="621"/>
      <c r="V125" s="621"/>
      <c r="W125" s="621"/>
      <c r="X125" s="621"/>
      <c r="Y125" s="621"/>
      <c r="Z125" s="621"/>
      <c r="AA125" s="621" t="s">
        <v>118</v>
      </c>
      <c r="AB125" s="621"/>
      <c r="AC125" s="621"/>
      <c r="AD125" s="621"/>
      <c r="AE125" s="621"/>
      <c r="AF125" s="621"/>
      <c r="AG125" s="621"/>
      <c r="AH125" s="621"/>
      <c r="AI125" s="621"/>
      <c r="AJ125" s="621"/>
      <c r="AK125" s="621"/>
      <c r="AL125" s="621"/>
      <c r="AM125" s="474" t="s">
        <v>118</v>
      </c>
    </row>
    <row r="126" spans="1:39" ht="16.5" hidden="1" thickBot="1" x14ac:dyDescent="0.3">
      <c r="A126" s="597" t="s">
        <v>119</v>
      </c>
      <c r="B126" s="235" t="s">
        <v>137</v>
      </c>
      <c r="C126" s="142">
        <f>C$4</f>
        <v>44927</v>
      </c>
      <c r="D126" s="142">
        <f t="shared" ref="D126:AM126" si="58">D$4</f>
        <v>44958</v>
      </c>
      <c r="E126" s="142">
        <f t="shared" si="58"/>
        <v>44986</v>
      </c>
      <c r="F126" s="142">
        <f t="shared" si="58"/>
        <v>45017</v>
      </c>
      <c r="G126" s="142">
        <f t="shared" si="58"/>
        <v>45047</v>
      </c>
      <c r="H126" s="142">
        <f t="shared" si="58"/>
        <v>45078</v>
      </c>
      <c r="I126" s="142">
        <f t="shared" si="58"/>
        <v>45108</v>
      </c>
      <c r="J126" s="142">
        <f t="shared" si="58"/>
        <v>45139</v>
      </c>
      <c r="K126" s="142">
        <f t="shared" si="58"/>
        <v>45170</v>
      </c>
      <c r="L126" s="142">
        <f t="shared" si="58"/>
        <v>45200</v>
      </c>
      <c r="M126" s="142">
        <f t="shared" si="58"/>
        <v>45231</v>
      </c>
      <c r="N126" s="142">
        <f t="shared" si="58"/>
        <v>45261</v>
      </c>
      <c r="O126" s="142">
        <f t="shared" si="58"/>
        <v>45292</v>
      </c>
      <c r="P126" s="142">
        <f t="shared" si="58"/>
        <v>45323</v>
      </c>
      <c r="Q126" s="142">
        <f t="shared" si="58"/>
        <v>45352</v>
      </c>
      <c r="R126" s="142">
        <f t="shared" si="58"/>
        <v>45383</v>
      </c>
      <c r="S126" s="142">
        <f t="shared" si="58"/>
        <v>45413</v>
      </c>
      <c r="T126" s="142">
        <f t="shared" si="58"/>
        <v>45444</v>
      </c>
      <c r="U126" s="142">
        <f t="shared" si="58"/>
        <v>45474</v>
      </c>
      <c r="V126" s="142">
        <f t="shared" si="58"/>
        <v>45505</v>
      </c>
      <c r="W126" s="142">
        <f t="shared" si="58"/>
        <v>45536</v>
      </c>
      <c r="X126" s="142">
        <f t="shared" si="58"/>
        <v>45566</v>
      </c>
      <c r="Y126" s="142">
        <f t="shared" si="58"/>
        <v>45597</v>
      </c>
      <c r="Z126" s="142">
        <f t="shared" si="58"/>
        <v>45627</v>
      </c>
      <c r="AA126" s="142">
        <f t="shared" si="58"/>
        <v>45658</v>
      </c>
      <c r="AB126" s="142">
        <f t="shared" si="58"/>
        <v>45689</v>
      </c>
      <c r="AC126" s="142">
        <f t="shared" si="58"/>
        <v>45717</v>
      </c>
      <c r="AD126" s="142">
        <f t="shared" si="58"/>
        <v>45748</v>
      </c>
      <c r="AE126" s="142">
        <f t="shared" si="58"/>
        <v>45778</v>
      </c>
      <c r="AF126" s="142">
        <f t="shared" si="58"/>
        <v>45809</v>
      </c>
      <c r="AG126" s="142">
        <f t="shared" si="58"/>
        <v>45839</v>
      </c>
      <c r="AH126" s="142">
        <f t="shared" si="58"/>
        <v>45870</v>
      </c>
      <c r="AI126" s="142">
        <f t="shared" si="58"/>
        <v>45901</v>
      </c>
      <c r="AJ126" s="142">
        <f t="shared" si="58"/>
        <v>45931</v>
      </c>
      <c r="AK126" s="142">
        <f t="shared" si="58"/>
        <v>45962</v>
      </c>
      <c r="AL126" s="142">
        <f t="shared" si="58"/>
        <v>45992</v>
      </c>
      <c r="AM126" s="142">
        <f t="shared" si="58"/>
        <v>46023</v>
      </c>
    </row>
    <row r="127" spans="1:39" hidden="1" x14ac:dyDescent="0.25">
      <c r="A127" s="598"/>
      <c r="B127" s="236" t="s">
        <v>19</v>
      </c>
      <c r="C127" s="354">
        <v>6.0073596766950631E-3</v>
      </c>
      <c r="D127" s="354">
        <v>5.9112974915953411E-3</v>
      </c>
      <c r="E127" s="354">
        <v>6.725503249182755E-3</v>
      </c>
      <c r="F127" s="354">
        <v>6.3427155477634566E-3</v>
      </c>
      <c r="G127" s="354">
        <v>8.249339219814052E-3</v>
      </c>
      <c r="H127" s="354">
        <v>2.4892836088167204E-2</v>
      </c>
      <c r="I127" s="365">
        <v>2.7948231710505797E-2</v>
      </c>
      <c r="J127" s="365">
        <v>2.6917776928792127E-2</v>
      </c>
      <c r="K127" s="365">
        <v>2.6315188071380863E-2</v>
      </c>
      <c r="L127" s="365">
        <v>1.1381656741662681E-2</v>
      </c>
      <c r="M127" s="365">
        <v>7.4875486989532539E-3</v>
      </c>
      <c r="N127" s="365">
        <v>5.4381227501447017E-3</v>
      </c>
      <c r="O127" s="365">
        <v>5.1790164517634936E-3</v>
      </c>
      <c r="P127" s="365">
        <v>4.4535399038463826E-3</v>
      </c>
      <c r="Q127" s="365">
        <v>5.3448739748747443E-3</v>
      </c>
      <c r="R127" s="365">
        <v>8.1888416498963629E-3</v>
      </c>
      <c r="S127" s="365">
        <v>1.1133502416075134E-2</v>
      </c>
      <c r="T127" s="365">
        <v>2.8135807134198595E-2</v>
      </c>
      <c r="U127" s="365">
        <v>2.7948231710505797E-2</v>
      </c>
      <c r="V127" s="365">
        <v>2.6917776928792127E-2</v>
      </c>
      <c r="W127" s="365">
        <v>2.6315188071380863E-2</v>
      </c>
      <c r="X127" s="365">
        <v>1.1381656741662681E-2</v>
      </c>
      <c r="Y127" s="365">
        <v>7.4875486989532539E-3</v>
      </c>
      <c r="Z127" s="365">
        <v>5.4381227501447017E-3</v>
      </c>
      <c r="AA127" s="365">
        <v>5.1790164517634936E-3</v>
      </c>
      <c r="AB127" s="365">
        <v>4.4535399038463826E-3</v>
      </c>
      <c r="AC127" s="365">
        <v>5.3448739748747443E-3</v>
      </c>
      <c r="AD127" s="365">
        <v>8.1888416498963629E-3</v>
      </c>
      <c r="AE127" s="365">
        <v>1.1133502416075134E-2</v>
      </c>
      <c r="AF127" s="365">
        <v>2.8135807134198595E-2</v>
      </c>
      <c r="AG127" s="365">
        <v>2.7948231710505797E-2</v>
      </c>
      <c r="AH127" s="365">
        <v>2.6917776928792127E-2</v>
      </c>
      <c r="AI127" s="365">
        <v>2.6315188071380863E-2</v>
      </c>
      <c r="AJ127" s="365">
        <v>1.1381656741662681E-2</v>
      </c>
      <c r="AK127" s="365">
        <v>7.4875486989532539E-3</v>
      </c>
      <c r="AL127" s="365">
        <v>5.4381227501447017E-3</v>
      </c>
      <c r="AM127" s="365">
        <v>5.1790164517634936E-3</v>
      </c>
    </row>
    <row r="128" spans="1:39" hidden="1" x14ac:dyDescent="0.25">
      <c r="A128" s="598"/>
      <c r="B128" s="236" t="s">
        <v>0</v>
      </c>
      <c r="C128" s="354">
        <v>9.9940648226680678E-3</v>
      </c>
      <c r="D128" s="354">
        <v>9.3549568895570073E-3</v>
      </c>
      <c r="E128" s="354">
        <v>8.9207815764972033E-3</v>
      </c>
      <c r="F128" s="354">
        <v>6.6921641567437313E-3</v>
      </c>
      <c r="G128" s="354">
        <v>1.4113787740406187E-2</v>
      </c>
      <c r="H128" s="354">
        <v>4.6747823558508782E-2</v>
      </c>
      <c r="I128" s="365">
        <v>3.7448558084642369E-2</v>
      </c>
      <c r="J128" s="365">
        <v>4.3687425575025043E-2</v>
      </c>
      <c r="K128" s="365">
        <v>5.0590911711988394E-2</v>
      </c>
      <c r="L128" s="365">
        <v>1.0533502705622855E-2</v>
      </c>
      <c r="M128" s="365">
        <v>1.3058292686961574E-2</v>
      </c>
      <c r="N128" s="365">
        <v>4.8921567556137703E-3</v>
      </c>
      <c r="O128" s="365">
        <v>8.5506796199090324E-3</v>
      </c>
      <c r="P128" s="365">
        <v>7.1929820675005586E-3</v>
      </c>
      <c r="Q128" s="365">
        <v>7.1264205240276282E-3</v>
      </c>
      <c r="R128" s="365">
        <v>8.6466311344846336E-3</v>
      </c>
      <c r="S128" s="365">
        <v>1.9421759225798512E-2</v>
      </c>
      <c r="T128" s="365">
        <v>5.2375190799397835E-2</v>
      </c>
      <c r="U128" s="365">
        <v>3.7448558084642369E-2</v>
      </c>
      <c r="V128" s="365">
        <v>4.3687425575025043E-2</v>
      </c>
      <c r="W128" s="365">
        <v>5.0590911711988394E-2</v>
      </c>
      <c r="X128" s="365">
        <v>1.0533502705622855E-2</v>
      </c>
      <c r="Y128" s="365">
        <v>1.3058292686961574E-2</v>
      </c>
      <c r="Z128" s="365">
        <v>4.8921567556137703E-3</v>
      </c>
      <c r="AA128" s="365">
        <v>8.5506796199090324E-3</v>
      </c>
      <c r="AB128" s="365">
        <v>7.1929820675005586E-3</v>
      </c>
      <c r="AC128" s="365">
        <v>7.1264205240276282E-3</v>
      </c>
      <c r="AD128" s="365">
        <v>8.6466311344846336E-3</v>
      </c>
      <c r="AE128" s="365">
        <v>1.9421759225798512E-2</v>
      </c>
      <c r="AF128" s="365">
        <v>5.2375190799397835E-2</v>
      </c>
      <c r="AG128" s="365">
        <v>3.7448558084642369E-2</v>
      </c>
      <c r="AH128" s="365">
        <v>4.3687425575025043E-2</v>
      </c>
      <c r="AI128" s="365">
        <v>5.0590911711988394E-2</v>
      </c>
      <c r="AJ128" s="365">
        <v>1.0533502705622855E-2</v>
      </c>
      <c r="AK128" s="365">
        <v>1.3058292686961574E-2</v>
      </c>
      <c r="AL128" s="365">
        <v>4.8921567556137703E-3</v>
      </c>
      <c r="AM128" s="365">
        <v>8.5506796199090324E-3</v>
      </c>
    </row>
    <row r="129" spans="1:39" hidden="1" x14ac:dyDescent="0.25">
      <c r="A129" s="598"/>
      <c r="B129" s="236" t="s">
        <v>20</v>
      </c>
      <c r="C129" s="354">
        <v>5.7506736920683119E-3</v>
      </c>
      <c r="D129" s="354">
        <v>5.6929282147751802E-3</v>
      </c>
      <c r="E129" s="354">
        <v>8.7608959161647251E-3</v>
      </c>
      <c r="F129" s="354">
        <v>8.9650295202292011E-3</v>
      </c>
      <c r="G129" s="354">
        <v>9.873528402218076E-3</v>
      </c>
      <c r="H129" s="354">
        <v>3.1189905695127716E-2</v>
      </c>
      <c r="I129" s="365">
        <v>2.7879076493810287E-2</v>
      </c>
      <c r="J129" s="365">
        <v>3.040821119917279E-2</v>
      </c>
      <c r="K129" s="365">
        <v>3.2050392286200109E-2</v>
      </c>
      <c r="L129" s="365">
        <v>1.3987374150176306E-2</v>
      </c>
      <c r="M129" s="365">
        <v>7.5131228639032715E-3</v>
      </c>
      <c r="N129" s="365">
        <v>6.4957072899277293E-3</v>
      </c>
      <c r="O129" s="365">
        <v>4.9566486298691318E-3</v>
      </c>
      <c r="P129" s="365">
        <v>4.2804314735475947E-3</v>
      </c>
      <c r="Q129" s="365">
        <v>6.996416143158813E-3</v>
      </c>
      <c r="R129" s="365">
        <v>1.1633891772180691E-2</v>
      </c>
      <c r="S129" s="365">
        <v>1.3448020960018561E-2</v>
      </c>
      <c r="T129" s="365">
        <v>3.5309235707464783E-2</v>
      </c>
      <c r="U129" s="365">
        <v>2.7879076493810287E-2</v>
      </c>
      <c r="V129" s="365">
        <v>3.040821119917279E-2</v>
      </c>
      <c r="W129" s="365">
        <v>3.2050392286200109E-2</v>
      </c>
      <c r="X129" s="365">
        <v>1.3987374150176306E-2</v>
      </c>
      <c r="Y129" s="365">
        <v>7.5131228639032715E-3</v>
      </c>
      <c r="Z129" s="365">
        <v>6.4957072899277293E-3</v>
      </c>
      <c r="AA129" s="365">
        <v>4.9566486298691318E-3</v>
      </c>
      <c r="AB129" s="365">
        <v>4.2804314735475947E-3</v>
      </c>
      <c r="AC129" s="365">
        <v>6.996416143158813E-3</v>
      </c>
      <c r="AD129" s="365">
        <v>1.1633891772180691E-2</v>
      </c>
      <c r="AE129" s="365">
        <v>1.3448020960018561E-2</v>
      </c>
      <c r="AF129" s="365">
        <v>3.5309235707464783E-2</v>
      </c>
      <c r="AG129" s="365">
        <v>2.7879076493810287E-2</v>
      </c>
      <c r="AH129" s="365">
        <v>3.040821119917279E-2</v>
      </c>
      <c r="AI129" s="365">
        <v>3.2050392286200109E-2</v>
      </c>
      <c r="AJ129" s="365">
        <v>1.3987374150176306E-2</v>
      </c>
      <c r="AK129" s="365">
        <v>7.5131228639032715E-3</v>
      </c>
      <c r="AL129" s="365">
        <v>6.4957072899277293E-3</v>
      </c>
      <c r="AM129" s="365">
        <v>4.9566486298691318E-3</v>
      </c>
    </row>
    <row r="130" spans="1:39" hidden="1" x14ac:dyDescent="0.25">
      <c r="A130" s="598"/>
      <c r="B130" s="236" t="s">
        <v>1</v>
      </c>
      <c r="C130" s="354">
        <v>0</v>
      </c>
      <c r="D130" s="354">
        <v>0</v>
      </c>
      <c r="E130" s="354">
        <v>0</v>
      </c>
      <c r="F130" s="354">
        <v>7.1399079890791467E-3</v>
      </c>
      <c r="G130" s="354">
        <v>2.0990651028723394E-2</v>
      </c>
      <c r="H130" s="354">
        <v>4.782972845478143E-2</v>
      </c>
      <c r="I130" s="365">
        <v>3.790028715329221E-2</v>
      </c>
      <c r="J130" s="365">
        <v>4.4338111890814394E-2</v>
      </c>
      <c r="K130" s="365">
        <v>5.5720139826591415E-2</v>
      </c>
      <c r="L130" s="365">
        <v>1.0372458484827611E-2</v>
      </c>
      <c r="M130" s="365">
        <v>0</v>
      </c>
      <c r="N130" s="365">
        <v>0</v>
      </c>
      <c r="O130" s="365">
        <v>0</v>
      </c>
      <c r="P130" s="365">
        <v>0</v>
      </c>
      <c r="Q130" s="365">
        <v>0</v>
      </c>
      <c r="R130" s="365">
        <v>9.2340116855630441E-3</v>
      </c>
      <c r="S130" s="365">
        <v>2.9116698776994372E-2</v>
      </c>
      <c r="T130" s="365">
        <v>5.356106905216082E-2</v>
      </c>
      <c r="U130" s="365">
        <v>3.790028715329221E-2</v>
      </c>
      <c r="V130" s="365">
        <v>4.4338111890814394E-2</v>
      </c>
      <c r="W130" s="365">
        <v>5.5720139826591415E-2</v>
      </c>
      <c r="X130" s="365">
        <v>1.0372458484827611E-2</v>
      </c>
      <c r="Y130" s="365">
        <v>0</v>
      </c>
      <c r="Z130" s="365">
        <v>0</v>
      </c>
      <c r="AA130" s="365">
        <v>0</v>
      </c>
      <c r="AB130" s="365">
        <v>0</v>
      </c>
      <c r="AC130" s="365">
        <v>0</v>
      </c>
      <c r="AD130" s="365">
        <v>9.2340116855630441E-3</v>
      </c>
      <c r="AE130" s="365">
        <v>2.9116698776994372E-2</v>
      </c>
      <c r="AF130" s="365">
        <v>5.356106905216082E-2</v>
      </c>
      <c r="AG130" s="365">
        <v>3.790028715329221E-2</v>
      </c>
      <c r="AH130" s="365">
        <v>4.4338111890814394E-2</v>
      </c>
      <c r="AI130" s="365">
        <v>5.5720139826591415E-2</v>
      </c>
      <c r="AJ130" s="365">
        <v>1.0372458484827611E-2</v>
      </c>
      <c r="AK130" s="365">
        <v>0</v>
      </c>
      <c r="AL130" s="365">
        <v>0</v>
      </c>
      <c r="AM130" s="365">
        <v>0</v>
      </c>
    </row>
    <row r="131" spans="1:39" hidden="1" x14ac:dyDescent="0.25">
      <c r="A131" s="598"/>
      <c r="B131" s="236" t="s">
        <v>21</v>
      </c>
      <c r="C131" s="354">
        <v>1.0065905241958479E-3</v>
      </c>
      <c r="D131" s="354">
        <v>9.3100601868464927E-4</v>
      </c>
      <c r="E131" s="354">
        <v>1.5542943626100695E-4</v>
      </c>
      <c r="F131" s="354">
        <v>8.7406385380757999E-4</v>
      </c>
      <c r="G131" s="354">
        <v>1.7042834870996905E-4</v>
      </c>
      <c r="H131" s="354">
        <v>3.9255276413875553E-4</v>
      </c>
      <c r="I131" s="365">
        <v>5.8158532458231729E-5</v>
      </c>
      <c r="J131" s="365">
        <v>4.7062874729583508E-4</v>
      </c>
      <c r="K131" s="365">
        <v>4.178066791322081E-4</v>
      </c>
      <c r="L131" s="365">
        <v>1.5631442522499455E-4</v>
      </c>
      <c r="M131" s="365">
        <v>1.3218123019511605E-5</v>
      </c>
      <c r="N131" s="365">
        <v>8.8407644016592912E-5</v>
      </c>
      <c r="O131" s="365">
        <v>8.6423080533888522E-4</v>
      </c>
      <c r="P131" s="365">
        <v>7.0264590052070922E-4</v>
      </c>
      <c r="Q131" s="365">
        <v>1.2035038689064334E-4</v>
      </c>
      <c r="R131" s="365">
        <v>1.1291826547628319E-3</v>
      </c>
      <c r="S131" s="365">
        <v>1.9834276391510712E-4</v>
      </c>
      <c r="T131" s="365">
        <v>4.2732643222655788E-4</v>
      </c>
      <c r="U131" s="365">
        <v>5.8158532458231729E-5</v>
      </c>
      <c r="V131" s="365">
        <v>4.7062874729583508E-4</v>
      </c>
      <c r="W131" s="365">
        <v>4.178066791322081E-4</v>
      </c>
      <c r="X131" s="365">
        <v>1.5631442522499455E-4</v>
      </c>
      <c r="Y131" s="365">
        <v>1.3218123019511605E-5</v>
      </c>
      <c r="Z131" s="365">
        <v>8.8407644016592912E-5</v>
      </c>
      <c r="AA131" s="365">
        <v>8.6423080533888522E-4</v>
      </c>
      <c r="AB131" s="365">
        <v>7.0264590052070922E-4</v>
      </c>
      <c r="AC131" s="365">
        <v>1.2035038689064334E-4</v>
      </c>
      <c r="AD131" s="365">
        <v>1.1291826547628319E-3</v>
      </c>
      <c r="AE131" s="365">
        <v>1.9834276391510712E-4</v>
      </c>
      <c r="AF131" s="365">
        <v>4.2732643222655788E-4</v>
      </c>
      <c r="AG131" s="365">
        <v>5.8158532458231729E-5</v>
      </c>
      <c r="AH131" s="365">
        <v>4.7062874729583508E-4</v>
      </c>
      <c r="AI131" s="365">
        <v>4.178066791322081E-4</v>
      </c>
      <c r="AJ131" s="365">
        <v>1.5631442522499455E-4</v>
      </c>
      <c r="AK131" s="365">
        <v>1.3218123019511605E-5</v>
      </c>
      <c r="AL131" s="365">
        <v>8.8407644016592912E-5</v>
      </c>
      <c r="AM131" s="365">
        <v>8.6423080533888522E-4</v>
      </c>
    </row>
    <row r="132" spans="1:39" hidden="1" x14ac:dyDescent="0.25">
      <c r="A132" s="598"/>
      <c r="B132" s="77" t="s">
        <v>9</v>
      </c>
      <c r="C132" s="354">
        <v>9.9944311225049851E-3</v>
      </c>
      <c r="D132" s="354">
        <v>9.3698559045129921E-3</v>
      </c>
      <c r="E132" s="354">
        <v>9.2460387580735551E-3</v>
      </c>
      <c r="F132" s="354">
        <v>9.171593060273155E-3</v>
      </c>
      <c r="G132" s="354">
        <v>7.1962924488860923E-3</v>
      </c>
      <c r="H132" s="354">
        <v>0</v>
      </c>
      <c r="I132" s="365">
        <v>0</v>
      </c>
      <c r="J132" s="365">
        <v>0</v>
      </c>
      <c r="K132" s="365">
        <v>2.9187784454542638E-2</v>
      </c>
      <c r="L132" s="365">
        <v>1.2679281815188228E-2</v>
      </c>
      <c r="M132" s="365">
        <v>1.3789181967679058E-2</v>
      </c>
      <c r="N132" s="365">
        <v>4.894473059826189E-3</v>
      </c>
      <c r="O132" s="365">
        <v>8.5508748957760523E-3</v>
      </c>
      <c r="P132" s="365">
        <v>7.2047530449447176E-3</v>
      </c>
      <c r="Q132" s="365">
        <v>7.3908138418684322E-3</v>
      </c>
      <c r="R132" s="365">
        <v>1.1905794324341626E-2</v>
      </c>
      <c r="S132" s="365">
        <v>9.5932321439865294E-3</v>
      </c>
      <c r="T132" s="365">
        <v>0</v>
      </c>
      <c r="U132" s="365">
        <v>0</v>
      </c>
      <c r="V132" s="365">
        <v>0</v>
      </c>
      <c r="W132" s="365">
        <v>2.9187784454542638E-2</v>
      </c>
      <c r="X132" s="365">
        <v>1.2679281815188228E-2</v>
      </c>
      <c r="Y132" s="365">
        <v>1.3789181967679058E-2</v>
      </c>
      <c r="Z132" s="365">
        <v>4.894473059826189E-3</v>
      </c>
      <c r="AA132" s="365">
        <v>8.5508748957760523E-3</v>
      </c>
      <c r="AB132" s="365">
        <v>7.2047530449447176E-3</v>
      </c>
      <c r="AC132" s="365">
        <v>7.3908138418684322E-3</v>
      </c>
      <c r="AD132" s="365">
        <v>1.1905794324341626E-2</v>
      </c>
      <c r="AE132" s="365">
        <v>9.5932321439865294E-3</v>
      </c>
      <c r="AF132" s="365">
        <v>0</v>
      </c>
      <c r="AG132" s="365">
        <v>0</v>
      </c>
      <c r="AH132" s="365">
        <v>0</v>
      </c>
      <c r="AI132" s="365">
        <v>2.9187784454542638E-2</v>
      </c>
      <c r="AJ132" s="365">
        <v>1.2679281815188228E-2</v>
      </c>
      <c r="AK132" s="365">
        <v>1.3789181967679058E-2</v>
      </c>
      <c r="AL132" s="365">
        <v>4.894473059826189E-3</v>
      </c>
      <c r="AM132" s="365">
        <v>8.5508748957760523E-3</v>
      </c>
    </row>
    <row r="133" spans="1:39" hidden="1" x14ac:dyDescent="0.25">
      <c r="A133" s="598"/>
      <c r="B133" s="77" t="s">
        <v>3</v>
      </c>
      <c r="C133" s="354">
        <v>9.9940648226680678E-3</v>
      </c>
      <c r="D133" s="354">
        <v>9.3549568895570073E-3</v>
      </c>
      <c r="E133" s="354">
        <v>8.9207815764972033E-3</v>
      </c>
      <c r="F133" s="354">
        <v>6.6921641567437313E-3</v>
      </c>
      <c r="G133" s="354">
        <v>1.4113787740406187E-2</v>
      </c>
      <c r="H133" s="354">
        <v>4.6747823558508782E-2</v>
      </c>
      <c r="I133" s="365">
        <v>3.7448558084642369E-2</v>
      </c>
      <c r="J133" s="365">
        <v>4.3687425575025043E-2</v>
      </c>
      <c r="K133" s="365">
        <v>5.0590911711988394E-2</v>
      </c>
      <c r="L133" s="365">
        <v>1.0533502705622855E-2</v>
      </c>
      <c r="M133" s="365">
        <v>1.3058292686961574E-2</v>
      </c>
      <c r="N133" s="365">
        <v>4.8921567556137703E-3</v>
      </c>
      <c r="O133" s="365">
        <v>8.5506796199090324E-3</v>
      </c>
      <c r="P133" s="365">
        <v>7.1929820675005586E-3</v>
      </c>
      <c r="Q133" s="365">
        <v>7.1264205240276282E-3</v>
      </c>
      <c r="R133" s="365">
        <v>8.6466311344846336E-3</v>
      </c>
      <c r="S133" s="365">
        <v>1.9421759225798512E-2</v>
      </c>
      <c r="T133" s="365">
        <v>5.2375190799397835E-2</v>
      </c>
      <c r="U133" s="365">
        <v>3.7448558084642369E-2</v>
      </c>
      <c r="V133" s="365">
        <v>4.3687425575025043E-2</v>
      </c>
      <c r="W133" s="365">
        <v>5.0590911711988394E-2</v>
      </c>
      <c r="X133" s="365">
        <v>1.0533502705622855E-2</v>
      </c>
      <c r="Y133" s="365">
        <v>1.3058292686961574E-2</v>
      </c>
      <c r="Z133" s="365">
        <v>4.8921567556137703E-3</v>
      </c>
      <c r="AA133" s="365">
        <v>8.5506796199090324E-3</v>
      </c>
      <c r="AB133" s="365">
        <v>7.1929820675005586E-3</v>
      </c>
      <c r="AC133" s="365">
        <v>7.1264205240276282E-3</v>
      </c>
      <c r="AD133" s="365">
        <v>8.6466311344846336E-3</v>
      </c>
      <c r="AE133" s="365">
        <v>1.9421759225798512E-2</v>
      </c>
      <c r="AF133" s="365">
        <v>5.2375190799397835E-2</v>
      </c>
      <c r="AG133" s="365">
        <v>3.7448558084642369E-2</v>
      </c>
      <c r="AH133" s="365">
        <v>4.3687425575025043E-2</v>
      </c>
      <c r="AI133" s="365">
        <v>5.0590911711988394E-2</v>
      </c>
      <c r="AJ133" s="365">
        <v>1.0533502705622855E-2</v>
      </c>
      <c r="AK133" s="365">
        <v>1.3058292686961574E-2</v>
      </c>
      <c r="AL133" s="365">
        <v>4.8921567556137703E-3</v>
      </c>
      <c r="AM133" s="365">
        <v>8.5506796199090324E-3</v>
      </c>
    </row>
    <row r="134" spans="1:39" hidden="1" x14ac:dyDescent="0.25">
      <c r="A134" s="598"/>
      <c r="B134" s="77" t="s">
        <v>4</v>
      </c>
      <c r="C134" s="354">
        <v>7.1944872918633627E-3</v>
      </c>
      <c r="D134" s="354">
        <v>6.6145042456472692E-3</v>
      </c>
      <c r="E134" s="354">
        <v>7.5637679556802952E-3</v>
      </c>
      <c r="F134" s="354">
        <v>8.3419121728184262E-3</v>
      </c>
      <c r="G134" s="354">
        <v>1.0076583595313916E-2</v>
      </c>
      <c r="H134" s="354">
        <v>2.9604692181360526E-2</v>
      </c>
      <c r="I134" s="365">
        <v>3.1784199478586746E-2</v>
      </c>
      <c r="J134" s="365">
        <v>3.0514230903407994E-2</v>
      </c>
      <c r="K134" s="365">
        <v>2.892517799306665E-2</v>
      </c>
      <c r="L134" s="365">
        <v>1.450859392958519E-2</v>
      </c>
      <c r="M134" s="365">
        <v>8.5484151905837972E-3</v>
      </c>
      <c r="N134" s="365">
        <v>5.9032350324111083E-3</v>
      </c>
      <c r="O134" s="365">
        <v>6.2086186456213593E-3</v>
      </c>
      <c r="P134" s="365">
        <v>5.0116014507226806E-3</v>
      </c>
      <c r="Q134" s="365">
        <v>6.0244936849912405E-3</v>
      </c>
      <c r="R134" s="365">
        <v>1.0813858965914691E-2</v>
      </c>
      <c r="S134" s="365">
        <v>1.3733789268107564E-2</v>
      </c>
      <c r="T134" s="365">
        <v>3.3503337255954453E-2</v>
      </c>
      <c r="U134" s="365">
        <v>3.1784199478586746E-2</v>
      </c>
      <c r="V134" s="365">
        <v>3.0514230903407994E-2</v>
      </c>
      <c r="W134" s="365">
        <v>2.892517799306665E-2</v>
      </c>
      <c r="X134" s="365">
        <v>1.450859392958519E-2</v>
      </c>
      <c r="Y134" s="365">
        <v>8.5484151905837972E-3</v>
      </c>
      <c r="Z134" s="365">
        <v>5.9032350324111083E-3</v>
      </c>
      <c r="AA134" s="365">
        <v>6.2086186456213593E-3</v>
      </c>
      <c r="AB134" s="365">
        <v>5.0116014507226806E-3</v>
      </c>
      <c r="AC134" s="365">
        <v>6.0244936849912405E-3</v>
      </c>
      <c r="AD134" s="365">
        <v>1.0813858965914691E-2</v>
      </c>
      <c r="AE134" s="365">
        <v>1.3733789268107564E-2</v>
      </c>
      <c r="AF134" s="365">
        <v>3.3503337255954453E-2</v>
      </c>
      <c r="AG134" s="365">
        <v>3.1784199478586746E-2</v>
      </c>
      <c r="AH134" s="365">
        <v>3.0514230903407994E-2</v>
      </c>
      <c r="AI134" s="365">
        <v>2.892517799306665E-2</v>
      </c>
      <c r="AJ134" s="365">
        <v>1.450859392958519E-2</v>
      </c>
      <c r="AK134" s="365">
        <v>8.5484151905837972E-3</v>
      </c>
      <c r="AL134" s="365">
        <v>5.9032350324111083E-3</v>
      </c>
      <c r="AM134" s="365">
        <v>6.2086186456213593E-3</v>
      </c>
    </row>
    <row r="135" spans="1:39" hidden="1" x14ac:dyDescent="0.25">
      <c r="A135" s="598"/>
      <c r="B135" s="77" t="s">
        <v>5</v>
      </c>
      <c r="C135" s="354">
        <v>6.0073596766950631E-3</v>
      </c>
      <c r="D135" s="354">
        <v>5.9112974915953411E-3</v>
      </c>
      <c r="E135" s="354">
        <v>6.725503249182755E-3</v>
      </c>
      <c r="F135" s="354">
        <v>6.3427155477634566E-3</v>
      </c>
      <c r="G135" s="354">
        <v>8.249339219814052E-3</v>
      </c>
      <c r="H135" s="354">
        <v>2.4892836088167204E-2</v>
      </c>
      <c r="I135" s="365">
        <v>2.7948231710505797E-2</v>
      </c>
      <c r="J135" s="365">
        <v>2.6917776928792127E-2</v>
      </c>
      <c r="K135" s="365">
        <v>2.6315188071380863E-2</v>
      </c>
      <c r="L135" s="365">
        <v>1.1381656741662681E-2</v>
      </c>
      <c r="M135" s="365">
        <v>7.4875486989532539E-3</v>
      </c>
      <c r="N135" s="365">
        <v>5.4381227501447017E-3</v>
      </c>
      <c r="O135" s="365">
        <v>5.1790164517634936E-3</v>
      </c>
      <c r="P135" s="365">
        <v>4.4535399038463826E-3</v>
      </c>
      <c r="Q135" s="365">
        <v>5.3448739748747443E-3</v>
      </c>
      <c r="R135" s="365">
        <v>8.1888416498963629E-3</v>
      </c>
      <c r="S135" s="365">
        <v>1.1133502416075134E-2</v>
      </c>
      <c r="T135" s="365">
        <v>2.8135807134198595E-2</v>
      </c>
      <c r="U135" s="365">
        <v>2.7948231710505797E-2</v>
      </c>
      <c r="V135" s="365">
        <v>2.6917776928792127E-2</v>
      </c>
      <c r="W135" s="365">
        <v>2.6315188071380863E-2</v>
      </c>
      <c r="X135" s="365">
        <v>1.1381656741662681E-2</v>
      </c>
      <c r="Y135" s="365">
        <v>7.4875486989532539E-3</v>
      </c>
      <c r="Z135" s="365">
        <v>5.4381227501447017E-3</v>
      </c>
      <c r="AA135" s="365">
        <v>5.1790164517634936E-3</v>
      </c>
      <c r="AB135" s="365">
        <v>4.4535399038463826E-3</v>
      </c>
      <c r="AC135" s="365">
        <v>5.3448739748747443E-3</v>
      </c>
      <c r="AD135" s="365">
        <v>8.1888416498963629E-3</v>
      </c>
      <c r="AE135" s="365">
        <v>1.1133502416075134E-2</v>
      </c>
      <c r="AF135" s="365">
        <v>2.8135807134198595E-2</v>
      </c>
      <c r="AG135" s="365">
        <v>2.7948231710505797E-2</v>
      </c>
      <c r="AH135" s="365">
        <v>2.6917776928792127E-2</v>
      </c>
      <c r="AI135" s="365">
        <v>2.6315188071380863E-2</v>
      </c>
      <c r="AJ135" s="365">
        <v>1.1381656741662681E-2</v>
      </c>
      <c r="AK135" s="365">
        <v>7.4875486989532539E-3</v>
      </c>
      <c r="AL135" s="365">
        <v>5.4381227501447017E-3</v>
      </c>
      <c r="AM135" s="365">
        <v>5.1790164517634936E-3</v>
      </c>
    </row>
    <row r="136" spans="1:39" hidden="1" x14ac:dyDescent="0.25">
      <c r="A136" s="598"/>
      <c r="B136" s="77" t="s">
        <v>22</v>
      </c>
      <c r="C136" s="354">
        <v>6.0073596766950631E-3</v>
      </c>
      <c r="D136" s="354">
        <v>5.9112974915953411E-3</v>
      </c>
      <c r="E136" s="354">
        <v>6.725503249182755E-3</v>
      </c>
      <c r="F136" s="354">
        <v>6.3427155477634566E-3</v>
      </c>
      <c r="G136" s="354">
        <v>8.249339219814052E-3</v>
      </c>
      <c r="H136" s="354">
        <v>2.4892836088167204E-2</v>
      </c>
      <c r="I136" s="365">
        <v>2.7948231710505797E-2</v>
      </c>
      <c r="J136" s="365">
        <v>2.6917776928792127E-2</v>
      </c>
      <c r="K136" s="365">
        <v>2.6315188071380863E-2</v>
      </c>
      <c r="L136" s="365">
        <v>1.1381656741662681E-2</v>
      </c>
      <c r="M136" s="365">
        <v>7.4875486989532539E-3</v>
      </c>
      <c r="N136" s="365">
        <v>5.4381227501447017E-3</v>
      </c>
      <c r="O136" s="365">
        <v>5.1790164517634936E-3</v>
      </c>
      <c r="P136" s="365">
        <v>4.4535399038463826E-3</v>
      </c>
      <c r="Q136" s="365">
        <v>5.3448739748747443E-3</v>
      </c>
      <c r="R136" s="365">
        <v>8.1888416498963629E-3</v>
      </c>
      <c r="S136" s="365">
        <v>1.1133502416075134E-2</v>
      </c>
      <c r="T136" s="365">
        <v>2.8135807134198595E-2</v>
      </c>
      <c r="U136" s="365">
        <v>2.7948231710505797E-2</v>
      </c>
      <c r="V136" s="365">
        <v>2.6917776928792127E-2</v>
      </c>
      <c r="W136" s="365">
        <v>2.6315188071380863E-2</v>
      </c>
      <c r="X136" s="365">
        <v>1.1381656741662681E-2</v>
      </c>
      <c r="Y136" s="365">
        <v>7.4875486989532539E-3</v>
      </c>
      <c r="Z136" s="365">
        <v>5.4381227501447017E-3</v>
      </c>
      <c r="AA136" s="365">
        <v>5.1790164517634936E-3</v>
      </c>
      <c r="AB136" s="365">
        <v>4.4535399038463826E-3</v>
      </c>
      <c r="AC136" s="365">
        <v>5.3448739748747443E-3</v>
      </c>
      <c r="AD136" s="365">
        <v>8.1888416498963629E-3</v>
      </c>
      <c r="AE136" s="365">
        <v>1.1133502416075134E-2</v>
      </c>
      <c r="AF136" s="365">
        <v>2.8135807134198595E-2</v>
      </c>
      <c r="AG136" s="365">
        <v>2.7948231710505797E-2</v>
      </c>
      <c r="AH136" s="365">
        <v>2.6917776928792127E-2</v>
      </c>
      <c r="AI136" s="365">
        <v>2.6315188071380863E-2</v>
      </c>
      <c r="AJ136" s="365">
        <v>1.1381656741662681E-2</v>
      </c>
      <c r="AK136" s="365">
        <v>7.4875486989532539E-3</v>
      </c>
      <c r="AL136" s="365">
        <v>5.4381227501447017E-3</v>
      </c>
      <c r="AM136" s="365">
        <v>5.1790164517634936E-3</v>
      </c>
    </row>
    <row r="137" spans="1:39" hidden="1" x14ac:dyDescent="0.25">
      <c r="A137" s="598"/>
      <c r="B137" s="77" t="s">
        <v>23</v>
      </c>
      <c r="C137" s="354">
        <v>6.0073596766950631E-3</v>
      </c>
      <c r="D137" s="354">
        <v>5.9112974915953411E-3</v>
      </c>
      <c r="E137" s="354">
        <v>6.725503249182755E-3</v>
      </c>
      <c r="F137" s="354">
        <v>6.3427155477634566E-3</v>
      </c>
      <c r="G137" s="354">
        <v>8.249339219814052E-3</v>
      </c>
      <c r="H137" s="354">
        <v>2.4892836088167204E-2</v>
      </c>
      <c r="I137" s="365">
        <v>2.7948231710505797E-2</v>
      </c>
      <c r="J137" s="365">
        <v>2.6917776928792127E-2</v>
      </c>
      <c r="K137" s="365">
        <v>2.6315188071380863E-2</v>
      </c>
      <c r="L137" s="365">
        <v>1.1381656741662681E-2</v>
      </c>
      <c r="M137" s="365">
        <v>7.4875486989532539E-3</v>
      </c>
      <c r="N137" s="365">
        <v>5.4381227501447017E-3</v>
      </c>
      <c r="O137" s="365">
        <v>5.1790164517634936E-3</v>
      </c>
      <c r="P137" s="365">
        <v>4.4535399038463826E-3</v>
      </c>
      <c r="Q137" s="365">
        <v>5.3448739748747443E-3</v>
      </c>
      <c r="R137" s="365">
        <v>8.1888416498963629E-3</v>
      </c>
      <c r="S137" s="365">
        <v>1.1133502416075134E-2</v>
      </c>
      <c r="T137" s="365">
        <v>2.8135807134198595E-2</v>
      </c>
      <c r="U137" s="365">
        <v>2.7948231710505797E-2</v>
      </c>
      <c r="V137" s="365">
        <v>2.6917776928792127E-2</v>
      </c>
      <c r="W137" s="365">
        <v>2.6315188071380863E-2</v>
      </c>
      <c r="X137" s="365">
        <v>1.1381656741662681E-2</v>
      </c>
      <c r="Y137" s="365">
        <v>7.4875486989532539E-3</v>
      </c>
      <c r="Z137" s="365">
        <v>5.4381227501447017E-3</v>
      </c>
      <c r="AA137" s="365">
        <v>5.1790164517634936E-3</v>
      </c>
      <c r="AB137" s="365">
        <v>4.4535399038463826E-3</v>
      </c>
      <c r="AC137" s="365">
        <v>5.3448739748747443E-3</v>
      </c>
      <c r="AD137" s="365">
        <v>8.1888416498963629E-3</v>
      </c>
      <c r="AE137" s="365">
        <v>1.1133502416075134E-2</v>
      </c>
      <c r="AF137" s="365">
        <v>2.8135807134198595E-2</v>
      </c>
      <c r="AG137" s="365">
        <v>2.7948231710505797E-2</v>
      </c>
      <c r="AH137" s="365">
        <v>2.6917776928792127E-2</v>
      </c>
      <c r="AI137" s="365">
        <v>2.6315188071380863E-2</v>
      </c>
      <c r="AJ137" s="365">
        <v>1.1381656741662681E-2</v>
      </c>
      <c r="AK137" s="365">
        <v>7.4875486989532539E-3</v>
      </c>
      <c r="AL137" s="365">
        <v>5.4381227501447017E-3</v>
      </c>
      <c r="AM137" s="365">
        <v>5.1790164517634936E-3</v>
      </c>
    </row>
    <row r="138" spans="1:39" hidden="1" x14ac:dyDescent="0.25">
      <c r="A138" s="598"/>
      <c r="B138" s="77" t="s">
        <v>7</v>
      </c>
      <c r="C138" s="354">
        <v>4.8739175816170724E-3</v>
      </c>
      <c r="D138" s="354">
        <v>4.8237156579574343E-3</v>
      </c>
      <c r="E138" s="354">
        <v>6.4543647711206445E-3</v>
      </c>
      <c r="F138" s="354">
        <v>6.0515812757535557E-3</v>
      </c>
      <c r="G138" s="354">
        <v>7.0754880427122673E-3</v>
      </c>
      <c r="H138" s="354">
        <v>2.2232951543877017E-2</v>
      </c>
      <c r="I138" s="365">
        <v>2.2178160710764786E-2</v>
      </c>
      <c r="J138" s="365">
        <v>2.2654006390072385E-2</v>
      </c>
      <c r="K138" s="365">
        <v>2.2492729129305875E-2</v>
      </c>
      <c r="L138" s="365">
        <v>9.6617064754732328E-3</v>
      </c>
      <c r="M138" s="365">
        <v>5.9962443841583193E-3</v>
      </c>
      <c r="N138" s="365">
        <v>4.6545486094408247E-3</v>
      </c>
      <c r="O138" s="365">
        <v>4.1978074213364176E-3</v>
      </c>
      <c r="P138" s="365">
        <v>3.62685827880642E-3</v>
      </c>
      <c r="Q138" s="365">
        <v>5.1252510067187427E-3</v>
      </c>
      <c r="R138" s="365">
        <v>7.8076242028307609E-3</v>
      </c>
      <c r="S138" s="365">
        <v>9.4170548515908146E-3</v>
      </c>
      <c r="T138" s="365">
        <v>2.5106437862780884E-2</v>
      </c>
      <c r="U138" s="365">
        <v>2.2178160710764786E-2</v>
      </c>
      <c r="V138" s="365">
        <v>2.2654006390072385E-2</v>
      </c>
      <c r="W138" s="365">
        <v>2.2492729129305875E-2</v>
      </c>
      <c r="X138" s="365">
        <v>9.6617064754732328E-3</v>
      </c>
      <c r="Y138" s="365">
        <v>5.9962443841583193E-3</v>
      </c>
      <c r="Z138" s="365">
        <v>4.6545486094408247E-3</v>
      </c>
      <c r="AA138" s="365">
        <v>4.1978074213364176E-3</v>
      </c>
      <c r="AB138" s="365">
        <v>3.62685827880642E-3</v>
      </c>
      <c r="AC138" s="365">
        <v>5.1252510067187427E-3</v>
      </c>
      <c r="AD138" s="365">
        <v>7.8076242028307609E-3</v>
      </c>
      <c r="AE138" s="365">
        <v>9.4170548515908146E-3</v>
      </c>
      <c r="AF138" s="365">
        <v>2.5106437862780884E-2</v>
      </c>
      <c r="AG138" s="365">
        <v>2.2178160710764786E-2</v>
      </c>
      <c r="AH138" s="365">
        <v>2.2654006390072385E-2</v>
      </c>
      <c r="AI138" s="365">
        <v>2.2492729129305875E-2</v>
      </c>
      <c r="AJ138" s="365">
        <v>9.6617064754732328E-3</v>
      </c>
      <c r="AK138" s="365">
        <v>5.9962443841583193E-3</v>
      </c>
      <c r="AL138" s="365">
        <v>4.6545486094408247E-3</v>
      </c>
      <c r="AM138" s="365">
        <v>4.1978074213364176E-3</v>
      </c>
    </row>
    <row r="139" spans="1:39" ht="15.75" hidden="1" thickBot="1" x14ac:dyDescent="0.3">
      <c r="A139" s="599"/>
      <c r="B139" s="79" t="s">
        <v>8</v>
      </c>
      <c r="C139" s="354">
        <v>4.8402817402386882E-3</v>
      </c>
      <c r="D139" s="354">
        <v>4.80372850278707E-3</v>
      </c>
      <c r="E139" s="354">
        <v>8.0801115577170193E-3</v>
      </c>
      <c r="F139" s="354">
        <v>8.3496384436210526E-3</v>
      </c>
      <c r="G139" s="354">
        <v>9.5089416547823949E-3</v>
      </c>
      <c r="H139" s="354">
        <v>3.3028576988448091E-2</v>
      </c>
      <c r="I139" s="365">
        <v>2.5251205639474424E-2</v>
      </c>
      <c r="J139" s="365">
        <v>2.9647617073440619E-2</v>
      </c>
      <c r="K139" s="365">
        <v>3.0755851233122439E-2</v>
      </c>
      <c r="L139" s="365">
        <v>1.395855439730578E-2</v>
      </c>
      <c r="M139" s="365">
        <v>6.7656709561020297E-3</v>
      </c>
      <c r="N139" s="365">
        <v>6.258282501029523E-3</v>
      </c>
      <c r="O139" s="365">
        <v>4.168806268891689E-3</v>
      </c>
      <c r="P139" s="365">
        <v>3.611890919914768E-3</v>
      </c>
      <c r="Q139" s="365">
        <v>6.4434617570463962E-3</v>
      </c>
      <c r="R139" s="365">
        <v>1.0823851108647706E-2</v>
      </c>
      <c r="S139" s="365">
        <v>1.2935437273730881E-2</v>
      </c>
      <c r="T139" s="365">
        <v>3.7334238208820841E-2</v>
      </c>
      <c r="U139" s="365">
        <v>2.5251205639474424E-2</v>
      </c>
      <c r="V139" s="365">
        <v>2.9647617073440619E-2</v>
      </c>
      <c r="W139" s="365">
        <v>3.0755851233122439E-2</v>
      </c>
      <c r="X139" s="365">
        <v>1.395855439730578E-2</v>
      </c>
      <c r="Y139" s="365">
        <v>6.7656709561020297E-3</v>
      </c>
      <c r="Z139" s="365">
        <v>6.258282501029523E-3</v>
      </c>
      <c r="AA139" s="365">
        <v>4.168806268891689E-3</v>
      </c>
      <c r="AB139" s="365">
        <v>3.611890919914768E-3</v>
      </c>
      <c r="AC139" s="365">
        <v>6.4434617570463962E-3</v>
      </c>
      <c r="AD139" s="365">
        <v>1.0823851108647706E-2</v>
      </c>
      <c r="AE139" s="365">
        <v>1.2935437273730881E-2</v>
      </c>
      <c r="AF139" s="365">
        <v>3.7334238208820841E-2</v>
      </c>
      <c r="AG139" s="365">
        <v>2.5251205639474424E-2</v>
      </c>
      <c r="AH139" s="365">
        <v>2.9647617073440619E-2</v>
      </c>
      <c r="AI139" s="365">
        <v>3.0755851233122439E-2</v>
      </c>
      <c r="AJ139" s="365">
        <v>1.395855439730578E-2</v>
      </c>
      <c r="AK139" s="365">
        <v>6.7656709561020297E-3</v>
      </c>
      <c r="AL139" s="365">
        <v>6.258282501029523E-3</v>
      </c>
      <c r="AM139" s="365">
        <v>4.168806268891689E-3</v>
      </c>
    </row>
    <row r="140" spans="1:39" hidden="1" x14ac:dyDescent="0.25"/>
    <row r="141" spans="1:39" ht="15.75" hidden="1" thickBot="1" x14ac:dyDescent="0.3">
      <c r="A141" s="166" t="s">
        <v>170</v>
      </c>
      <c r="B141" s="96"/>
      <c r="C141" s="99"/>
      <c r="D141" s="99"/>
      <c r="E141" s="99"/>
      <c r="F141" s="99"/>
      <c r="G141" s="99"/>
      <c r="H141" s="99"/>
      <c r="I141" s="99"/>
      <c r="J141" s="99"/>
      <c r="K141" s="99"/>
      <c r="L141" s="99"/>
      <c r="M141" s="99"/>
      <c r="N141" s="99"/>
    </row>
    <row r="142" spans="1:39" ht="16.5" hidden="1" thickBot="1" x14ac:dyDescent="0.3">
      <c r="A142" s="591" t="s">
        <v>120</v>
      </c>
      <c r="B142" s="237" t="s">
        <v>137</v>
      </c>
      <c r="C142" s="142">
        <f>C$4</f>
        <v>44927</v>
      </c>
      <c r="D142" s="142">
        <f t="shared" ref="D142:AM142" si="59">D$4</f>
        <v>44958</v>
      </c>
      <c r="E142" s="142">
        <f t="shared" si="59"/>
        <v>44986</v>
      </c>
      <c r="F142" s="142">
        <f t="shared" si="59"/>
        <v>45017</v>
      </c>
      <c r="G142" s="142">
        <f t="shared" si="59"/>
        <v>45047</v>
      </c>
      <c r="H142" s="142">
        <f t="shared" si="59"/>
        <v>45078</v>
      </c>
      <c r="I142" s="142">
        <f t="shared" si="59"/>
        <v>45108</v>
      </c>
      <c r="J142" s="142">
        <f t="shared" si="59"/>
        <v>45139</v>
      </c>
      <c r="K142" s="142">
        <f t="shared" si="59"/>
        <v>45170</v>
      </c>
      <c r="L142" s="142">
        <f t="shared" si="59"/>
        <v>45200</v>
      </c>
      <c r="M142" s="142">
        <f t="shared" si="59"/>
        <v>45231</v>
      </c>
      <c r="N142" s="142">
        <f t="shared" si="59"/>
        <v>45261</v>
      </c>
      <c r="O142" s="142">
        <f t="shared" si="59"/>
        <v>45292</v>
      </c>
      <c r="P142" s="142">
        <f t="shared" si="59"/>
        <v>45323</v>
      </c>
      <c r="Q142" s="142">
        <f t="shared" si="59"/>
        <v>45352</v>
      </c>
      <c r="R142" s="142">
        <f t="shared" si="59"/>
        <v>45383</v>
      </c>
      <c r="S142" s="142">
        <f t="shared" si="59"/>
        <v>45413</v>
      </c>
      <c r="T142" s="142">
        <f t="shared" si="59"/>
        <v>45444</v>
      </c>
      <c r="U142" s="142">
        <f t="shared" si="59"/>
        <v>45474</v>
      </c>
      <c r="V142" s="142">
        <f t="shared" si="59"/>
        <v>45505</v>
      </c>
      <c r="W142" s="142">
        <f t="shared" si="59"/>
        <v>45536</v>
      </c>
      <c r="X142" s="142">
        <f t="shared" si="59"/>
        <v>45566</v>
      </c>
      <c r="Y142" s="142">
        <f t="shared" si="59"/>
        <v>45597</v>
      </c>
      <c r="Z142" s="142">
        <f t="shared" si="59"/>
        <v>45627</v>
      </c>
      <c r="AA142" s="142">
        <f t="shared" si="59"/>
        <v>45658</v>
      </c>
      <c r="AB142" s="142">
        <f t="shared" si="59"/>
        <v>45689</v>
      </c>
      <c r="AC142" s="142">
        <f t="shared" si="59"/>
        <v>45717</v>
      </c>
      <c r="AD142" s="142">
        <f t="shared" si="59"/>
        <v>45748</v>
      </c>
      <c r="AE142" s="142">
        <f t="shared" si="59"/>
        <v>45778</v>
      </c>
      <c r="AF142" s="142">
        <f t="shared" si="59"/>
        <v>45809</v>
      </c>
      <c r="AG142" s="142">
        <f t="shared" si="59"/>
        <v>45839</v>
      </c>
      <c r="AH142" s="142">
        <f t="shared" si="59"/>
        <v>45870</v>
      </c>
      <c r="AI142" s="142">
        <f t="shared" si="59"/>
        <v>45901</v>
      </c>
      <c r="AJ142" s="142">
        <f t="shared" si="59"/>
        <v>45931</v>
      </c>
      <c r="AK142" s="142">
        <f t="shared" si="59"/>
        <v>45962</v>
      </c>
      <c r="AL142" s="142">
        <f t="shared" si="59"/>
        <v>45992</v>
      </c>
      <c r="AM142" s="142">
        <f t="shared" si="59"/>
        <v>46023</v>
      </c>
    </row>
    <row r="143" spans="1:39" hidden="1" x14ac:dyDescent="0.25">
      <c r="A143" s="592"/>
      <c r="B143" s="236" t="s">
        <v>19</v>
      </c>
      <c r="C143" s="26">
        <f>IF(C23=0,0,((C5*0.5)-C41)*C78*C110*C$2)</f>
        <v>0</v>
      </c>
      <c r="D143" s="26">
        <f>IF(D23=0,0,((D5*0.5)+C23-D41)*D78*D110*D$2)</f>
        <v>0</v>
      </c>
      <c r="E143" s="26">
        <f t="shared" ref="E143:AM144" si="60">IF(E23=0,0,((E5*0.5)+D23-E41)*E78*E110*E$2)</f>
        <v>0</v>
      </c>
      <c r="F143" s="26">
        <f t="shared" si="60"/>
        <v>0</v>
      </c>
      <c r="G143" s="26">
        <f t="shared" si="60"/>
        <v>0</v>
      </c>
      <c r="H143" s="26">
        <f t="shared" si="60"/>
        <v>0</v>
      </c>
      <c r="I143" s="26">
        <f t="shared" si="60"/>
        <v>0</v>
      </c>
      <c r="J143" s="26">
        <f t="shared" si="60"/>
        <v>0</v>
      </c>
      <c r="K143" s="26">
        <f t="shared" si="60"/>
        <v>0</v>
      </c>
      <c r="L143" s="26">
        <f t="shared" si="60"/>
        <v>0</v>
      </c>
      <c r="M143" s="26">
        <f t="shared" si="60"/>
        <v>0</v>
      </c>
      <c r="N143" s="26">
        <f t="shared" si="60"/>
        <v>624.94597925418179</v>
      </c>
      <c r="O143" s="26">
        <f t="shared" si="60"/>
        <v>1242.919101979435</v>
      </c>
      <c r="P143" s="26">
        <f t="shared" si="60"/>
        <v>1121.3296952947396</v>
      </c>
      <c r="Q143" s="26">
        <f t="shared" si="60"/>
        <v>1261.2269990329116</v>
      </c>
      <c r="R143" s="26">
        <f t="shared" si="60"/>
        <v>1214.848088759763</v>
      </c>
      <c r="S143" s="26">
        <f t="shared" si="60"/>
        <v>1340.720875974268</v>
      </c>
      <c r="T143" s="26">
        <f t="shared" si="60"/>
        <v>1548.5150445306767</v>
      </c>
      <c r="U143" s="26">
        <f t="shared" si="60"/>
        <v>1587.0794849781917</v>
      </c>
      <c r="V143" s="26">
        <f t="shared" si="60"/>
        <v>1582.3723677993094</v>
      </c>
      <c r="W143" s="26">
        <f t="shared" si="60"/>
        <v>1546.7863703469361</v>
      </c>
      <c r="X143" s="26">
        <f t="shared" si="60"/>
        <v>1342.9591062357695</v>
      </c>
      <c r="Y143" s="26">
        <f t="shared" si="60"/>
        <v>1246.4931047397408</v>
      </c>
      <c r="Z143" s="26">
        <f t="shared" si="60"/>
        <v>1249.8919585083636</v>
      </c>
      <c r="AA143" s="26">
        <f t="shared" si="60"/>
        <v>1242.919101979435</v>
      </c>
      <c r="AB143" s="26">
        <f t="shared" si="60"/>
        <v>1121.3296952947396</v>
      </c>
      <c r="AC143" s="26">
        <f t="shared" si="60"/>
        <v>1261.2269990329116</v>
      </c>
      <c r="AD143" s="26">
        <f t="shared" si="60"/>
        <v>1214.848088759763</v>
      </c>
      <c r="AE143" s="26">
        <f t="shared" si="60"/>
        <v>1340.720875974268</v>
      </c>
      <c r="AF143" s="26">
        <f t="shared" si="60"/>
        <v>0</v>
      </c>
      <c r="AG143" s="26">
        <f t="shared" si="60"/>
        <v>0</v>
      </c>
      <c r="AH143" s="26">
        <f t="shared" si="60"/>
        <v>0</v>
      </c>
      <c r="AI143" s="26">
        <f t="shared" si="60"/>
        <v>0</v>
      </c>
      <c r="AJ143" s="26">
        <f t="shared" si="60"/>
        <v>0</v>
      </c>
      <c r="AK143" s="26">
        <f t="shared" si="60"/>
        <v>0</v>
      </c>
      <c r="AL143" s="26">
        <f t="shared" si="60"/>
        <v>0</v>
      </c>
      <c r="AM143" s="26">
        <f t="shared" si="60"/>
        <v>0</v>
      </c>
    </row>
    <row r="144" spans="1:39" hidden="1" x14ac:dyDescent="0.25">
      <c r="A144" s="592"/>
      <c r="B144" s="236" t="s">
        <v>0</v>
      </c>
      <c r="C144" s="26">
        <f t="shared" ref="C144:C155" si="61">IF(C24=0,0,((C6*0.5)-C42)*C79*C111*C$2)</f>
        <v>0</v>
      </c>
      <c r="D144" s="26">
        <f t="shared" ref="D144:S155" si="62">IF(D24=0,0,((D6*0.5)+C24-D42)*D79*D111*D$2)</f>
        <v>0</v>
      </c>
      <c r="E144" s="26">
        <f t="shared" si="62"/>
        <v>0</v>
      </c>
      <c r="F144" s="26">
        <f t="shared" si="62"/>
        <v>0</v>
      </c>
      <c r="G144" s="26">
        <f t="shared" si="62"/>
        <v>0</v>
      </c>
      <c r="H144" s="26">
        <f t="shared" si="62"/>
        <v>0</v>
      </c>
      <c r="I144" s="26">
        <f t="shared" si="62"/>
        <v>0</v>
      </c>
      <c r="J144" s="26">
        <f t="shared" si="62"/>
        <v>0</v>
      </c>
      <c r="K144" s="26">
        <f t="shared" si="62"/>
        <v>0</v>
      </c>
      <c r="L144" s="26">
        <f t="shared" si="62"/>
        <v>0</v>
      </c>
      <c r="M144" s="26">
        <f t="shared" si="62"/>
        <v>0</v>
      </c>
      <c r="N144" s="26">
        <f t="shared" si="62"/>
        <v>0</v>
      </c>
      <c r="O144" s="26">
        <f t="shared" si="62"/>
        <v>0</v>
      </c>
      <c r="P144" s="26">
        <f t="shared" si="62"/>
        <v>0</v>
      </c>
      <c r="Q144" s="26">
        <f t="shared" si="62"/>
        <v>0</v>
      </c>
      <c r="R144" s="26">
        <f t="shared" si="62"/>
        <v>0</v>
      </c>
      <c r="S144" s="26">
        <f t="shared" si="62"/>
        <v>0</v>
      </c>
      <c r="T144" s="26">
        <f t="shared" si="60"/>
        <v>0</v>
      </c>
      <c r="U144" s="26">
        <f t="shared" si="60"/>
        <v>0</v>
      </c>
      <c r="V144" s="26">
        <f t="shared" si="60"/>
        <v>0</v>
      </c>
      <c r="W144" s="26">
        <f t="shared" si="60"/>
        <v>0</v>
      </c>
      <c r="X144" s="26">
        <f t="shared" si="60"/>
        <v>0</v>
      </c>
      <c r="Y144" s="26">
        <f t="shared" si="60"/>
        <v>0</v>
      </c>
      <c r="Z144" s="26">
        <f t="shared" si="60"/>
        <v>0</v>
      </c>
      <c r="AA144" s="26">
        <f t="shared" si="60"/>
        <v>0</v>
      </c>
      <c r="AB144" s="26">
        <f t="shared" si="60"/>
        <v>0</v>
      </c>
      <c r="AC144" s="26">
        <f t="shared" si="60"/>
        <v>0</v>
      </c>
      <c r="AD144" s="26">
        <f t="shared" si="60"/>
        <v>0</v>
      </c>
      <c r="AE144" s="26">
        <f t="shared" si="60"/>
        <v>0</v>
      </c>
      <c r="AF144" s="26">
        <f t="shared" si="60"/>
        <v>0</v>
      </c>
      <c r="AG144" s="26">
        <f t="shared" si="60"/>
        <v>0</v>
      </c>
      <c r="AH144" s="26">
        <f t="shared" si="60"/>
        <v>0</v>
      </c>
      <c r="AI144" s="26">
        <f t="shared" si="60"/>
        <v>0</v>
      </c>
      <c r="AJ144" s="26">
        <f t="shared" si="60"/>
        <v>0</v>
      </c>
      <c r="AK144" s="26">
        <f t="shared" si="60"/>
        <v>0</v>
      </c>
      <c r="AL144" s="26">
        <f t="shared" si="60"/>
        <v>0</v>
      </c>
      <c r="AM144" s="26">
        <f t="shared" si="60"/>
        <v>0</v>
      </c>
    </row>
    <row r="145" spans="1:39" hidden="1" x14ac:dyDescent="0.25">
      <c r="A145" s="592"/>
      <c r="B145" s="236" t="s">
        <v>20</v>
      </c>
      <c r="C145" s="26">
        <f t="shared" si="61"/>
        <v>0</v>
      </c>
      <c r="D145" s="26">
        <f t="shared" si="62"/>
        <v>0</v>
      </c>
      <c r="E145" s="26">
        <f t="shared" ref="E145:AM148" si="63">IF(E25=0,0,((E7*0.5)+D25-E43)*E80*E112*E$2)</f>
        <v>0</v>
      </c>
      <c r="F145" s="26">
        <f t="shared" si="63"/>
        <v>0</v>
      </c>
      <c r="G145" s="26">
        <f t="shared" si="63"/>
        <v>0</v>
      </c>
      <c r="H145" s="26">
        <f t="shared" si="63"/>
        <v>0</v>
      </c>
      <c r="I145" s="26">
        <f t="shared" si="63"/>
        <v>0</v>
      </c>
      <c r="J145" s="26">
        <f t="shared" si="63"/>
        <v>0</v>
      </c>
      <c r="K145" s="26">
        <f t="shared" si="63"/>
        <v>0</v>
      </c>
      <c r="L145" s="26">
        <f t="shared" si="63"/>
        <v>0</v>
      </c>
      <c r="M145" s="26">
        <f t="shared" si="63"/>
        <v>0</v>
      </c>
      <c r="N145" s="26">
        <f t="shared" si="63"/>
        <v>0</v>
      </c>
      <c r="O145" s="26">
        <f t="shared" si="63"/>
        <v>0</v>
      </c>
      <c r="P145" s="26">
        <f t="shared" si="63"/>
        <v>0</v>
      </c>
      <c r="Q145" s="26">
        <f t="shared" si="63"/>
        <v>0</v>
      </c>
      <c r="R145" s="26">
        <f t="shared" si="63"/>
        <v>0</v>
      </c>
      <c r="S145" s="26">
        <f t="shared" si="63"/>
        <v>0</v>
      </c>
      <c r="T145" s="26">
        <f t="shared" si="63"/>
        <v>0</v>
      </c>
      <c r="U145" s="26">
        <f t="shared" si="63"/>
        <v>0</v>
      </c>
      <c r="V145" s="26">
        <f t="shared" si="63"/>
        <v>0</v>
      </c>
      <c r="W145" s="26">
        <f t="shared" si="63"/>
        <v>0</v>
      </c>
      <c r="X145" s="26">
        <f t="shared" si="63"/>
        <v>0</v>
      </c>
      <c r="Y145" s="26">
        <f t="shared" si="63"/>
        <v>0</v>
      </c>
      <c r="Z145" s="26">
        <f t="shared" si="63"/>
        <v>0</v>
      </c>
      <c r="AA145" s="26">
        <f t="shared" si="63"/>
        <v>0</v>
      </c>
      <c r="AB145" s="26">
        <f t="shared" si="63"/>
        <v>0</v>
      </c>
      <c r="AC145" s="26">
        <f t="shared" si="63"/>
        <v>0</v>
      </c>
      <c r="AD145" s="26">
        <f t="shared" si="63"/>
        <v>0</v>
      </c>
      <c r="AE145" s="26">
        <f t="shared" si="63"/>
        <v>0</v>
      </c>
      <c r="AF145" s="26">
        <f t="shared" si="63"/>
        <v>0</v>
      </c>
      <c r="AG145" s="26">
        <f t="shared" si="63"/>
        <v>0</v>
      </c>
      <c r="AH145" s="26">
        <f t="shared" si="63"/>
        <v>0</v>
      </c>
      <c r="AI145" s="26">
        <f t="shared" si="63"/>
        <v>0</v>
      </c>
      <c r="AJ145" s="26">
        <f t="shared" si="63"/>
        <v>0</v>
      </c>
      <c r="AK145" s="26">
        <f t="shared" si="63"/>
        <v>0</v>
      </c>
      <c r="AL145" s="26">
        <f t="shared" si="63"/>
        <v>0</v>
      </c>
      <c r="AM145" s="26">
        <f t="shared" si="63"/>
        <v>0</v>
      </c>
    </row>
    <row r="146" spans="1:39" hidden="1" x14ac:dyDescent="0.25">
      <c r="A146" s="592"/>
      <c r="B146" s="236" t="s">
        <v>1</v>
      </c>
      <c r="C146" s="26">
        <f t="shared" si="61"/>
        <v>0</v>
      </c>
      <c r="D146" s="26">
        <f t="shared" si="62"/>
        <v>0</v>
      </c>
      <c r="E146" s="26">
        <f t="shared" si="63"/>
        <v>0</v>
      </c>
      <c r="F146" s="26">
        <f t="shared" si="63"/>
        <v>0</v>
      </c>
      <c r="G146" s="26">
        <f t="shared" si="63"/>
        <v>0</v>
      </c>
      <c r="H146" s="26">
        <f t="shared" si="63"/>
        <v>2153.9054634193976</v>
      </c>
      <c r="I146" s="26">
        <f t="shared" si="63"/>
        <v>5763.3276229366984</v>
      </c>
      <c r="J146" s="26">
        <f t="shared" si="63"/>
        <v>5457.9734085380705</v>
      </c>
      <c r="K146" s="26">
        <f t="shared" si="63"/>
        <v>2245.9938361844834</v>
      </c>
      <c r="L146" s="26">
        <f t="shared" si="63"/>
        <v>312.06638982415529</v>
      </c>
      <c r="M146" s="26">
        <f t="shared" si="63"/>
        <v>79.763355443060931</v>
      </c>
      <c r="N146" s="26">
        <f t="shared" si="63"/>
        <v>1.2256623935079458</v>
      </c>
      <c r="O146" s="26">
        <f t="shared" si="63"/>
        <v>0.15044517595382348</v>
      </c>
      <c r="P146" s="26">
        <f t="shared" si="63"/>
        <v>6.1933264100990648</v>
      </c>
      <c r="Q146" s="26">
        <f t="shared" si="63"/>
        <v>181.43688220031109</v>
      </c>
      <c r="R146" s="26">
        <f t="shared" si="63"/>
        <v>645.42185266178899</v>
      </c>
      <c r="S146" s="26">
        <f t="shared" si="63"/>
        <v>2126.0005793459063</v>
      </c>
      <c r="T146" s="26">
        <f t="shared" si="63"/>
        <v>8317.7980834449972</v>
      </c>
      <c r="U146" s="26">
        <f t="shared" si="63"/>
        <v>10924.818266025088</v>
      </c>
      <c r="V146" s="26">
        <f t="shared" si="63"/>
        <v>10345.996530159578</v>
      </c>
      <c r="W146" s="26">
        <f t="shared" si="63"/>
        <v>4257.4491842657317</v>
      </c>
      <c r="X146" s="26">
        <f t="shared" si="63"/>
        <v>591.54516605916081</v>
      </c>
      <c r="Y146" s="26">
        <f t="shared" si="63"/>
        <v>151.19740183359255</v>
      </c>
      <c r="Z146" s="26">
        <f t="shared" si="63"/>
        <v>1.60474854350745</v>
      </c>
      <c r="AA146" s="26">
        <f t="shared" si="63"/>
        <v>0.15044517595382348</v>
      </c>
      <c r="AB146" s="26">
        <f t="shared" si="63"/>
        <v>6.1933264100990648</v>
      </c>
      <c r="AC146" s="26">
        <f t="shared" si="63"/>
        <v>181.43688220031109</v>
      </c>
      <c r="AD146" s="26">
        <f t="shared" si="63"/>
        <v>645.42185266178899</v>
      </c>
      <c r="AE146" s="26">
        <f t="shared" si="63"/>
        <v>2126.0005793459063</v>
      </c>
      <c r="AF146" s="26">
        <f t="shared" si="63"/>
        <v>0</v>
      </c>
      <c r="AG146" s="26">
        <f t="shared" si="63"/>
        <v>0</v>
      </c>
      <c r="AH146" s="26">
        <f t="shared" si="63"/>
        <v>0</v>
      </c>
      <c r="AI146" s="26">
        <f t="shared" si="63"/>
        <v>0</v>
      </c>
      <c r="AJ146" s="26">
        <f t="shared" si="63"/>
        <v>0</v>
      </c>
      <c r="AK146" s="26">
        <f t="shared" si="63"/>
        <v>0</v>
      </c>
      <c r="AL146" s="26">
        <f t="shared" si="63"/>
        <v>0</v>
      </c>
      <c r="AM146" s="26">
        <f t="shared" si="63"/>
        <v>0</v>
      </c>
    </row>
    <row r="147" spans="1:39" hidden="1" x14ac:dyDescent="0.25">
      <c r="A147" s="592"/>
      <c r="B147" s="236" t="s">
        <v>21</v>
      </c>
      <c r="C147" s="26">
        <f t="shared" si="61"/>
        <v>0</v>
      </c>
      <c r="D147" s="26">
        <f t="shared" si="62"/>
        <v>0</v>
      </c>
      <c r="E147" s="26">
        <f t="shared" si="63"/>
        <v>0</v>
      </c>
      <c r="F147" s="26">
        <f t="shared" si="63"/>
        <v>0</v>
      </c>
      <c r="G147" s="26">
        <f t="shared" si="63"/>
        <v>0</v>
      </c>
      <c r="H147" s="26">
        <f t="shared" si="63"/>
        <v>0</v>
      </c>
      <c r="I147" s="26">
        <f t="shared" si="63"/>
        <v>0</v>
      </c>
      <c r="J147" s="26">
        <f t="shared" si="63"/>
        <v>0</v>
      </c>
      <c r="K147" s="26">
        <f t="shared" si="63"/>
        <v>0</v>
      </c>
      <c r="L147" s="26">
        <f t="shared" si="63"/>
        <v>0</v>
      </c>
      <c r="M147" s="26">
        <f t="shared" si="63"/>
        <v>0</v>
      </c>
      <c r="N147" s="26">
        <f t="shared" si="63"/>
        <v>0</v>
      </c>
      <c r="O147" s="26">
        <f t="shared" si="63"/>
        <v>0</v>
      </c>
      <c r="P147" s="26">
        <f t="shared" si="63"/>
        <v>0</v>
      </c>
      <c r="Q147" s="26">
        <f t="shared" si="63"/>
        <v>0</v>
      </c>
      <c r="R147" s="26">
        <f t="shared" si="63"/>
        <v>0</v>
      </c>
      <c r="S147" s="26">
        <f t="shared" si="63"/>
        <v>0</v>
      </c>
      <c r="T147" s="26">
        <f t="shared" si="63"/>
        <v>0</v>
      </c>
      <c r="U147" s="26">
        <f t="shared" si="63"/>
        <v>0</v>
      </c>
      <c r="V147" s="26">
        <f t="shared" si="63"/>
        <v>0</v>
      </c>
      <c r="W147" s="26">
        <f t="shared" si="63"/>
        <v>0</v>
      </c>
      <c r="X147" s="26">
        <f t="shared" si="63"/>
        <v>0</v>
      </c>
      <c r="Y147" s="26">
        <f t="shared" si="63"/>
        <v>0</v>
      </c>
      <c r="Z147" s="26">
        <f t="shared" si="63"/>
        <v>0</v>
      </c>
      <c r="AA147" s="26">
        <f t="shared" si="63"/>
        <v>0</v>
      </c>
      <c r="AB147" s="26">
        <f t="shared" si="63"/>
        <v>0</v>
      </c>
      <c r="AC147" s="26">
        <f t="shared" si="63"/>
        <v>0</v>
      </c>
      <c r="AD147" s="26">
        <f t="shared" si="63"/>
        <v>0</v>
      </c>
      <c r="AE147" s="26">
        <f t="shared" si="63"/>
        <v>0</v>
      </c>
      <c r="AF147" s="26">
        <f t="shared" si="63"/>
        <v>0</v>
      </c>
      <c r="AG147" s="26">
        <f t="shared" si="63"/>
        <v>0</v>
      </c>
      <c r="AH147" s="26">
        <f t="shared" si="63"/>
        <v>0</v>
      </c>
      <c r="AI147" s="26">
        <f t="shared" si="63"/>
        <v>0</v>
      </c>
      <c r="AJ147" s="26">
        <f t="shared" si="63"/>
        <v>0</v>
      </c>
      <c r="AK147" s="26">
        <f t="shared" si="63"/>
        <v>0</v>
      </c>
      <c r="AL147" s="26">
        <f t="shared" si="63"/>
        <v>0</v>
      </c>
      <c r="AM147" s="26">
        <f t="shared" si="63"/>
        <v>0</v>
      </c>
    </row>
    <row r="148" spans="1:39" hidden="1" x14ac:dyDescent="0.25">
      <c r="A148" s="592"/>
      <c r="B148" s="77" t="s">
        <v>9</v>
      </c>
      <c r="C148" s="26">
        <f t="shared" si="61"/>
        <v>0</v>
      </c>
      <c r="D148" s="26">
        <f t="shared" si="62"/>
        <v>0</v>
      </c>
      <c r="E148" s="26">
        <f t="shared" si="63"/>
        <v>0</v>
      </c>
      <c r="F148" s="26">
        <f t="shared" si="63"/>
        <v>0</v>
      </c>
      <c r="G148" s="26">
        <f t="shared" si="63"/>
        <v>0</v>
      </c>
      <c r="H148" s="26">
        <f t="shared" si="63"/>
        <v>0</v>
      </c>
      <c r="I148" s="26">
        <f t="shared" si="63"/>
        <v>0</v>
      </c>
      <c r="J148" s="26">
        <f t="shared" si="63"/>
        <v>0</v>
      </c>
      <c r="K148" s="26">
        <f t="shared" si="63"/>
        <v>0</v>
      </c>
      <c r="L148" s="26">
        <f t="shared" si="63"/>
        <v>0</v>
      </c>
      <c r="M148" s="26">
        <f t="shared" si="63"/>
        <v>0</v>
      </c>
      <c r="N148" s="26">
        <f t="shared" si="63"/>
        <v>0</v>
      </c>
      <c r="O148" s="26">
        <f t="shared" si="63"/>
        <v>0</v>
      </c>
      <c r="P148" s="26">
        <f t="shared" si="63"/>
        <v>0</v>
      </c>
      <c r="Q148" s="26">
        <f t="shared" si="63"/>
        <v>0</v>
      </c>
      <c r="R148" s="26">
        <f t="shared" si="63"/>
        <v>0</v>
      </c>
      <c r="S148" s="26">
        <f t="shared" si="63"/>
        <v>0</v>
      </c>
      <c r="T148" s="26">
        <f t="shared" si="63"/>
        <v>0</v>
      </c>
      <c r="U148" s="26">
        <f t="shared" si="63"/>
        <v>0</v>
      </c>
      <c r="V148" s="26">
        <f t="shared" si="63"/>
        <v>0</v>
      </c>
      <c r="W148" s="26">
        <f t="shared" si="63"/>
        <v>0</v>
      </c>
      <c r="X148" s="26">
        <f t="shared" si="63"/>
        <v>0</v>
      </c>
      <c r="Y148" s="26">
        <f t="shared" si="63"/>
        <v>0</v>
      </c>
      <c r="Z148" s="26">
        <f t="shared" si="63"/>
        <v>0</v>
      </c>
      <c r="AA148" s="26">
        <f t="shared" si="63"/>
        <v>0</v>
      </c>
      <c r="AB148" s="26">
        <f t="shared" si="63"/>
        <v>0</v>
      </c>
      <c r="AC148" s="26">
        <f t="shared" si="63"/>
        <v>0</v>
      </c>
      <c r="AD148" s="26">
        <f t="shared" si="63"/>
        <v>0</v>
      </c>
      <c r="AE148" s="26">
        <f t="shared" si="63"/>
        <v>0</v>
      </c>
      <c r="AF148" s="26">
        <f t="shared" si="63"/>
        <v>0</v>
      </c>
      <c r="AG148" s="26">
        <f t="shared" si="63"/>
        <v>0</v>
      </c>
      <c r="AH148" s="26">
        <f t="shared" si="63"/>
        <v>0</v>
      </c>
      <c r="AI148" s="26">
        <f t="shared" si="63"/>
        <v>0</v>
      </c>
      <c r="AJ148" s="26">
        <f t="shared" si="63"/>
        <v>0</v>
      </c>
      <c r="AK148" s="26">
        <f t="shared" si="63"/>
        <v>0</v>
      </c>
      <c r="AL148" s="26">
        <f t="shared" si="63"/>
        <v>0</v>
      </c>
      <c r="AM148" s="26">
        <f t="shared" si="63"/>
        <v>0</v>
      </c>
    </row>
    <row r="149" spans="1:39" hidden="1" x14ac:dyDescent="0.25">
      <c r="A149" s="592"/>
      <c r="B149" s="77" t="s">
        <v>3</v>
      </c>
      <c r="C149" s="26">
        <f t="shared" si="61"/>
        <v>0</v>
      </c>
      <c r="D149" s="26">
        <f t="shared" si="62"/>
        <v>0</v>
      </c>
      <c r="E149" s="26">
        <f t="shared" ref="E149:AM152" si="64">IF(E29=0,0,((E11*0.5)+D29-E47)*E84*E116*E$2)</f>
        <v>0</v>
      </c>
      <c r="F149" s="26">
        <f t="shared" si="64"/>
        <v>0</v>
      </c>
      <c r="G149" s="26">
        <f t="shared" si="64"/>
        <v>0</v>
      </c>
      <c r="H149" s="26">
        <f t="shared" si="64"/>
        <v>0</v>
      </c>
      <c r="I149" s="26">
        <f t="shared" si="64"/>
        <v>0</v>
      </c>
      <c r="J149" s="26">
        <f t="shared" si="64"/>
        <v>0</v>
      </c>
      <c r="K149" s="26">
        <f t="shared" si="64"/>
        <v>0</v>
      </c>
      <c r="L149" s="26">
        <f t="shared" si="64"/>
        <v>0</v>
      </c>
      <c r="M149" s="26">
        <f t="shared" si="64"/>
        <v>0</v>
      </c>
      <c r="N149" s="26">
        <f t="shared" si="64"/>
        <v>344.11849981071788</v>
      </c>
      <c r="O149" s="26">
        <f t="shared" si="64"/>
        <v>750.88180047949879</v>
      </c>
      <c r="P149" s="26">
        <f t="shared" si="64"/>
        <v>623.53903628994237</v>
      </c>
      <c r="Q149" s="26">
        <f t="shared" si="64"/>
        <v>486.71391856557483</v>
      </c>
      <c r="R149" s="26">
        <f t="shared" si="64"/>
        <v>287.08624158877632</v>
      </c>
      <c r="S149" s="26">
        <f t="shared" si="64"/>
        <v>338.03704644987056</v>
      </c>
      <c r="T149" s="26">
        <f t="shared" si="64"/>
        <v>974.56320006725105</v>
      </c>
      <c r="U149" s="26">
        <f t="shared" si="64"/>
        <v>1267.7785017287242</v>
      </c>
      <c r="V149" s="26">
        <f t="shared" si="64"/>
        <v>1203.731353010932</v>
      </c>
      <c r="W149" s="26">
        <f t="shared" si="64"/>
        <v>529.05508465195624</v>
      </c>
      <c r="X149" s="26">
        <f t="shared" si="64"/>
        <v>270.4728704648881</v>
      </c>
      <c r="Y149" s="26">
        <f t="shared" si="64"/>
        <v>452.12419909996652</v>
      </c>
      <c r="Z149" s="26">
        <f t="shared" si="64"/>
        <v>688.23699962143576</v>
      </c>
      <c r="AA149" s="26">
        <f t="shared" si="64"/>
        <v>750.88180047949879</v>
      </c>
      <c r="AB149" s="26">
        <f t="shared" si="64"/>
        <v>623.53903628994237</v>
      </c>
      <c r="AC149" s="26">
        <f t="shared" si="64"/>
        <v>486.71391856557483</v>
      </c>
      <c r="AD149" s="26">
        <f t="shared" si="64"/>
        <v>287.08624158877632</v>
      </c>
      <c r="AE149" s="26">
        <f t="shared" si="64"/>
        <v>338.03704644987056</v>
      </c>
      <c r="AF149" s="26">
        <f t="shared" si="64"/>
        <v>0</v>
      </c>
      <c r="AG149" s="26">
        <f t="shared" si="64"/>
        <v>0</v>
      </c>
      <c r="AH149" s="26">
        <f t="shared" si="64"/>
        <v>0</v>
      </c>
      <c r="AI149" s="26">
        <f t="shared" si="64"/>
        <v>0</v>
      </c>
      <c r="AJ149" s="26">
        <f t="shared" si="64"/>
        <v>0</v>
      </c>
      <c r="AK149" s="26">
        <f t="shared" si="64"/>
        <v>0</v>
      </c>
      <c r="AL149" s="26">
        <f t="shared" si="64"/>
        <v>0</v>
      </c>
      <c r="AM149" s="26">
        <f t="shared" si="64"/>
        <v>0</v>
      </c>
    </row>
    <row r="150" spans="1:39" ht="15.75" hidden="1" customHeight="1" x14ac:dyDescent="0.25">
      <c r="A150" s="592"/>
      <c r="B150" s="77" t="s">
        <v>4</v>
      </c>
      <c r="C150" s="26">
        <f t="shared" si="61"/>
        <v>0</v>
      </c>
      <c r="D150" s="26">
        <f t="shared" si="62"/>
        <v>0</v>
      </c>
      <c r="E150" s="26">
        <f t="shared" si="64"/>
        <v>83.384894090500879</v>
      </c>
      <c r="F150" s="26">
        <f t="shared" si="64"/>
        <v>164.24720242712036</v>
      </c>
      <c r="G150" s="26">
        <f t="shared" si="64"/>
        <v>251.43763564065935</v>
      </c>
      <c r="H150" s="26">
        <f t="shared" si="64"/>
        <v>287.2115748715629</v>
      </c>
      <c r="I150" s="26">
        <f t="shared" si="64"/>
        <v>379.77861843895312</v>
      </c>
      <c r="J150" s="26">
        <f t="shared" si="64"/>
        <v>483.76236553255075</v>
      </c>
      <c r="K150" s="26">
        <f t="shared" si="64"/>
        <v>921.78694749677345</v>
      </c>
      <c r="L150" s="26">
        <f t="shared" si="64"/>
        <v>1167.1849080176194</v>
      </c>
      <c r="M150" s="26">
        <f t="shared" si="64"/>
        <v>921.4249121484728</v>
      </c>
      <c r="N150" s="26">
        <f t="shared" si="64"/>
        <v>1936.8997045404178</v>
      </c>
      <c r="O150" s="26">
        <f t="shared" si="64"/>
        <v>3239.0842973693689</v>
      </c>
      <c r="P150" s="26">
        <f t="shared" si="64"/>
        <v>2452.8729655038937</v>
      </c>
      <c r="Q150" s="26">
        <f t="shared" si="64"/>
        <v>2705.9541961436539</v>
      </c>
      <c r="R150" s="26">
        <f t="shared" si="64"/>
        <v>2797.6888871233832</v>
      </c>
      <c r="S150" s="26">
        <f t="shared" si="64"/>
        <v>3535.2253434906447</v>
      </c>
      <c r="T150" s="26">
        <f t="shared" si="64"/>
        <v>3396.3261081899245</v>
      </c>
      <c r="U150" s="26">
        <f t="shared" si="64"/>
        <v>4297.2058285699686</v>
      </c>
      <c r="V150" s="26">
        <f t="shared" si="64"/>
        <v>3427.7217152436215</v>
      </c>
      <c r="W150" s="26">
        <f t="shared" si="64"/>
        <v>3597.552434208792</v>
      </c>
      <c r="X150" s="26">
        <f t="shared" si="64"/>
        <v>3550.0849349997957</v>
      </c>
      <c r="Y150" s="26">
        <f t="shared" si="64"/>
        <v>2737.0700512247545</v>
      </c>
      <c r="Z150" s="26">
        <f t="shared" si="64"/>
        <v>2898.1481328243231</v>
      </c>
      <c r="AA150" s="26">
        <f t="shared" si="64"/>
        <v>3239.0842973693689</v>
      </c>
      <c r="AB150" s="26">
        <f t="shared" si="64"/>
        <v>2452.8729655038937</v>
      </c>
      <c r="AC150" s="26">
        <f t="shared" si="64"/>
        <v>2705.9541961436539</v>
      </c>
      <c r="AD150" s="26">
        <f t="shared" si="64"/>
        <v>2797.6888871233832</v>
      </c>
      <c r="AE150" s="26">
        <f t="shared" si="64"/>
        <v>3535.2253434906447</v>
      </c>
      <c r="AF150" s="26">
        <f t="shared" si="64"/>
        <v>0</v>
      </c>
      <c r="AG150" s="26">
        <f t="shared" si="64"/>
        <v>0</v>
      </c>
      <c r="AH150" s="26">
        <f t="shared" si="64"/>
        <v>0</v>
      </c>
      <c r="AI150" s="26">
        <f t="shared" si="64"/>
        <v>0</v>
      </c>
      <c r="AJ150" s="26">
        <f t="shared" si="64"/>
        <v>0</v>
      </c>
      <c r="AK150" s="26">
        <f t="shared" si="64"/>
        <v>0</v>
      </c>
      <c r="AL150" s="26">
        <f t="shared" si="64"/>
        <v>0</v>
      </c>
      <c r="AM150" s="26">
        <f t="shared" si="64"/>
        <v>0</v>
      </c>
    </row>
    <row r="151" spans="1:39" hidden="1" x14ac:dyDescent="0.25">
      <c r="A151" s="592"/>
      <c r="B151" s="77" t="s">
        <v>5</v>
      </c>
      <c r="C151" s="26">
        <f t="shared" si="61"/>
        <v>0</v>
      </c>
      <c r="D151" s="26">
        <f t="shared" si="62"/>
        <v>0</v>
      </c>
      <c r="E151" s="26">
        <f t="shared" si="64"/>
        <v>0</v>
      </c>
      <c r="F151" s="26">
        <f t="shared" si="64"/>
        <v>0</v>
      </c>
      <c r="G151" s="26">
        <f t="shared" si="64"/>
        <v>0</v>
      </c>
      <c r="H151" s="26">
        <f t="shared" si="64"/>
        <v>0</v>
      </c>
      <c r="I151" s="26">
        <f t="shared" si="64"/>
        <v>0</v>
      </c>
      <c r="J151" s="26">
        <f t="shared" si="64"/>
        <v>0</v>
      </c>
      <c r="K151" s="26">
        <f t="shared" si="64"/>
        <v>0</v>
      </c>
      <c r="L151" s="26">
        <f t="shared" si="64"/>
        <v>0</v>
      </c>
      <c r="M151" s="26">
        <f t="shared" si="64"/>
        <v>0</v>
      </c>
      <c r="N151" s="26">
        <f t="shared" si="64"/>
        <v>0</v>
      </c>
      <c r="O151" s="26">
        <f t="shared" si="64"/>
        <v>0</v>
      </c>
      <c r="P151" s="26">
        <f t="shared" si="64"/>
        <v>0</v>
      </c>
      <c r="Q151" s="26">
        <f t="shared" si="64"/>
        <v>0</v>
      </c>
      <c r="R151" s="26">
        <f t="shared" si="64"/>
        <v>0</v>
      </c>
      <c r="S151" s="26">
        <f t="shared" si="64"/>
        <v>0</v>
      </c>
      <c r="T151" s="26">
        <f t="shared" si="64"/>
        <v>0</v>
      </c>
      <c r="U151" s="26">
        <f t="shared" si="64"/>
        <v>0</v>
      </c>
      <c r="V151" s="26">
        <f t="shared" si="64"/>
        <v>0</v>
      </c>
      <c r="W151" s="26">
        <f t="shared" si="64"/>
        <v>0</v>
      </c>
      <c r="X151" s="26">
        <f t="shared" si="64"/>
        <v>0</v>
      </c>
      <c r="Y151" s="26">
        <f t="shared" si="64"/>
        <v>0</v>
      </c>
      <c r="Z151" s="26">
        <f t="shared" si="64"/>
        <v>0</v>
      </c>
      <c r="AA151" s="26">
        <f t="shared" si="64"/>
        <v>0</v>
      </c>
      <c r="AB151" s="26">
        <f t="shared" si="64"/>
        <v>0</v>
      </c>
      <c r="AC151" s="26">
        <f t="shared" si="64"/>
        <v>0</v>
      </c>
      <c r="AD151" s="26">
        <f t="shared" si="64"/>
        <v>0</v>
      </c>
      <c r="AE151" s="26">
        <f t="shared" si="64"/>
        <v>0</v>
      </c>
      <c r="AF151" s="26">
        <f t="shared" si="64"/>
        <v>0</v>
      </c>
      <c r="AG151" s="26">
        <f t="shared" si="64"/>
        <v>0</v>
      </c>
      <c r="AH151" s="26">
        <f t="shared" si="64"/>
        <v>0</v>
      </c>
      <c r="AI151" s="26">
        <f t="shared" si="64"/>
        <v>0</v>
      </c>
      <c r="AJ151" s="26">
        <f t="shared" si="64"/>
        <v>0</v>
      </c>
      <c r="AK151" s="26">
        <f t="shared" si="64"/>
        <v>0</v>
      </c>
      <c r="AL151" s="26">
        <f t="shared" si="64"/>
        <v>0</v>
      </c>
      <c r="AM151" s="26">
        <f t="shared" si="64"/>
        <v>0</v>
      </c>
    </row>
    <row r="152" spans="1:39" hidden="1" x14ac:dyDescent="0.25">
      <c r="A152" s="592"/>
      <c r="B152" s="77" t="s">
        <v>22</v>
      </c>
      <c r="C152" s="26">
        <f t="shared" si="61"/>
        <v>0</v>
      </c>
      <c r="D152" s="26">
        <f t="shared" si="62"/>
        <v>0</v>
      </c>
      <c r="E152" s="26">
        <f t="shared" si="64"/>
        <v>0</v>
      </c>
      <c r="F152" s="26">
        <f t="shared" si="64"/>
        <v>0</v>
      </c>
      <c r="G152" s="26">
        <f t="shared" si="64"/>
        <v>0</v>
      </c>
      <c r="H152" s="26">
        <f t="shared" si="64"/>
        <v>0</v>
      </c>
      <c r="I152" s="26">
        <f t="shared" si="64"/>
        <v>0</v>
      </c>
      <c r="J152" s="26">
        <f t="shared" si="64"/>
        <v>0</v>
      </c>
      <c r="K152" s="26">
        <f t="shared" si="64"/>
        <v>0</v>
      </c>
      <c r="L152" s="26">
        <f t="shared" si="64"/>
        <v>0</v>
      </c>
      <c r="M152" s="26">
        <f t="shared" si="64"/>
        <v>0</v>
      </c>
      <c r="N152" s="26">
        <f t="shared" si="64"/>
        <v>346.06071370250186</v>
      </c>
      <c r="O152" s="26">
        <f t="shared" si="64"/>
        <v>688.26024293938644</v>
      </c>
      <c r="P152" s="26">
        <f t="shared" si="64"/>
        <v>620.93071646385818</v>
      </c>
      <c r="Q152" s="26">
        <f t="shared" si="64"/>
        <v>698.39814946416982</v>
      </c>
      <c r="R152" s="26">
        <f t="shared" si="64"/>
        <v>672.71605961534112</v>
      </c>
      <c r="S152" s="26">
        <f t="shared" si="64"/>
        <v>742.4174866589384</v>
      </c>
      <c r="T152" s="26">
        <f t="shared" si="64"/>
        <v>857.48246933098687</v>
      </c>
      <c r="U152" s="26">
        <f t="shared" si="64"/>
        <v>878.83733555595461</v>
      </c>
      <c r="V152" s="26">
        <f t="shared" si="64"/>
        <v>876.23079293550427</v>
      </c>
      <c r="W152" s="26">
        <f t="shared" si="64"/>
        <v>856.52522463841649</v>
      </c>
      <c r="X152" s="26">
        <f t="shared" si="64"/>
        <v>743.65689548376201</v>
      </c>
      <c r="Y152" s="26">
        <f t="shared" si="64"/>
        <v>690.23932911173404</v>
      </c>
      <c r="Z152" s="26">
        <f t="shared" si="64"/>
        <v>692.12142740500371</v>
      </c>
      <c r="AA152" s="26">
        <f t="shared" si="64"/>
        <v>688.26024293938644</v>
      </c>
      <c r="AB152" s="26">
        <f t="shared" si="64"/>
        <v>620.93071646385818</v>
      </c>
      <c r="AC152" s="26">
        <f t="shared" si="64"/>
        <v>698.39814946416982</v>
      </c>
      <c r="AD152" s="26">
        <f t="shared" si="64"/>
        <v>672.71605961534112</v>
      </c>
      <c r="AE152" s="26">
        <f t="shared" si="64"/>
        <v>742.4174866589384</v>
      </c>
      <c r="AF152" s="26">
        <f t="shared" si="64"/>
        <v>0</v>
      </c>
      <c r="AG152" s="26">
        <f t="shared" si="64"/>
        <v>0</v>
      </c>
      <c r="AH152" s="26">
        <f t="shared" si="64"/>
        <v>0</v>
      </c>
      <c r="AI152" s="26">
        <f t="shared" si="64"/>
        <v>0</v>
      </c>
      <c r="AJ152" s="26">
        <f t="shared" si="64"/>
        <v>0</v>
      </c>
      <c r="AK152" s="26">
        <f t="shared" si="64"/>
        <v>0</v>
      </c>
      <c r="AL152" s="26">
        <f t="shared" si="64"/>
        <v>0</v>
      </c>
      <c r="AM152" s="26">
        <f t="shared" si="64"/>
        <v>0</v>
      </c>
    </row>
    <row r="153" spans="1:39" hidden="1" x14ac:dyDescent="0.25">
      <c r="A153" s="592"/>
      <c r="B153" s="77" t="s">
        <v>23</v>
      </c>
      <c r="C153" s="26">
        <f t="shared" si="61"/>
        <v>0</v>
      </c>
      <c r="D153" s="26">
        <f t="shared" si="62"/>
        <v>0</v>
      </c>
      <c r="E153" s="26">
        <f t="shared" ref="E153:AM155" si="65">IF(E33=0,0,((E15*0.5)+D33-E51)*E88*E120*E$2)</f>
        <v>0</v>
      </c>
      <c r="F153" s="26">
        <f t="shared" si="65"/>
        <v>0</v>
      </c>
      <c r="G153" s="26">
        <f t="shared" si="65"/>
        <v>0</v>
      </c>
      <c r="H153" s="26">
        <f t="shared" si="65"/>
        <v>0</v>
      </c>
      <c r="I153" s="26">
        <f t="shared" si="65"/>
        <v>0</v>
      </c>
      <c r="J153" s="26">
        <f t="shared" si="65"/>
        <v>0</v>
      </c>
      <c r="K153" s="26">
        <f t="shared" si="65"/>
        <v>0</v>
      </c>
      <c r="L153" s="26">
        <f t="shared" si="65"/>
        <v>0</v>
      </c>
      <c r="M153" s="26">
        <f t="shared" si="65"/>
        <v>0</v>
      </c>
      <c r="N153" s="26">
        <f t="shared" si="65"/>
        <v>0</v>
      </c>
      <c r="O153" s="26">
        <f t="shared" si="65"/>
        <v>0</v>
      </c>
      <c r="P153" s="26">
        <f t="shared" si="65"/>
        <v>0</v>
      </c>
      <c r="Q153" s="26">
        <f t="shared" si="65"/>
        <v>0</v>
      </c>
      <c r="R153" s="26">
        <f t="shared" si="65"/>
        <v>0</v>
      </c>
      <c r="S153" s="26">
        <f t="shared" si="65"/>
        <v>0</v>
      </c>
      <c r="T153" s="26">
        <f t="shared" si="65"/>
        <v>0</v>
      </c>
      <c r="U153" s="26">
        <f t="shared" si="65"/>
        <v>0</v>
      </c>
      <c r="V153" s="26">
        <f t="shared" si="65"/>
        <v>0</v>
      </c>
      <c r="W153" s="26">
        <f t="shared" si="65"/>
        <v>0</v>
      </c>
      <c r="X153" s="26">
        <f t="shared" si="65"/>
        <v>0</v>
      </c>
      <c r="Y153" s="26">
        <f t="shared" si="65"/>
        <v>0</v>
      </c>
      <c r="Z153" s="26">
        <f t="shared" si="65"/>
        <v>0</v>
      </c>
      <c r="AA153" s="26">
        <f t="shared" si="65"/>
        <v>0</v>
      </c>
      <c r="AB153" s="26">
        <f t="shared" si="65"/>
        <v>0</v>
      </c>
      <c r="AC153" s="26">
        <f t="shared" si="65"/>
        <v>0</v>
      </c>
      <c r="AD153" s="26">
        <f t="shared" si="65"/>
        <v>0</v>
      </c>
      <c r="AE153" s="26">
        <f t="shared" si="65"/>
        <v>0</v>
      </c>
      <c r="AF153" s="26">
        <f t="shared" si="65"/>
        <v>0</v>
      </c>
      <c r="AG153" s="26">
        <f t="shared" si="65"/>
        <v>0</v>
      </c>
      <c r="AH153" s="26">
        <f t="shared" si="65"/>
        <v>0</v>
      </c>
      <c r="AI153" s="26">
        <f t="shared" si="65"/>
        <v>0</v>
      </c>
      <c r="AJ153" s="26">
        <f t="shared" si="65"/>
        <v>0</v>
      </c>
      <c r="AK153" s="26">
        <f t="shared" si="65"/>
        <v>0</v>
      </c>
      <c r="AL153" s="26">
        <f t="shared" si="65"/>
        <v>0</v>
      </c>
      <c r="AM153" s="26">
        <f t="shared" si="65"/>
        <v>0</v>
      </c>
    </row>
    <row r="154" spans="1:39" ht="15.75" hidden="1" customHeight="1" x14ac:dyDescent="0.25">
      <c r="A154" s="592"/>
      <c r="B154" s="77" t="s">
        <v>7</v>
      </c>
      <c r="C154" s="26">
        <f t="shared" si="61"/>
        <v>0</v>
      </c>
      <c r="D154" s="26">
        <f t="shared" si="62"/>
        <v>0</v>
      </c>
      <c r="E154" s="26">
        <f t="shared" si="65"/>
        <v>0</v>
      </c>
      <c r="F154" s="26">
        <f t="shared" si="65"/>
        <v>0</v>
      </c>
      <c r="G154" s="26">
        <f t="shared" si="65"/>
        <v>0</v>
      </c>
      <c r="H154" s="26">
        <f t="shared" si="65"/>
        <v>0</v>
      </c>
      <c r="I154" s="26">
        <f t="shared" si="65"/>
        <v>0</v>
      </c>
      <c r="J154" s="26">
        <f t="shared" si="65"/>
        <v>0</v>
      </c>
      <c r="K154" s="26">
        <f t="shared" si="65"/>
        <v>0</v>
      </c>
      <c r="L154" s="26">
        <f t="shared" si="65"/>
        <v>0</v>
      </c>
      <c r="M154" s="26">
        <f t="shared" si="65"/>
        <v>0</v>
      </c>
      <c r="N154" s="26">
        <f t="shared" si="65"/>
        <v>0</v>
      </c>
      <c r="O154" s="26">
        <f t="shared" si="65"/>
        <v>0</v>
      </c>
      <c r="P154" s="26">
        <f t="shared" si="65"/>
        <v>0</v>
      </c>
      <c r="Q154" s="26">
        <f t="shared" si="65"/>
        <v>0</v>
      </c>
      <c r="R154" s="26">
        <f t="shared" si="65"/>
        <v>0</v>
      </c>
      <c r="S154" s="26">
        <f t="shared" si="65"/>
        <v>0</v>
      </c>
      <c r="T154" s="26">
        <f t="shared" si="65"/>
        <v>0</v>
      </c>
      <c r="U154" s="26">
        <f t="shared" si="65"/>
        <v>0</v>
      </c>
      <c r="V154" s="26">
        <f t="shared" si="65"/>
        <v>0</v>
      </c>
      <c r="W154" s="26">
        <f t="shared" si="65"/>
        <v>0</v>
      </c>
      <c r="X154" s="26">
        <f t="shared" si="65"/>
        <v>0</v>
      </c>
      <c r="Y154" s="26">
        <f t="shared" si="65"/>
        <v>0</v>
      </c>
      <c r="Z154" s="26">
        <f t="shared" si="65"/>
        <v>0</v>
      </c>
      <c r="AA154" s="26">
        <f t="shared" si="65"/>
        <v>0</v>
      </c>
      <c r="AB154" s="26">
        <f t="shared" si="65"/>
        <v>0</v>
      </c>
      <c r="AC154" s="26">
        <f t="shared" si="65"/>
        <v>0</v>
      </c>
      <c r="AD154" s="26">
        <f t="shared" si="65"/>
        <v>0</v>
      </c>
      <c r="AE154" s="26">
        <f t="shared" si="65"/>
        <v>0</v>
      </c>
      <c r="AF154" s="26">
        <f t="shared" si="65"/>
        <v>0</v>
      </c>
      <c r="AG154" s="26">
        <f t="shared" si="65"/>
        <v>0</v>
      </c>
      <c r="AH154" s="26">
        <f t="shared" si="65"/>
        <v>0</v>
      </c>
      <c r="AI154" s="26">
        <f t="shared" si="65"/>
        <v>0</v>
      </c>
      <c r="AJ154" s="26">
        <f t="shared" si="65"/>
        <v>0</v>
      </c>
      <c r="AK154" s="26">
        <f t="shared" si="65"/>
        <v>0</v>
      </c>
      <c r="AL154" s="26">
        <f t="shared" si="65"/>
        <v>0</v>
      </c>
      <c r="AM154" s="26">
        <f t="shared" si="65"/>
        <v>0</v>
      </c>
    </row>
    <row r="155" spans="1:39" ht="15.75" hidden="1" customHeight="1" x14ac:dyDescent="0.25">
      <c r="A155" s="592"/>
      <c r="B155" s="77" t="s">
        <v>8</v>
      </c>
      <c r="C155" s="26">
        <f t="shared" si="61"/>
        <v>0</v>
      </c>
      <c r="D155" s="26">
        <f t="shared" si="62"/>
        <v>0</v>
      </c>
      <c r="E155" s="26">
        <f t="shared" si="65"/>
        <v>0</v>
      </c>
      <c r="F155" s="26">
        <f t="shared" si="65"/>
        <v>0</v>
      </c>
      <c r="G155" s="26">
        <f t="shared" si="65"/>
        <v>0</v>
      </c>
      <c r="H155" s="26">
        <f t="shared" si="65"/>
        <v>0</v>
      </c>
      <c r="I155" s="26">
        <f t="shared" si="65"/>
        <v>0</v>
      </c>
      <c r="J155" s="26">
        <f t="shared" si="65"/>
        <v>0</v>
      </c>
      <c r="K155" s="26">
        <f t="shared" si="65"/>
        <v>0</v>
      </c>
      <c r="L155" s="26">
        <f t="shared" si="65"/>
        <v>0</v>
      </c>
      <c r="M155" s="26">
        <f t="shared" si="65"/>
        <v>0</v>
      </c>
      <c r="N155" s="26">
        <f t="shared" si="65"/>
        <v>0</v>
      </c>
      <c r="O155" s="26">
        <f t="shared" si="65"/>
        <v>0</v>
      </c>
      <c r="P155" s="26">
        <f t="shared" si="65"/>
        <v>0</v>
      </c>
      <c r="Q155" s="26">
        <f t="shared" si="65"/>
        <v>0</v>
      </c>
      <c r="R155" s="26">
        <f t="shared" si="65"/>
        <v>0</v>
      </c>
      <c r="S155" s="26">
        <f t="shared" si="65"/>
        <v>0</v>
      </c>
      <c r="T155" s="26">
        <f t="shared" si="65"/>
        <v>0</v>
      </c>
      <c r="U155" s="26">
        <f t="shared" si="65"/>
        <v>0</v>
      </c>
      <c r="V155" s="26">
        <f t="shared" si="65"/>
        <v>0</v>
      </c>
      <c r="W155" s="26">
        <f t="shared" si="65"/>
        <v>0</v>
      </c>
      <c r="X155" s="26">
        <f t="shared" si="65"/>
        <v>0</v>
      </c>
      <c r="Y155" s="26">
        <f t="shared" si="65"/>
        <v>0</v>
      </c>
      <c r="Z155" s="26">
        <f t="shared" si="65"/>
        <v>0</v>
      </c>
      <c r="AA155" s="26">
        <f t="shared" si="65"/>
        <v>0</v>
      </c>
      <c r="AB155" s="26">
        <f t="shared" si="65"/>
        <v>0</v>
      </c>
      <c r="AC155" s="26">
        <f t="shared" si="65"/>
        <v>0</v>
      </c>
      <c r="AD155" s="26">
        <f t="shared" si="65"/>
        <v>0</v>
      </c>
      <c r="AE155" s="26">
        <f t="shared" si="65"/>
        <v>0</v>
      </c>
      <c r="AF155" s="26">
        <f t="shared" si="65"/>
        <v>0</v>
      </c>
      <c r="AG155" s="26">
        <f t="shared" si="65"/>
        <v>0</v>
      </c>
      <c r="AH155" s="26">
        <f t="shared" si="65"/>
        <v>0</v>
      </c>
      <c r="AI155" s="26">
        <f t="shared" si="65"/>
        <v>0</v>
      </c>
      <c r="AJ155" s="26">
        <f t="shared" si="65"/>
        <v>0</v>
      </c>
      <c r="AK155" s="26">
        <f t="shared" si="65"/>
        <v>0</v>
      </c>
      <c r="AL155" s="26">
        <f t="shared" si="65"/>
        <v>0</v>
      </c>
      <c r="AM155" s="26">
        <f t="shared" si="65"/>
        <v>0</v>
      </c>
    </row>
    <row r="156" spans="1:39" ht="15.75" hidden="1" customHeight="1" x14ac:dyDescent="0.25">
      <c r="A156" s="592"/>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592"/>
      <c r="B157" s="233" t="s">
        <v>25</v>
      </c>
      <c r="C157" s="26">
        <f>SUM(C143:C156)</f>
        <v>0</v>
      </c>
      <c r="D157" s="26">
        <f>SUM(D143:D156)</f>
        <v>0</v>
      </c>
      <c r="E157" s="26">
        <f t="shared" ref="E157:AM157" si="66">SUM(E143:E156)</f>
        <v>83.384894090500879</v>
      </c>
      <c r="F157" s="26">
        <f t="shared" si="66"/>
        <v>164.24720242712036</v>
      </c>
      <c r="G157" s="26">
        <f t="shared" si="66"/>
        <v>251.43763564065935</v>
      </c>
      <c r="H157" s="26">
        <f t="shared" si="66"/>
        <v>2441.1170382909604</v>
      </c>
      <c r="I157" s="26">
        <f t="shared" si="66"/>
        <v>6143.1062413756517</v>
      </c>
      <c r="J157" s="26">
        <f t="shared" si="66"/>
        <v>5941.7357740706211</v>
      </c>
      <c r="K157" s="26">
        <f t="shared" si="66"/>
        <v>3167.7807836812567</v>
      </c>
      <c r="L157" s="26">
        <f t="shared" si="66"/>
        <v>1479.2512978417747</v>
      </c>
      <c r="M157" s="26">
        <f t="shared" si="66"/>
        <v>1001.1882675915338</v>
      </c>
      <c r="N157" s="26">
        <f t="shared" si="66"/>
        <v>3253.2505597013269</v>
      </c>
      <c r="O157" s="26">
        <f t="shared" si="66"/>
        <v>5921.2958879436428</v>
      </c>
      <c r="P157" s="26">
        <f t="shared" si="66"/>
        <v>4824.8657399625326</v>
      </c>
      <c r="Q157" s="26">
        <f t="shared" si="66"/>
        <v>5333.7301454066219</v>
      </c>
      <c r="R157" s="26">
        <f t="shared" si="66"/>
        <v>5617.7611297490521</v>
      </c>
      <c r="S157" s="26">
        <f t="shared" si="66"/>
        <v>8082.4013319196274</v>
      </c>
      <c r="T157" s="26">
        <f t="shared" si="66"/>
        <v>15094.684905563836</v>
      </c>
      <c r="U157" s="26">
        <f t="shared" si="66"/>
        <v>18955.71941685793</v>
      </c>
      <c r="V157" s="26">
        <f t="shared" si="66"/>
        <v>17436.052759148944</v>
      </c>
      <c r="W157" s="26">
        <f t="shared" si="66"/>
        <v>10787.368298111833</v>
      </c>
      <c r="X157" s="26">
        <f t="shared" si="66"/>
        <v>6498.7189732433762</v>
      </c>
      <c r="Y157" s="26">
        <f t="shared" si="66"/>
        <v>5277.1240860097887</v>
      </c>
      <c r="Z157" s="26">
        <f t="shared" si="66"/>
        <v>5530.0032669026332</v>
      </c>
      <c r="AA157" s="26">
        <f t="shared" si="66"/>
        <v>5921.2958879436428</v>
      </c>
      <c r="AB157" s="26">
        <f t="shared" si="66"/>
        <v>4824.8657399625326</v>
      </c>
      <c r="AC157" s="26">
        <f t="shared" si="66"/>
        <v>5333.7301454066219</v>
      </c>
      <c r="AD157" s="26">
        <f t="shared" si="66"/>
        <v>5617.7611297490521</v>
      </c>
      <c r="AE157" s="26">
        <f t="shared" si="66"/>
        <v>8082.4013319196274</v>
      </c>
      <c r="AF157" s="26">
        <f t="shared" si="66"/>
        <v>0</v>
      </c>
      <c r="AG157" s="26">
        <f t="shared" si="66"/>
        <v>0</v>
      </c>
      <c r="AH157" s="26">
        <f t="shared" si="66"/>
        <v>0</v>
      </c>
      <c r="AI157" s="26">
        <f t="shared" si="66"/>
        <v>0</v>
      </c>
      <c r="AJ157" s="26">
        <f t="shared" si="66"/>
        <v>0</v>
      </c>
      <c r="AK157" s="26">
        <f t="shared" si="66"/>
        <v>0</v>
      </c>
      <c r="AL157" s="26">
        <f t="shared" si="66"/>
        <v>0</v>
      </c>
      <c r="AM157" s="26">
        <f t="shared" si="66"/>
        <v>0</v>
      </c>
    </row>
    <row r="158" spans="1:39" ht="16.5" hidden="1" customHeight="1" thickBot="1" x14ac:dyDescent="0.3">
      <c r="A158" s="593"/>
      <c r="B158" s="135" t="s">
        <v>26</v>
      </c>
      <c r="C158" s="27">
        <f>C157</f>
        <v>0</v>
      </c>
      <c r="D158" s="27">
        <f>C158+D157</f>
        <v>0</v>
      </c>
      <c r="E158" s="27">
        <f t="shared" ref="E158:AM158" si="67">D158+E157</f>
        <v>83.384894090500879</v>
      </c>
      <c r="F158" s="27">
        <f t="shared" si="67"/>
        <v>247.63209651762122</v>
      </c>
      <c r="G158" s="27">
        <f t="shared" si="67"/>
        <v>499.06973215828054</v>
      </c>
      <c r="H158" s="27">
        <f t="shared" si="67"/>
        <v>2940.1867704492411</v>
      </c>
      <c r="I158" s="27">
        <f t="shared" si="67"/>
        <v>9083.2930118248933</v>
      </c>
      <c r="J158" s="27">
        <f t="shared" si="67"/>
        <v>15025.028785895514</v>
      </c>
      <c r="K158" s="27">
        <f t="shared" si="67"/>
        <v>18192.80956957677</v>
      </c>
      <c r="L158" s="27">
        <f t="shared" si="67"/>
        <v>19672.060867418546</v>
      </c>
      <c r="M158" s="27">
        <f t="shared" si="67"/>
        <v>20673.249135010079</v>
      </c>
      <c r="N158" s="27">
        <f t="shared" si="67"/>
        <v>23926.499694711405</v>
      </c>
      <c r="O158" s="27">
        <f t="shared" si="67"/>
        <v>29847.795582655046</v>
      </c>
      <c r="P158" s="27">
        <f t="shared" si="67"/>
        <v>34672.661322617576</v>
      </c>
      <c r="Q158" s="27">
        <f t="shared" si="67"/>
        <v>40006.391468024201</v>
      </c>
      <c r="R158" s="27">
        <f t="shared" si="67"/>
        <v>45624.152597773253</v>
      </c>
      <c r="S158" s="27">
        <f t="shared" si="67"/>
        <v>53706.553929692876</v>
      </c>
      <c r="T158" s="27">
        <f t="shared" si="67"/>
        <v>68801.238835256707</v>
      </c>
      <c r="U158" s="27">
        <f t="shared" si="67"/>
        <v>87756.958252114637</v>
      </c>
      <c r="V158" s="27">
        <f t="shared" si="67"/>
        <v>105193.01101126359</v>
      </c>
      <c r="W158" s="27">
        <f t="shared" si="67"/>
        <v>115980.37930937542</v>
      </c>
      <c r="X158" s="27">
        <f t="shared" si="67"/>
        <v>122479.0982826188</v>
      </c>
      <c r="Y158" s="27">
        <f t="shared" si="67"/>
        <v>127756.22236862859</v>
      </c>
      <c r="Z158" s="27">
        <f t="shared" si="67"/>
        <v>133286.22563553121</v>
      </c>
      <c r="AA158" s="27">
        <f t="shared" si="67"/>
        <v>139207.52152347486</v>
      </c>
      <c r="AB158" s="27">
        <f t="shared" si="67"/>
        <v>144032.38726343738</v>
      </c>
      <c r="AC158" s="27">
        <f t="shared" si="67"/>
        <v>149366.117408844</v>
      </c>
      <c r="AD158" s="27">
        <f t="shared" si="67"/>
        <v>154983.87853859307</v>
      </c>
      <c r="AE158" s="27">
        <f t="shared" si="67"/>
        <v>163066.27987051269</v>
      </c>
      <c r="AF158" s="27">
        <f t="shared" si="67"/>
        <v>163066.27987051269</v>
      </c>
      <c r="AG158" s="27">
        <f t="shared" si="67"/>
        <v>163066.27987051269</v>
      </c>
      <c r="AH158" s="27">
        <f t="shared" si="67"/>
        <v>163066.27987051269</v>
      </c>
      <c r="AI158" s="27">
        <f t="shared" si="67"/>
        <v>163066.27987051269</v>
      </c>
      <c r="AJ158" s="27">
        <f t="shared" si="67"/>
        <v>163066.27987051269</v>
      </c>
      <c r="AK158" s="27">
        <f t="shared" si="67"/>
        <v>163066.27987051269</v>
      </c>
      <c r="AL158" s="27">
        <f t="shared" si="67"/>
        <v>163066.27987051269</v>
      </c>
      <c r="AM158" s="27">
        <f t="shared" si="67"/>
        <v>163066.27987051269</v>
      </c>
    </row>
    <row r="159" spans="1:39" hidden="1" x14ac:dyDescent="0.25">
      <c r="A159" s="96"/>
      <c r="B159" s="96"/>
      <c r="C159" s="99"/>
      <c r="D159" s="99"/>
      <c r="E159" s="99"/>
      <c r="F159" s="99"/>
      <c r="G159" s="99"/>
      <c r="H159" s="99"/>
      <c r="I159" s="99"/>
      <c r="J159" s="99"/>
      <c r="K159" s="99"/>
      <c r="L159" s="99"/>
      <c r="M159" s="99"/>
      <c r="N159" s="99"/>
    </row>
    <row r="160" spans="1:39" ht="15.75" hidden="1" thickBot="1" x14ac:dyDescent="0.3">
      <c r="A160" s="96"/>
      <c r="B160" s="96"/>
      <c r="C160" s="99"/>
      <c r="D160" s="99"/>
      <c r="E160" s="99"/>
      <c r="F160" s="99"/>
      <c r="G160" s="99"/>
      <c r="H160" s="99"/>
      <c r="I160" s="99"/>
      <c r="J160" s="99"/>
      <c r="K160" s="99"/>
      <c r="L160" s="99"/>
      <c r="M160" s="99"/>
      <c r="N160" s="99"/>
    </row>
    <row r="161" spans="1:39" ht="16.5" hidden="1" thickBot="1" x14ac:dyDescent="0.3">
      <c r="A161" s="591" t="s">
        <v>121</v>
      </c>
      <c r="B161" s="237" t="s">
        <v>137</v>
      </c>
      <c r="C161" s="142">
        <f>C$4</f>
        <v>44927</v>
      </c>
      <c r="D161" s="142">
        <f t="shared" ref="D161:AM161" si="68">D$4</f>
        <v>44958</v>
      </c>
      <c r="E161" s="142">
        <f t="shared" si="68"/>
        <v>44986</v>
      </c>
      <c r="F161" s="142">
        <f t="shared" si="68"/>
        <v>45017</v>
      </c>
      <c r="G161" s="142">
        <f t="shared" si="68"/>
        <v>45047</v>
      </c>
      <c r="H161" s="142">
        <f t="shared" si="68"/>
        <v>45078</v>
      </c>
      <c r="I161" s="142">
        <f t="shared" si="68"/>
        <v>45108</v>
      </c>
      <c r="J161" s="142">
        <f t="shared" si="68"/>
        <v>45139</v>
      </c>
      <c r="K161" s="142">
        <f t="shared" si="68"/>
        <v>45170</v>
      </c>
      <c r="L161" s="142">
        <f t="shared" si="68"/>
        <v>45200</v>
      </c>
      <c r="M161" s="142">
        <f t="shared" si="68"/>
        <v>45231</v>
      </c>
      <c r="N161" s="142">
        <f t="shared" si="68"/>
        <v>45261</v>
      </c>
      <c r="O161" s="142">
        <f t="shared" si="68"/>
        <v>45292</v>
      </c>
      <c r="P161" s="142">
        <f t="shared" si="68"/>
        <v>45323</v>
      </c>
      <c r="Q161" s="142">
        <f t="shared" si="68"/>
        <v>45352</v>
      </c>
      <c r="R161" s="142">
        <f t="shared" si="68"/>
        <v>45383</v>
      </c>
      <c r="S161" s="142">
        <f t="shared" si="68"/>
        <v>45413</v>
      </c>
      <c r="T161" s="142">
        <f t="shared" si="68"/>
        <v>45444</v>
      </c>
      <c r="U161" s="142">
        <f t="shared" si="68"/>
        <v>45474</v>
      </c>
      <c r="V161" s="142">
        <f t="shared" si="68"/>
        <v>45505</v>
      </c>
      <c r="W161" s="142">
        <f t="shared" si="68"/>
        <v>45536</v>
      </c>
      <c r="X161" s="142">
        <f t="shared" si="68"/>
        <v>45566</v>
      </c>
      <c r="Y161" s="142">
        <f t="shared" si="68"/>
        <v>45597</v>
      </c>
      <c r="Z161" s="142">
        <f t="shared" si="68"/>
        <v>45627</v>
      </c>
      <c r="AA161" s="142">
        <f t="shared" si="68"/>
        <v>45658</v>
      </c>
      <c r="AB161" s="142">
        <f t="shared" si="68"/>
        <v>45689</v>
      </c>
      <c r="AC161" s="142">
        <f t="shared" si="68"/>
        <v>45717</v>
      </c>
      <c r="AD161" s="142">
        <f t="shared" si="68"/>
        <v>45748</v>
      </c>
      <c r="AE161" s="142">
        <f t="shared" si="68"/>
        <v>45778</v>
      </c>
      <c r="AF161" s="142">
        <f t="shared" si="68"/>
        <v>45809</v>
      </c>
      <c r="AG161" s="142">
        <f t="shared" si="68"/>
        <v>45839</v>
      </c>
      <c r="AH161" s="142">
        <f t="shared" si="68"/>
        <v>45870</v>
      </c>
      <c r="AI161" s="142">
        <f t="shared" si="68"/>
        <v>45901</v>
      </c>
      <c r="AJ161" s="142">
        <f t="shared" si="68"/>
        <v>45931</v>
      </c>
      <c r="AK161" s="142">
        <f t="shared" si="68"/>
        <v>45962</v>
      </c>
      <c r="AL161" s="142">
        <f t="shared" si="68"/>
        <v>45992</v>
      </c>
      <c r="AM161" s="142">
        <f t="shared" si="68"/>
        <v>46023</v>
      </c>
    </row>
    <row r="162" spans="1:39" hidden="1" x14ac:dyDescent="0.25">
      <c r="A162" s="592"/>
      <c r="B162" s="236" t="s">
        <v>19</v>
      </c>
      <c r="C162" s="26">
        <f>IF(C23=0,0,((C5*0.5)-C41)*C78*C127*C$2)</f>
        <v>0</v>
      </c>
      <c r="D162" s="26">
        <f>IF(D23=0,0,((D5*0.5)+C23-D41)*D78*D127*D$2)</f>
        <v>0</v>
      </c>
      <c r="E162" s="26">
        <f t="shared" ref="E162:AM163" si="69">IF(E23=0,0,((E5*0.5)+D23-E41)*E78*E127*E$2)</f>
        <v>0</v>
      </c>
      <c r="F162" s="26">
        <f t="shared" si="69"/>
        <v>0</v>
      </c>
      <c r="G162" s="26">
        <f t="shared" si="69"/>
        <v>0</v>
      </c>
      <c r="H162" s="26">
        <f t="shared" si="69"/>
        <v>0</v>
      </c>
      <c r="I162" s="26">
        <f t="shared" si="69"/>
        <v>0</v>
      </c>
      <c r="J162" s="26">
        <f t="shared" si="69"/>
        <v>0</v>
      </c>
      <c r="K162" s="26">
        <f t="shared" si="69"/>
        <v>0</v>
      </c>
      <c r="L162" s="26">
        <f t="shared" si="69"/>
        <v>0</v>
      </c>
      <c r="M162" s="26">
        <f t="shared" si="69"/>
        <v>0</v>
      </c>
      <c r="N162" s="26">
        <f t="shared" si="69"/>
        <v>150.57826455017221</v>
      </c>
      <c r="O162" s="26">
        <f t="shared" si="69"/>
        <v>286.37348468330998</v>
      </c>
      <c r="P162" s="26">
        <f t="shared" si="69"/>
        <v>224.8641518476079</v>
      </c>
      <c r="Q162" s="26">
        <f t="shared" si="69"/>
        <v>299.11086959469219</v>
      </c>
      <c r="R162" s="26">
        <f t="shared" si="69"/>
        <v>424.53511724291081</v>
      </c>
      <c r="S162" s="26">
        <f t="shared" si="69"/>
        <v>617.26126758157682</v>
      </c>
      <c r="T162" s="26">
        <f t="shared" si="69"/>
        <v>1498.8451754969078</v>
      </c>
      <c r="U162" s="26">
        <f t="shared" si="69"/>
        <v>1527.0568053246616</v>
      </c>
      <c r="V162" s="26">
        <f t="shared" si="69"/>
        <v>1472.5028673758277</v>
      </c>
      <c r="W162" s="26">
        <f t="shared" si="69"/>
        <v>1410.6965950504195</v>
      </c>
      <c r="X162" s="26">
        <f t="shared" si="69"/>
        <v>630.59049918805863</v>
      </c>
      <c r="Y162" s="26">
        <f t="shared" si="69"/>
        <v>401.76480877182541</v>
      </c>
      <c r="Z162" s="26">
        <f t="shared" si="69"/>
        <v>301.15652910034441</v>
      </c>
      <c r="AA162" s="26">
        <f t="shared" si="69"/>
        <v>286.37348468330998</v>
      </c>
      <c r="AB162" s="26">
        <f t="shared" si="69"/>
        <v>224.8641518476079</v>
      </c>
      <c r="AC162" s="26">
        <f t="shared" si="69"/>
        <v>299.11086959469219</v>
      </c>
      <c r="AD162" s="26">
        <f t="shared" si="69"/>
        <v>424.53511724291081</v>
      </c>
      <c r="AE162" s="26">
        <f t="shared" si="69"/>
        <v>617.26126758157682</v>
      </c>
      <c r="AF162" s="26">
        <f t="shared" si="69"/>
        <v>0</v>
      </c>
      <c r="AG162" s="26">
        <f t="shared" si="69"/>
        <v>0</v>
      </c>
      <c r="AH162" s="26">
        <f t="shared" si="69"/>
        <v>0</v>
      </c>
      <c r="AI162" s="26">
        <f t="shared" si="69"/>
        <v>0</v>
      </c>
      <c r="AJ162" s="26">
        <f t="shared" si="69"/>
        <v>0</v>
      </c>
      <c r="AK162" s="26">
        <f t="shared" si="69"/>
        <v>0</v>
      </c>
      <c r="AL162" s="26">
        <f t="shared" si="69"/>
        <v>0</v>
      </c>
      <c r="AM162" s="26">
        <f t="shared" si="69"/>
        <v>0</v>
      </c>
    </row>
    <row r="163" spans="1:39" hidden="1" x14ac:dyDescent="0.25">
      <c r="A163" s="592"/>
      <c r="B163" s="236" t="s">
        <v>0</v>
      </c>
      <c r="C163" s="26">
        <f t="shared" ref="C163:C174" si="70">IF(C24=0,0,((C6*0.5)-C42)*C79*C128*C$2)</f>
        <v>0</v>
      </c>
      <c r="D163" s="26">
        <f t="shared" ref="D163:S174" si="71">IF(D24=0,0,((D6*0.5)+C24-D42)*D79*D128*D$2)</f>
        <v>0</v>
      </c>
      <c r="E163" s="26">
        <f t="shared" si="71"/>
        <v>0</v>
      </c>
      <c r="F163" s="26">
        <f t="shared" si="71"/>
        <v>0</v>
      </c>
      <c r="G163" s="26">
        <f t="shared" si="71"/>
        <v>0</v>
      </c>
      <c r="H163" s="26">
        <f t="shared" si="71"/>
        <v>0</v>
      </c>
      <c r="I163" s="26">
        <f t="shared" si="71"/>
        <v>0</v>
      </c>
      <c r="J163" s="26">
        <f t="shared" si="71"/>
        <v>0</v>
      </c>
      <c r="K163" s="26">
        <f t="shared" si="71"/>
        <v>0</v>
      </c>
      <c r="L163" s="26">
        <f t="shared" si="71"/>
        <v>0</v>
      </c>
      <c r="M163" s="26">
        <f t="shared" si="71"/>
        <v>0</v>
      </c>
      <c r="N163" s="26">
        <f t="shared" si="71"/>
        <v>0</v>
      </c>
      <c r="O163" s="26">
        <f t="shared" si="71"/>
        <v>0</v>
      </c>
      <c r="P163" s="26">
        <f t="shared" si="71"/>
        <v>0</v>
      </c>
      <c r="Q163" s="26">
        <f t="shared" si="71"/>
        <v>0</v>
      </c>
      <c r="R163" s="26">
        <f t="shared" si="71"/>
        <v>0</v>
      </c>
      <c r="S163" s="26">
        <f t="shared" si="71"/>
        <v>0</v>
      </c>
      <c r="T163" s="26">
        <f t="shared" si="69"/>
        <v>0</v>
      </c>
      <c r="U163" s="26">
        <f t="shared" si="69"/>
        <v>0</v>
      </c>
      <c r="V163" s="26">
        <f t="shared" si="69"/>
        <v>0</v>
      </c>
      <c r="W163" s="26">
        <f t="shared" si="69"/>
        <v>0</v>
      </c>
      <c r="X163" s="26">
        <f t="shared" si="69"/>
        <v>0</v>
      </c>
      <c r="Y163" s="26">
        <f t="shared" si="69"/>
        <v>0</v>
      </c>
      <c r="Z163" s="26">
        <f t="shared" si="69"/>
        <v>0</v>
      </c>
      <c r="AA163" s="26">
        <f t="shared" si="69"/>
        <v>0</v>
      </c>
      <c r="AB163" s="26">
        <f t="shared" si="69"/>
        <v>0</v>
      </c>
      <c r="AC163" s="26">
        <f t="shared" si="69"/>
        <v>0</v>
      </c>
      <c r="AD163" s="26">
        <f t="shared" si="69"/>
        <v>0</v>
      </c>
      <c r="AE163" s="26">
        <f t="shared" si="69"/>
        <v>0</v>
      </c>
      <c r="AF163" s="26">
        <f t="shared" si="69"/>
        <v>0</v>
      </c>
      <c r="AG163" s="26">
        <f t="shared" si="69"/>
        <v>0</v>
      </c>
      <c r="AH163" s="26">
        <f t="shared" si="69"/>
        <v>0</v>
      </c>
      <c r="AI163" s="26">
        <f t="shared" si="69"/>
        <v>0</v>
      </c>
      <c r="AJ163" s="26">
        <f t="shared" si="69"/>
        <v>0</v>
      </c>
      <c r="AK163" s="26">
        <f t="shared" si="69"/>
        <v>0</v>
      </c>
      <c r="AL163" s="26">
        <f t="shared" si="69"/>
        <v>0</v>
      </c>
      <c r="AM163" s="26">
        <f t="shared" si="69"/>
        <v>0</v>
      </c>
    </row>
    <row r="164" spans="1:39" hidden="1" x14ac:dyDescent="0.25">
      <c r="A164" s="592"/>
      <c r="B164" s="236" t="s">
        <v>20</v>
      </c>
      <c r="C164" s="26">
        <f t="shared" si="70"/>
        <v>0</v>
      </c>
      <c r="D164" s="26">
        <f t="shared" si="71"/>
        <v>0</v>
      </c>
      <c r="E164" s="26">
        <f t="shared" ref="E164:AM167" si="72">IF(E25=0,0,((E7*0.5)+D25-E43)*E80*E129*E$2)</f>
        <v>0</v>
      </c>
      <c r="F164" s="26">
        <f t="shared" si="72"/>
        <v>0</v>
      </c>
      <c r="G164" s="26">
        <f t="shared" si="72"/>
        <v>0</v>
      </c>
      <c r="H164" s="26">
        <f t="shared" si="72"/>
        <v>0</v>
      </c>
      <c r="I164" s="26">
        <f t="shared" si="72"/>
        <v>0</v>
      </c>
      <c r="J164" s="26">
        <f t="shared" si="72"/>
        <v>0</v>
      </c>
      <c r="K164" s="26">
        <f t="shared" si="72"/>
        <v>0</v>
      </c>
      <c r="L164" s="26">
        <f t="shared" si="72"/>
        <v>0</v>
      </c>
      <c r="M164" s="26">
        <f t="shared" si="72"/>
        <v>0</v>
      </c>
      <c r="N164" s="26">
        <f t="shared" si="72"/>
        <v>0</v>
      </c>
      <c r="O164" s="26">
        <f t="shared" si="72"/>
        <v>0</v>
      </c>
      <c r="P164" s="26">
        <f t="shared" si="72"/>
        <v>0</v>
      </c>
      <c r="Q164" s="26">
        <f t="shared" si="72"/>
        <v>0</v>
      </c>
      <c r="R164" s="26">
        <f t="shared" si="72"/>
        <v>0</v>
      </c>
      <c r="S164" s="26">
        <f t="shared" si="72"/>
        <v>0</v>
      </c>
      <c r="T164" s="26">
        <f t="shared" si="72"/>
        <v>0</v>
      </c>
      <c r="U164" s="26">
        <f t="shared" si="72"/>
        <v>0</v>
      </c>
      <c r="V164" s="26">
        <f t="shared" si="72"/>
        <v>0</v>
      </c>
      <c r="W164" s="26">
        <f t="shared" si="72"/>
        <v>0</v>
      </c>
      <c r="X164" s="26">
        <f t="shared" si="72"/>
        <v>0</v>
      </c>
      <c r="Y164" s="26">
        <f t="shared" si="72"/>
        <v>0</v>
      </c>
      <c r="Z164" s="26">
        <f t="shared" si="72"/>
        <v>0</v>
      </c>
      <c r="AA164" s="26">
        <f t="shared" si="72"/>
        <v>0</v>
      </c>
      <c r="AB164" s="26">
        <f t="shared" si="72"/>
        <v>0</v>
      </c>
      <c r="AC164" s="26">
        <f t="shared" si="72"/>
        <v>0</v>
      </c>
      <c r="AD164" s="26">
        <f t="shared" si="72"/>
        <v>0</v>
      </c>
      <c r="AE164" s="26">
        <f t="shared" si="72"/>
        <v>0</v>
      </c>
      <c r="AF164" s="26">
        <f t="shared" si="72"/>
        <v>0</v>
      </c>
      <c r="AG164" s="26">
        <f t="shared" si="72"/>
        <v>0</v>
      </c>
      <c r="AH164" s="26">
        <f t="shared" si="72"/>
        <v>0</v>
      </c>
      <c r="AI164" s="26">
        <f t="shared" si="72"/>
        <v>0</v>
      </c>
      <c r="AJ164" s="26">
        <f t="shared" si="72"/>
        <v>0</v>
      </c>
      <c r="AK164" s="26">
        <f t="shared" si="72"/>
        <v>0</v>
      </c>
      <c r="AL164" s="26">
        <f t="shared" si="72"/>
        <v>0</v>
      </c>
      <c r="AM164" s="26">
        <f t="shared" si="72"/>
        <v>0</v>
      </c>
    </row>
    <row r="165" spans="1:39" hidden="1" x14ac:dyDescent="0.25">
      <c r="A165" s="592"/>
      <c r="B165" s="236" t="s">
        <v>1</v>
      </c>
      <c r="C165" s="26">
        <f t="shared" si="70"/>
        <v>0</v>
      </c>
      <c r="D165" s="26">
        <f t="shared" si="71"/>
        <v>0</v>
      </c>
      <c r="E165" s="26">
        <f t="shared" si="72"/>
        <v>0</v>
      </c>
      <c r="F165" s="26">
        <f t="shared" si="72"/>
        <v>0</v>
      </c>
      <c r="G165" s="26">
        <f t="shared" si="72"/>
        <v>0</v>
      </c>
      <c r="H165" s="26">
        <f t="shared" si="72"/>
        <v>3374.2398907115885</v>
      </c>
      <c r="I165" s="26">
        <f t="shared" si="72"/>
        <v>7275.5507799407451</v>
      </c>
      <c r="J165" s="26">
        <f t="shared" si="72"/>
        <v>7929.6521049899229</v>
      </c>
      <c r="K165" s="26">
        <f t="shared" si="72"/>
        <v>4008.7014678536821</v>
      </c>
      <c r="L165" s="26">
        <f t="shared" si="72"/>
        <v>134.85637222687382</v>
      </c>
      <c r="M165" s="26">
        <f t="shared" si="72"/>
        <v>0</v>
      </c>
      <c r="N165" s="26">
        <f t="shared" si="72"/>
        <v>0</v>
      </c>
      <c r="O165" s="26">
        <f t="shared" si="72"/>
        <v>0</v>
      </c>
      <c r="P165" s="26">
        <f t="shared" si="72"/>
        <v>0</v>
      </c>
      <c r="Q165" s="26">
        <f t="shared" si="72"/>
        <v>0</v>
      </c>
      <c r="R165" s="26">
        <f t="shared" si="72"/>
        <v>251.30021361870459</v>
      </c>
      <c r="S165" s="26">
        <f t="shared" si="72"/>
        <v>2300.7405847439568</v>
      </c>
      <c r="T165" s="26">
        <f t="shared" si="72"/>
        <v>14325.117256901254</v>
      </c>
      <c r="U165" s="26">
        <f t="shared" si="72"/>
        <v>13791.350285165412</v>
      </c>
      <c r="V165" s="26">
        <f t="shared" si="72"/>
        <v>15031.248234969498</v>
      </c>
      <c r="W165" s="26">
        <f t="shared" si="72"/>
        <v>7598.7932465887006</v>
      </c>
      <c r="X165" s="26">
        <f t="shared" si="72"/>
        <v>255.63033285331792</v>
      </c>
      <c r="Y165" s="26">
        <f t="shared" si="72"/>
        <v>0</v>
      </c>
      <c r="Z165" s="26">
        <f t="shared" si="72"/>
        <v>0</v>
      </c>
      <c r="AA165" s="26">
        <f t="shared" si="72"/>
        <v>0</v>
      </c>
      <c r="AB165" s="26">
        <f t="shared" si="72"/>
        <v>0</v>
      </c>
      <c r="AC165" s="26">
        <f t="shared" si="72"/>
        <v>0</v>
      </c>
      <c r="AD165" s="26">
        <f t="shared" si="72"/>
        <v>251.30021361870459</v>
      </c>
      <c r="AE165" s="26">
        <f t="shared" si="72"/>
        <v>2300.7405847439568</v>
      </c>
      <c r="AF165" s="26">
        <f t="shared" si="72"/>
        <v>0</v>
      </c>
      <c r="AG165" s="26">
        <f t="shared" si="72"/>
        <v>0</v>
      </c>
      <c r="AH165" s="26">
        <f t="shared" si="72"/>
        <v>0</v>
      </c>
      <c r="AI165" s="26">
        <f t="shared" si="72"/>
        <v>0</v>
      </c>
      <c r="AJ165" s="26">
        <f t="shared" si="72"/>
        <v>0</v>
      </c>
      <c r="AK165" s="26">
        <f t="shared" si="72"/>
        <v>0</v>
      </c>
      <c r="AL165" s="26">
        <f t="shared" si="72"/>
        <v>0</v>
      </c>
      <c r="AM165" s="26">
        <f t="shared" si="72"/>
        <v>0</v>
      </c>
    </row>
    <row r="166" spans="1:39" hidden="1" x14ac:dyDescent="0.25">
      <c r="A166" s="592"/>
      <c r="B166" s="236" t="s">
        <v>21</v>
      </c>
      <c r="C166" s="26">
        <f t="shared" si="70"/>
        <v>0</v>
      </c>
      <c r="D166" s="26">
        <f t="shared" si="71"/>
        <v>0</v>
      </c>
      <c r="E166" s="26">
        <f t="shared" si="72"/>
        <v>0</v>
      </c>
      <c r="F166" s="26">
        <f t="shared" si="72"/>
        <v>0</v>
      </c>
      <c r="G166" s="26">
        <f t="shared" si="72"/>
        <v>0</v>
      </c>
      <c r="H166" s="26">
        <f t="shared" si="72"/>
        <v>0</v>
      </c>
      <c r="I166" s="26">
        <f t="shared" si="72"/>
        <v>0</v>
      </c>
      <c r="J166" s="26">
        <f t="shared" si="72"/>
        <v>0</v>
      </c>
      <c r="K166" s="26">
        <f t="shared" si="72"/>
        <v>0</v>
      </c>
      <c r="L166" s="26">
        <f t="shared" si="72"/>
        <v>0</v>
      </c>
      <c r="M166" s="26">
        <f t="shared" si="72"/>
        <v>0</v>
      </c>
      <c r="N166" s="26">
        <f t="shared" si="72"/>
        <v>0</v>
      </c>
      <c r="O166" s="26">
        <f t="shared" si="72"/>
        <v>0</v>
      </c>
      <c r="P166" s="26">
        <f t="shared" si="72"/>
        <v>0</v>
      </c>
      <c r="Q166" s="26">
        <f t="shared" si="72"/>
        <v>0</v>
      </c>
      <c r="R166" s="26">
        <f t="shared" si="72"/>
        <v>0</v>
      </c>
      <c r="S166" s="26">
        <f t="shared" si="72"/>
        <v>0</v>
      </c>
      <c r="T166" s="26">
        <f t="shared" si="72"/>
        <v>0</v>
      </c>
      <c r="U166" s="26">
        <f t="shared" si="72"/>
        <v>0</v>
      </c>
      <c r="V166" s="26">
        <f t="shared" si="72"/>
        <v>0</v>
      </c>
      <c r="W166" s="26">
        <f t="shared" si="72"/>
        <v>0</v>
      </c>
      <c r="X166" s="26">
        <f t="shared" si="72"/>
        <v>0</v>
      </c>
      <c r="Y166" s="26">
        <f t="shared" si="72"/>
        <v>0</v>
      </c>
      <c r="Z166" s="26">
        <f t="shared" si="72"/>
        <v>0</v>
      </c>
      <c r="AA166" s="26">
        <f t="shared" si="72"/>
        <v>0</v>
      </c>
      <c r="AB166" s="26">
        <f t="shared" si="72"/>
        <v>0</v>
      </c>
      <c r="AC166" s="26">
        <f t="shared" si="72"/>
        <v>0</v>
      </c>
      <c r="AD166" s="26">
        <f t="shared" si="72"/>
        <v>0</v>
      </c>
      <c r="AE166" s="26">
        <f t="shared" si="72"/>
        <v>0</v>
      </c>
      <c r="AF166" s="26">
        <f t="shared" si="72"/>
        <v>0</v>
      </c>
      <c r="AG166" s="26">
        <f t="shared" si="72"/>
        <v>0</v>
      </c>
      <c r="AH166" s="26">
        <f t="shared" si="72"/>
        <v>0</v>
      </c>
      <c r="AI166" s="26">
        <f t="shared" si="72"/>
        <v>0</v>
      </c>
      <c r="AJ166" s="26">
        <f t="shared" si="72"/>
        <v>0</v>
      </c>
      <c r="AK166" s="26">
        <f t="shared" si="72"/>
        <v>0</v>
      </c>
      <c r="AL166" s="26">
        <f t="shared" si="72"/>
        <v>0</v>
      </c>
      <c r="AM166" s="26">
        <f t="shared" si="72"/>
        <v>0</v>
      </c>
    </row>
    <row r="167" spans="1:39" hidden="1" x14ac:dyDescent="0.25">
      <c r="A167" s="592"/>
      <c r="B167" s="77" t="s">
        <v>9</v>
      </c>
      <c r="C167" s="26">
        <f t="shared" si="70"/>
        <v>0</v>
      </c>
      <c r="D167" s="26">
        <f t="shared" si="71"/>
        <v>0</v>
      </c>
      <c r="E167" s="26">
        <f t="shared" si="72"/>
        <v>0</v>
      </c>
      <c r="F167" s="26">
        <f t="shared" si="72"/>
        <v>0</v>
      </c>
      <c r="G167" s="26">
        <f t="shared" si="72"/>
        <v>0</v>
      </c>
      <c r="H167" s="26">
        <f t="shared" si="72"/>
        <v>0</v>
      </c>
      <c r="I167" s="26">
        <f t="shared" si="72"/>
        <v>0</v>
      </c>
      <c r="J167" s="26">
        <f t="shared" si="72"/>
        <v>0</v>
      </c>
      <c r="K167" s="26">
        <f t="shared" si="72"/>
        <v>0</v>
      </c>
      <c r="L167" s="26">
        <f t="shared" si="72"/>
        <v>0</v>
      </c>
      <c r="M167" s="26">
        <f t="shared" si="72"/>
        <v>0</v>
      </c>
      <c r="N167" s="26">
        <f t="shared" si="72"/>
        <v>0</v>
      </c>
      <c r="O167" s="26">
        <f t="shared" si="72"/>
        <v>0</v>
      </c>
      <c r="P167" s="26">
        <f t="shared" si="72"/>
        <v>0</v>
      </c>
      <c r="Q167" s="26">
        <f t="shared" si="72"/>
        <v>0</v>
      </c>
      <c r="R167" s="26">
        <f t="shared" si="72"/>
        <v>0</v>
      </c>
      <c r="S167" s="26">
        <f t="shared" si="72"/>
        <v>0</v>
      </c>
      <c r="T167" s="26">
        <f t="shared" si="72"/>
        <v>0</v>
      </c>
      <c r="U167" s="26">
        <f t="shared" si="72"/>
        <v>0</v>
      </c>
      <c r="V167" s="26">
        <f t="shared" si="72"/>
        <v>0</v>
      </c>
      <c r="W167" s="26">
        <f t="shared" si="72"/>
        <v>0</v>
      </c>
      <c r="X167" s="26">
        <f t="shared" si="72"/>
        <v>0</v>
      </c>
      <c r="Y167" s="26">
        <f t="shared" si="72"/>
        <v>0</v>
      </c>
      <c r="Z167" s="26">
        <f t="shared" si="72"/>
        <v>0</v>
      </c>
      <c r="AA167" s="26">
        <f t="shared" si="72"/>
        <v>0</v>
      </c>
      <c r="AB167" s="26">
        <f t="shared" si="72"/>
        <v>0</v>
      </c>
      <c r="AC167" s="26">
        <f t="shared" si="72"/>
        <v>0</v>
      </c>
      <c r="AD167" s="26">
        <f t="shared" si="72"/>
        <v>0</v>
      </c>
      <c r="AE167" s="26">
        <f t="shared" si="72"/>
        <v>0</v>
      </c>
      <c r="AF167" s="26">
        <f t="shared" si="72"/>
        <v>0</v>
      </c>
      <c r="AG167" s="26">
        <f t="shared" si="72"/>
        <v>0</v>
      </c>
      <c r="AH167" s="26">
        <f t="shared" si="72"/>
        <v>0</v>
      </c>
      <c r="AI167" s="26">
        <f t="shared" si="72"/>
        <v>0</v>
      </c>
      <c r="AJ167" s="26">
        <f t="shared" si="72"/>
        <v>0</v>
      </c>
      <c r="AK167" s="26">
        <f t="shared" si="72"/>
        <v>0</v>
      </c>
      <c r="AL167" s="26">
        <f t="shared" si="72"/>
        <v>0</v>
      </c>
      <c r="AM167" s="26">
        <f t="shared" si="72"/>
        <v>0</v>
      </c>
    </row>
    <row r="168" spans="1:39" hidden="1" x14ac:dyDescent="0.25">
      <c r="A168" s="592"/>
      <c r="B168" s="77" t="s">
        <v>3</v>
      </c>
      <c r="C168" s="26">
        <f t="shared" si="70"/>
        <v>0</v>
      </c>
      <c r="D168" s="26">
        <f t="shared" si="71"/>
        <v>0</v>
      </c>
      <c r="E168" s="26">
        <f t="shared" ref="E168:AM171" si="73">IF(E29=0,0,((E11*0.5)+D29-E47)*E84*E133*E$2)</f>
        <v>0</v>
      </c>
      <c r="F168" s="26">
        <f t="shared" si="73"/>
        <v>0</v>
      </c>
      <c r="G168" s="26">
        <f t="shared" si="73"/>
        <v>0</v>
      </c>
      <c r="H168" s="26">
        <f t="shared" si="73"/>
        <v>0</v>
      </c>
      <c r="I168" s="26">
        <f t="shared" si="73"/>
        <v>0</v>
      </c>
      <c r="J168" s="26">
        <f t="shared" si="73"/>
        <v>0</v>
      </c>
      <c r="K168" s="26">
        <f t="shared" si="73"/>
        <v>0</v>
      </c>
      <c r="L168" s="26">
        <f t="shared" si="73"/>
        <v>0</v>
      </c>
      <c r="M168" s="26">
        <f t="shared" si="73"/>
        <v>0</v>
      </c>
      <c r="N168" s="26">
        <f t="shared" si="73"/>
        <v>75.243293036080345</v>
      </c>
      <c r="O168" s="26">
        <f t="shared" si="73"/>
        <v>272.82804145871364</v>
      </c>
      <c r="P168" s="26">
        <f t="shared" si="73"/>
        <v>193.80786582666533</v>
      </c>
      <c r="Q168" s="26">
        <f t="shared" si="73"/>
        <v>150.01259157922451</v>
      </c>
      <c r="R168" s="26">
        <f t="shared" si="73"/>
        <v>105.36482742698421</v>
      </c>
      <c r="S168" s="26">
        <f t="shared" si="73"/>
        <v>255.31666220284609</v>
      </c>
      <c r="T168" s="26">
        <f t="shared" si="73"/>
        <v>1644.8584489428849</v>
      </c>
      <c r="U168" s="26">
        <f t="shared" si="73"/>
        <v>1583.370369022349</v>
      </c>
      <c r="V168" s="26">
        <f t="shared" si="73"/>
        <v>1725.8026501540871</v>
      </c>
      <c r="W168" s="26">
        <f t="shared" si="73"/>
        <v>865.46280373845957</v>
      </c>
      <c r="X168" s="26">
        <f t="shared" si="73"/>
        <v>118.50454561770628</v>
      </c>
      <c r="Y168" s="26">
        <f t="shared" si="73"/>
        <v>239.98213000349216</v>
      </c>
      <c r="Z168" s="26">
        <f t="shared" si="73"/>
        <v>150.48658607216069</v>
      </c>
      <c r="AA168" s="26">
        <f t="shared" si="73"/>
        <v>272.82804145871364</v>
      </c>
      <c r="AB168" s="26">
        <f t="shared" si="73"/>
        <v>193.80786582666533</v>
      </c>
      <c r="AC168" s="26">
        <f t="shared" si="73"/>
        <v>150.01259157922451</v>
      </c>
      <c r="AD168" s="26">
        <f t="shared" si="73"/>
        <v>105.36482742698421</v>
      </c>
      <c r="AE168" s="26">
        <f t="shared" si="73"/>
        <v>255.31666220284609</v>
      </c>
      <c r="AF168" s="26">
        <f t="shared" si="73"/>
        <v>0</v>
      </c>
      <c r="AG168" s="26">
        <f t="shared" si="73"/>
        <v>0</v>
      </c>
      <c r="AH168" s="26">
        <f t="shared" si="73"/>
        <v>0</v>
      </c>
      <c r="AI168" s="26">
        <f t="shared" si="73"/>
        <v>0</v>
      </c>
      <c r="AJ168" s="26">
        <f t="shared" si="73"/>
        <v>0</v>
      </c>
      <c r="AK168" s="26">
        <f t="shared" si="73"/>
        <v>0</v>
      </c>
      <c r="AL168" s="26">
        <f t="shared" si="73"/>
        <v>0</v>
      </c>
      <c r="AM168" s="26">
        <f t="shared" si="73"/>
        <v>0</v>
      </c>
    </row>
    <row r="169" spans="1:39" ht="15.75" hidden="1" customHeight="1" x14ac:dyDescent="0.25">
      <c r="A169" s="592"/>
      <c r="B169" s="77" t="s">
        <v>4</v>
      </c>
      <c r="C169" s="26">
        <f t="shared" si="70"/>
        <v>0</v>
      </c>
      <c r="D169" s="26">
        <f t="shared" si="71"/>
        <v>0</v>
      </c>
      <c r="E169" s="26">
        <f t="shared" si="73"/>
        <v>26.777602583152774</v>
      </c>
      <c r="F169" s="26">
        <f t="shared" si="73"/>
        <v>57.678909972273061</v>
      </c>
      <c r="G169" s="26">
        <f t="shared" si="73"/>
        <v>104.84557945305905</v>
      </c>
      <c r="H169" s="26">
        <f t="shared" si="73"/>
        <v>291.97293372143525</v>
      </c>
      <c r="I169" s="26">
        <f t="shared" si="73"/>
        <v>409.74341823502266</v>
      </c>
      <c r="J169" s="26">
        <f t="shared" si="73"/>
        <v>503.31592422521447</v>
      </c>
      <c r="K169" s="26">
        <f t="shared" si="73"/>
        <v>914.46356951006078</v>
      </c>
      <c r="L169" s="26">
        <f t="shared" si="73"/>
        <v>680.40564041173388</v>
      </c>
      <c r="M169" s="26">
        <f t="shared" si="73"/>
        <v>334.71557756122888</v>
      </c>
      <c r="N169" s="26">
        <f t="shared" si="73"/>
        <v>503.03970174851315</v>
      </c>
      <c r="O169" s="26">
        <f t="shared" si="73"/>
        <v>880.81570060280421</v>
      </c>
      <c r="P169" s="26">
        <f t="shared" si="73"/>
        <v>548.36076029678509</v>
      </c>
      <c r="Q169" s="26">
        <f t="shared" si="73"/>
        <v>715.92628380853478</v>
      </c>
      <c r="R169" s="26">
        <f t="shared" si="73"/>
        <v>1254.9210249386178</v>
      </c>
      <c r="S169" s="26">
        <f t="shared" si="73"/>
        <v>1962.6334502915583</v>
      </c>
      <c r="T169" s="26">
        <f t="shared" si="73"/>
        <v>3840.479066398575</v>
      </c>
      <c r="U169" s="26">
        <f t="shared" si="73"/>
        <v>4636.2583873076865</v>
      </c>
      <c r="V169" s="26">
        <f t="shared" si="73"/>
        <v>3566.2694041845557</v>
      </c>
      <c r="W169" s="26">
        <f t="shared" si="73"/>
        <v>3568.9707360471116</v>
      </c>
      <c r="X169" s="26">
        <f t="shared" si="73"/>
        <v>2069.5074080568234</v>
      </c>
      <c r="Y169" s="26">
        <f t="shared" si="73"/>
        <v>994.26439522357384</v>
      </c>
      <c r="Z169" s="26">
        <f t="shared" si="73"/>
        <v>752.68924299045227</v>
      </c>
      <c r="AA169" s="26">
        <f t="shared" si="73"/>
        <v>880.81570060280421</v>
      </c>
      <c r="AB169" s="26">
        <f t="shared" si="73"/>
        <v>548.36076029678509</v>
      </c>
      <c r="AC169" s="26">
        <f t="shared" si="73"/>
        <v>715.92628380853478</v>
      </c>
      <c r="AD169" s="26">
        <f t="shared" si="73"/>
        <v>1254.9210249386178</v>
      </c>
      <c r="AE169" s="26">
        <f t="shared" si="73"/>
        <v>1962.6334502915583</v>
      </c>
      <c r="AF169" s="26">
        <f t="shared" si="73"/>
        <v>0</v>
      </c>
      <c r="AG169" s="26">
        <f t="shared" si="73"/>
        <v>0</v>
      </c>
      <c r="AH169" s="26">
        <f t="shared" si="73"/>
        <v>0</v>
      </c>
      <c r="AI169" s="26">
        <f t="shared" si="73"/>
        <v>0</v>
      </c>
      <c r="AJ169" s="26">
        <f t="shared" si="73"/>
        <v>0</v>
      </c>
      <c r="AK169" s="26">
        <f t="shared" si="73"/>
        <v>0</v>
      </c>
      <c r="AL169" s="26">
        <f t="shared" si="73"/>
        <v>0</v>
      </c>
      <c r="AM169" s="26">
        <f t="shared" si="73"/>
        <v>0</v>
      </c>
    </row>
    <row r="170" spans="1:39" hidden="1" x14ac:dyDescent="0.25">
      <c r="A170" s="592"/>
      <c r="B170" s="77" t="s">
        <v>5</v>
      </c>
      <c r="C170" s="26">
        <f t="shared" si="70"/>
        <v>0</v>
      </c>
      <c r="D170" s="26">
        <f t="shared" si="71"/>
        <v>0</v>
      </c>
      <c r="E170" s="26">
        <f t="shared" si="73"/>
        <v>0</v>
      </c>
      <c r="F170" s="26">
        <f t="shared" si="73"/>
        <v>0</v>
      </c>
      <c r="G170" s="26">
        <f t="shared" si="73"/>
        <v>0</v>
      </c>
      <c r="H170" s="26">
        <f t="shared" si="73"/>
        <v>0</v>
      </c>
      <c r="I170" s="26">
        <f t="shared" si="73"/>
        <v>0</v>
      </c>
      <c r="J170" s="26">
        <f t="shared" si="73"/>
        <v>0</v>
      </c>
      <c r="K170" s="26">
        <f t="shared" si="73"/>
        <v>0</v>
      </c>
      <c r="L170" s="26">
        <f t="shared" si="73"/>
        <v>0</v>
      </c>
      <c r="M170" s="26">
        <f t="shared" si="73"/>
        <v>0</v>
      </c>
      <c r="N170" s="26">
        <f t="shared" si="73"/>
        <v>0</v>
      </c>
      <c r="O170" s="26">
        <f t="shared" si="73"/>
        <v>0</v>
      </c>
      <c r="P170" s="26">
        <f t="shared" si="73"/>
        <v>0</v>
      </c>
      <c r="Q170" s="26">
        <f t="shared" si="73"/>
        <v>0</v>
      </c>
      <c r="R170" s="26">
        <f t="shared" si="73"/>
        <v>0</v>
      </c>
      <c r="S170" s="26">
        <f t="shared" si="73"/>
        <v>0</v>
      </c>
      <c r="T170" s="26">
        <f t="shared" si="73"/>
        <v>0</v>
      </c>
      <c r="U170" s="26">
        <f t="shared" si="73"/>
        <v>0</v>
      </c>
      <c r="V170" s="26">
        <f t="shared" si="73"/>
        <v>0</v>
      </c>
      <c r="W170" s="26">
        <f t="shared" si="73"/>
        <v>0</v>
      </c>
      <c r="X170" s="26">
        <f t="shared" si="73"/>
        <v>0</v>
      </c>
      <c r="Y170" s="26">
        <f t="shared" si="73"/>
        <v>0</v>
      </c>
      <c r="Z170" s="26">
        <f t="shared" si="73"/>
        <v>0</v>
      </c>
      <c r="AA170" s="26">
        <f t="shared" si="73"/>
        <v>0</v>
      </c>
      <c r="AB170" s="26">
        <f t="shared" si="73"/>
        <v>0</v>
      </c>
      <c r="AC170" s="26">
        <f t="shared" si="73"/>
        <v>0</v>
      </c>
      <c r="AD170" s="26">
        <f t="shared" si="73"/>
        <v>0</v>
      </c>
      <c r="AE170" s="26">
        <f t="shared" si="73"/>
        <v>0</v>
      </c>
      <c r="AF170" s="26">
        <f t="shared" si="73"/>
        <v>0</v>
      </c>
      <c r="AG170" s="26">
        <f t="shared" si="73"/>
        <v>0</v>
      </c>
      <c r="AH170" s="26">
        <f t="shared" si="73"/>
        <v>0</v>
      </c>
      <c r="AI170" s="26">
        <f t="shared" si="73"/>
        <v>0</v>
      </c>
      <c r="AJ170" s="26">
        <f t="shared" si="73"/>
        <v>0</v>
      </c>
      <c r="AK170" s="26">
        <f t="shared" si="73"/>
        <v>0</v>
      </c>
      <c r="AL170" s="26">
        <f t="shared" si="73"/>
        <v>0</v>
      </c>
      <c r="AM170" s="26">
        <f t="shared" si="73"/>
        <v>0</v>
      </c>
    </row>
    <row r="171" spans="1:39" hidden="1" x14ac:dyDescent="0.25">
      <c r="A171" s="592"/>
      <c r="B171" s="77" t="s">
        <v>22</v>
      </c>
      <c r="C171" s="26">
        <f t="shared" si="70"/>
        <v>0</v>
      </c>
      <c r="D171" s="26">
        <f t="shared" si="71"/>
        <v>0</v>
      </c>
      <c r="E171" s="26">
        <f t="shared" si="73"/>
        <v>0</v>
      </c>
      <c r="F171" s="26">
        <f t="shared" si="73"/>
        <v>0</v>
      </c>
      <c r="G171" s="26">
        <f t="shared" si="73"/>
        <v>0</v>
      </c>
      <c r="H171" s="26">
        <f t="shared" si="73"/>
        <v>0</v>
      </c>
      <c r="I171" s="26">
        <f t="shared" si="73"/>
        <v>0</v>
      </c>
      <c r="J171" s="26">
        <f t="shared" si="73"/>
        <v>0</v>
      </c>
      <c r="K171" s="26">
        <f t="shared" si="73"/>
        <v>0</v>
      </c>
      <c r="L171" s="26">
        <f t="shared" si="73"/>
        <v>0</v>
      </c>
      <c r="M171" s="26">
        <f t="shared" si="73"/>
        <v>0</v>
      </c>
      <c r="N171" s="26">
        <f t="shared" si="73"/>
        <v>83.38196168651973</v>
      </c>
      <c r="O171" s="26">
        <f t="shared" si="73"/>
        <v>158.57788638507444</v>
      </c>
      <c r="P171" s="26">
        <f t="shared" si="73"/>
        <v>124.51740063574503</v>
      </c>
      <c r="Q171" s="26">
        <f t="shared" si="73"/>
        <v>165.63114964215927</v>
      </c>
      <c r="R171" s="26">
        <f t="shared" si="73"/>
        <v>235.08420014188604</v>
      </c>
      <c r="S171" s="26">
        <f t="shared" si="73"/>
        <v>341.80534300759263</v>
      </c>
      <c r="T171" s="26">
        <f t="shared" si="73"/>
        <v>829.97802751051279</v>
      </c>
      <c r="U171" s="26">
        <f t="shared" si="73"/>
        <v>845.60007657874496</v>
      </c>
      <c r="V171" s="26">
        <f t="shared" si="73"/>
        <v>815.39110599798221</v>
      </c>
      <c r="W171" s="26">
        <f t="shared" si="73"/>
        <v>781.16619148977566</v>
      </c>
      <c r="X171" s="26">
        <f t="shared" si="73"/>
        <v>349.18633841514753</v>
      </c>
      <c r="Y171" s="26">
        <f t="shared" si="73"/>
        <v>222.47525558937619</v>
      </c>
      <c r="Z171" s="26">
        <f t="shared" si="73"/>
        <v>166.76392337303946</v>
      </c>
      <c r="AA171" s="26">
        <f t="shared" si="73"/>
        <v>158.57788638507444</v>
      </c>
      <c r="AB171" s="26">
        <f t="shared" si="73"/>
        <v>124.51740063574503</v>
      </c>
      <c r="AC171" s="26">
        <f t="shared" si="73"/>
        <v>165.63114964215927</v>
      </c>
      <c r="AD171" s="26">
        <f t="shared" si="73"/>
        <v>235.08420014188604</v>
      </c>
      <c r="AE171" s="26">
        <f t="shared" si="73"/>
        <v>341.80534300759263</v>
      </c>
      <c r="AF171" s="26">
        <f t="shared" si="73"/>
        <v>0</v>
      </c>
      <c r="AG171" s="26">
        <f t="shared" si="73"/>
        <v>0</v>
      </c>
      <c r="AH171" s="26">
        <f t="shared" si="73"/>
        <v>0</v>
      </c>
      <c r="AI171" s="26">
        <f t="shared" si="73"/>
        <v>0</v>
      </c>
      <c r="AJ171" s="26">
        <f t="shared" si="73"/>
        <v>0</v>
      </c>
      <c r="AK171" s="26">
        <f t="shared" si="73"/>
        <v>0</v>
      </c>
      <c r="AL171" s="26">
        <f t="shared" si="73"/>
        <v>0</v>
      </c>
      <c r="AM171" s="26">
        <f t="shared" si="73"/>
        <v>0</v>
      </c>
    </row>
    <row r="172" spans="1:39" hidden="1" x14ac:dyDescent="0.25">
      <c r="A172" s="592"/>
      <c r="B172" s="77" t="s">
        <v>23</v>
      </c>
      <c r="C172" s="26">
        <f t="shared" si="70"/>
        <v>0</v>
      </c>
      <c r="D172" s="26">
        <f t="shared" si="71"/>
        <v>0</v>
      </c>
      <c r="E172" s="26">
        <f t="shared" ref="E172:AM174" si="74">IF(E33=0,0,((E15*0.5)+D33-E51)*E88*E137*E$2)</f>
        <v>0</v>
      </c>
      <c r="F172" s="26">
        <f t="shared" si="74"/>
        <v>0</v>
      </c>
      <c r="G172" s="26">
        <f t="shared" si="74"/>
        <v>0</v>
      </c>
      <c r="H172" s="26">
        <f t="shared" si="74"/>
        <v>0</v>
      </c>
      <c r="I172" s="26">
        <f t="shared" si="74"/>
        <v>0</v>
      </c>
      <c r="J172" s="26">
        <f t="shared" si="74"/>
        <v>0</v>
      </c>
      <c r="K172" s="26">
        <f t="shared" si="74"/>
        <v>0</v>
      </c>
      <c r="L172" s="26">
        <f t="shared" si="74"/>
        <v>0</v>
      </c>
      <c r="M172" s="26">
        <f t="shared" si="74"/>
        <v>0</v>
      </c>
      <c r="N172" s="26">
        <f t="shared" si="74"/>
        <v>0</v>
      </c>
      <c r="O172" s="26">
        <f t="shared" si="74"/>
        <v>0</v>
      </c>
      <c r="P172" s="26">
        <f t="shared" si="74"/>
        <v>0</v>
      </c>
      <c r="Q172" s="26">
        <f t="shared" si="74"/>
        <v>0</v>
      </c>
      <c r="R172" s="26">
        <f t="shared" si="74"/>
        <v>0</v>
      </c>
      <c r="S172" s="26">
        <f t="shared" si="74"/>
        <v>0</v>
      </c>
      <c r="T172" s="26">
        <f t="shared" si="74"/>
        <v>0</v>
      </c>
      <c r="U172" s="26">
        <f t="shared" si="74"/>
        <v>0</v>
      </c>
      <c r="V172" s="26">
        <f t="shared" si="74"/>
        <v>0</v>
      </c>
      <c r="W172" s="26">
        <f t="shared" si="74"/>
        <v>0</v>
      </c>
      <c r="X172" s="26">
        <f t="shared" si="74"/>
        <v>0</v>
      </c>
      <c r="Y172" s="26">
        <f t="shared" si="74"/>
        <v>0</v>
      </c>
      <c r="Z172" s="26">
        <f t="shared" si="74"/>
        <v>0</v>
      </c>
      <c r="AA172" s="26">
        <f t="shared" si="74"/>
        <v>0</v>
      </c>
      <c r="AB172" s="26">
        <f t="shared" si="74"/>
        <v>0</v>
      </c>
      <c r="AC172" s="26">
        <f t="shared" si="74"/>
        <v>0</v>
      </c>
      <c r="AD172" s="26">
        <f t="shared" si="74"/>
        <v>0</v>
      </c>
      <c r="AE172" s="26">
        <f t="shared" si="74"/>
        <v>0</v>
      </c>
      <c r="AF172" s="26">
        <f t="shared" si="74"/>
        <v>0</v>
      </c>
      <c r="AG172" s="26">
        <f t="shared" si="74"/>
        <v>0</v>
      </c>
      <c r="AH172" s="26">
        <f t="shared" si="74"/>
        <v>0</v>
      </c>
      <c r="AI172" s="26">
        <f t="shared" si="74"/>
        <v>0</v>
      </c>
      <c r="AJ172" s="26">
        <f t="shared" si="74"/>
        <v>0</v>
      </c>
      <c r="AK172" s="26">
        <f t="shared" si="74"/>
        <v>0</v>
      </c>
      <c r="AL172" s="26">
        <f t="shared" si="74"/>
        <v>0</v>
      </c>
      <c r="AM172" s="26">
        <f t="shared" si="74"/>
        <v>0</v>
      </c>
    </row>
    <row r="173" spans="1:39" ht="15.75" hidden="1" customHeight="1" x14ac:dyDescent="0.25">
      <c r="A173" s="592"/>
      <c r="B173" s="77" t="s">
        <v>7</v>
      </c>
      <c r="C173" s="26">
        <f t="shared" si="70"/>
        <v>0</v>
      </c>
      <c r="D173" s="26">
        <f t="shared" si="71"/>
        <v>0</v>
      </c>
      <c r="E173" s="26">
        <f t="shared" si="74"/>
        <v>0</v>
      </c>
      <c r="F173" s="26">
        <f t="shared" si="74"/>
        <v>0</v>
      </c>
      <c r="G173" s="26">
        <f t="shared" si="74"/>
        <v>0</v>
      </c>
      <c r="H173" s="26">
        <f t="shared" si="74"/>
        <v>0</v>
      </c>
      <c r="I173" s="26">
        <f t="shared" si="74"/>
        <v>0</v>
      </c>
      <c r="J173" s="26">
        <f t="shared" si="74"/>
        <v>0</v>
      </c>
      <c r="K173" s="26">
        <f t="shared" si="74"/>
        <v>0</v>
      </c>
      <c r="L173" s="26">
        <f t="shared" si="74"/>
        <v>0</v>
      </c>
      <c r="M173" s="26">
        <f t="shared" si="74"/>
        <v>0</v>
      </c>
      <c r="N173" s="26">
        <f t="shared" si="74"/>
        <v>0</v>
      </c>
      <c r="O173" s="26">
        <f t="shared" si="74"/>
        <v>0</v>
      </c>
      <c r="P173" s="26">
        <f t="shared" si="74"/>
        <v>0</v>
      </c>
      <c r="Q173" s="26">
        <f t="shared" si="74"/>
        <v>0</v>
      </c>
      <c r="R173" s="26">
        <f t="shared" si="74"/>
        <v>0</v>
      </c>
      <c r="S173" s="26">
        <f t="shared" si="74"/>
        <v>0</v>
      </c>
      <c r="T173" s="26">
        <f t="shared" si="74"/>
        <v>0</v>
      </c>
      <c r="U173" s="26">
        <f t="shared" si="74"/>
        <v>0</v>
      </c>
      <c r="V173" s="26">
        <f t="shared" si="74"/>
        <v>0</v>
      </c>
      <c r="W173" s="26">
        <f t="shared" si="74"/>
        <v>0</v>
      </c>
      <c r="X173" s="26">
        <f t="shared" si="74"/>
        <v>0</v>
      </c>
      <c r="Y173" s="26">
        <f t="shared" si="74"/>
        <v>0</v>
      </c>
      <c r="Z173" s="26">
        <f t="shared" si="74"/>
        <v>0</v>
      </c>
      <c r="AA173" s="26">
        <f t="shared" si="74"/>
        <v>0</v>
      </c>
      <c r="AB173" s="26">
        <f t="shared" si="74"/>
        <v>0</v>
      </c>
      <c r="AC173" s="26">
        <f t="shared" si="74"/>
        <v>0</v>
      </c>
      <c r="AD173" s="26">
        <f t="shared" si="74"/>
        <v>0</v>
      </c>
      <c r="AE173" s="26">
        <f t="shared" si="74"/>
        <v>0</v>
      </c>
      <c r="AF173" s="26">
        <f t="shared" si="74"/>
        <v>0</v>
      </c>
      <c r="AG173" s="26">
        <f t="shared" si="74"/>
        <v>0</v>
      </c>
      <c r="AH173" s="26">
        <f t="shared" si="74"/>
        <v>0</v>
      </c>
      <c r="AI173" s="26">
        <f t="shared" si="74"/>
        <v>0</v>
      </c>
      <c r="AJ173" s="26">
        <f t="shared" si="74"/>
        <v>0</v>
      </c>
      <c r="AK173" s="26">
        <f t="shared" si="74"/>
        <v>0</v>
      </c>
      <c r="AL173" s="26">
        <f t="shared" si="74"/>
        <v>0</v>
      </c>
      <c r="AM173" s="26">
        <f t="shared" si="74"/>
        <v>0</v>
      </c>
    </row>
    <row r="174" spans="1:39" ht="15.75" hidden="1" customHeight="1" x14ac:dyDescent="0.25">
      <c r="A174" s="592"/>
      <c r="B174" s="77" t="s">
        <v>8</v>
      </c>
      <c r="C174" s="26">
        <f t="shared" si="70"/>
        <v>0</v>
      </c>
      <c r="D174" s="26">
        <f t="shared" si="71"/>
        <v>0</v>
      </c>
      <c r="E174" s="26">
        <f t="shared" si="74"/>
        <v>0</v>
      </c>
      <c r="F174" s="26">
        <f t="shared" si="74"/>
        <v>0</v>
      </c>
      <c r="G174" s="26">
        <f t="shared" si="74"/>
        <v>0</v>
      </c>
      <c r="H174" s="26">
        <f t="shared" si="74"/>
        <v>0</v>
      </c>
      <c r="I174" s="26">
        <f t="shared" si="74"/>
        <v>0</v>
      </c>
      <c r="J174" s="26">
        <f t="shared" si="74"/>
        <v>0</v>
      </c>
      <c r="K174" s="26">
        <f t="shared" si="74"/>
        <v>0</v>
      </c>
      <c r="L174" s="26">
        <f t="shared" si="74"/>
        <v>0</v>
      </c>
      <c r="M174" s="26">
        <f t="shared" si="74"/>
        <v>0</v>
      </c>
      <c r="N174" s="26">
        <f t="shared" si="74"/>
        <v>0</v>
      </c>
      <c r="O174" s="26">
        <f t="shared" si="74"/>
        <v>0</v>
      </c>
      <c r="P174" s="26">
        <f t="shared" si="74"/>
        <v>0</v>
      </c>
      <c r="Q174" s="26">
        <f t="shared" si="74"/>
        <v>0</v>
      </c>
      <c r="R174" s="26">
        <f t="shared" si="74"/>
        <v>0</v>
      </c>
      <c r="S174" s="26">
        <f t="shared" si="74"/>
        <v>0</v>
      </c>
      <c r="T174" s="26">
        <f t="shared" si="74"/>
        <v>0</v>
      </c>
      <c r="U174" s="26">
        <f t="shared" si="74"/>
        <v>0</v>
      </c>
      <c r="V174" s="26">
        <f t="shared" si="74"/>
        <v>0</v>
      </c>
      <c r="W174" s="26">
        <f t="shared" si="74"/>
        <v>0</v>
      </c>
      <c r="X174" s="26">
        <f t="shared" si="74"/>
        <v>0</v>
      </c>
      <c r="Y174" s="26">
        <f t="shared" si="74"/>
        <v>0</v>
      </c>
      <c r="Z174" s="26">
        <f t="shared" si="74"/>
        <v>0</v>
      </c>
      <c r="AA174" s="26">
        <f t="shared" si="74"/>
        <v>0</v>
      </c>
      <c r="AB174" s="26">
        <f t="shared" si="74"/>
        <v>0</v>
      </c>
      <c r="AC174" s="26">
        <f t="shared" si="74"/>
        <v>0</v>
      </c>
      <c r="AD174" s="26">
        <f t="shared" si="74"/>
        <v>0</v>
      </c>
      <c r="AE174" s="26">
        <f t="shared" si="74"/>
        <v>0</v>
      </c>
      <c r="AF174" s="26">
        <f t="shared" si="74"/>
        <v>0</v>
      </c>
      <c r="AG174" s="26">
        <f t="shared" si="74"/>
        <v>0</v>
      </c>
      <c r="AH174" s="26">
        <f t="shared" si="74"/>
        <v>0</v>
      </c>
      <c r="AI174" s="26">
        <f t="shared" si="74"/>
        <v>0</v>
      </c>
      <c r="AJ174" s="26">
        <f t="shared" si="74"/>
        <v>0</v>
      </c>
      <c r="AK174" s="26">
        <f t="shared" si="74"/>
        <v>0</v>
      </c>
      <c r="AL174" s="26">
        <f t="shared" si="74"/>
        <v>0</v>
      </c>
      <c r="AM174" s="26">
        <f t="shared" si="74"/>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0</v>
      </c>
      <c r="E176" s="26">
        <f t="shared" ref="E176:AM176" si="75">SUM(E162:E175)</f>
        <v>26.777602583152774</v>
      </c>
      <c r="F176" s="26">
        <f t="shared" si="75"/>
        <v>57.678909972273061</v>
      </c>
      <c r="G176" s="26">
        <f t="shared" si="75"/>
        <v>104.84557945305905</v>
      </c>
      <c r="H176" s="26">
        <f t="shared" si="75"/>
        <v>3666.2128244330238</v>
      </c>
      <c r="I176" s="26">
        <f t="shared" si="75"/>
        <v>7685.2941981757676</v>
      </c>
      <c r="J176" s="26">
        <f t="shared" si="75"/>
        <v>8432.968029215137</v>
      </c>
      <c r="K176" s="26">
        <f t="shared" si="75"/>
        <v>4923.1650373637431</v>
      </c>
      <c r="L176" s="26">
        <f t="shared" si="75"/>
        <v>815.26201263860776</v>
      </c>
      <c r="M176" s="26">
        <f t="shared" si="75"/>
        <v>334.71557756122888</v>
      </c>
      <c r="N176" s="26">
        <f t="shared" si="75"/>
        <v>812.24322102128542</v>
      </c>
      <c r="O176" s="26">
        <f t="shared" si="75"/>
        <v>1598.5951131299023</v>
      </c>
      <c r="P176" s="26">
        <f t="shared" si="75"/>
        <v>1091.5501786068032</v>
      </c>
      <c r="Q176" s="26">
        <f t="shared" si="75"/>
        <v>1330.6808946246108</v>
      </c>
      <c r="R176" s="26">
        <f t="shared" si="75"/>
        <v>2271.2053833691034</v>
      </c>
      <c r="S176" s="26">
        <f t="shared" si="75"/>
        <v>5477.7573078275309</v>
      </c>
      <c r="T176" s="26">
        <f t="shared" si="75"/>
        <v>22139.277975250134</v>
      </c>
      <c r="U176" s="26">
        <f t="shared" si="75"/>
        <v>22383.635923398855</v>
      </c>
      <c r="V176" s="26">
        <f t="shared" si="75"/>
        <v>22611.214262681955</v>
      </c>
      <c r="W176" s="26">
        <f t="shared" si="75"/>
        <v>14225.089572914467</v>
      </c>
      <c r="X176" s="26">
        <f t="shared" si="75"/>
        <v>3423.4191241310536</v>
      </c>
      <c r="Y176" s="26">
        <f t="shared" si="75"/>
        <v>1858.4865895882679</v>
      </c>
      <c r="Z176" s="26">
        <f t="shared" si="75"/>
        <v>1371.0962815359969</v>
      </c>
      <c r="AA176" s="26">
        <f t="shared" si="75"/>
        <v>1598.5951131299023</v>
      </c>
      <c r="AB176" s="26">
        <f t="shared" si="75"/>
        <v>1091.5501786068032</v>
      </c>
      <c r="AC176" s="26">
        <f t="shared" si="75"/>
        <v>1330.6808946246108</v>
      </c>
      <c r="AD176" s="26">
        <f t="shared" si="75"/>
        <v>2271.2053833691034</v>
      </c>
      <c r="AE176" s="26">
        <f t="shared" si="75"/>
        <v>5477.7573078275309</v>
      </c>
      <c r="AF176" s="26">
        <f t="shared" si="75"/>
        <v>0</v>
      </c>
      <c r="AG176" s="26">
        <f t="shared" si="75"/>
        <v>0</v>
      </c>
      <c r="AH176" s="26">
        <f t="shared" si="75"/>
        <v>0</v>
      </c>
      <c r="AI176" s="26">
        <f t="shared" si="75"/>
        <v>0</v>
      </c>
      <c r="AJ176" s="26">
        <f t="shared" si="75"/>
        <v>0</v>
      </c>
      <c r="AK176" s="26">
        <f t="shared" si="75"/>
        <v>0</v>
      </c>
      <c r="AL176" s="26">
        <f t="shared" si="75"/>
        <v>0</v>
      </c>
      <c r="AM176" s="26">
        <f t="shared" si="75"/>
        <v>0</v>
      </c>
    </row>
    <row r="177" spans="1:39" ht="16.5" hidden="1" customHeight="1" thickBot="1" x14ac:dyDescent="0.3">
      <c r="A177" s="593"/>
      <c r="B177" s="135" t="s">
        <v>26</v>
      </c>
      <c r="C177" s="27">
        <f>C176</f>
        <v>0</v>
      </c>
      <c r="D177" s="27">
        <f>C177+D176</f>
        <v>0</v>
      </c>
      <c r="E177" s="27">
        <f t="shared" ref="E177:AM177" si="76">D177+E176</f>
        <v>26.777602583152774</v>
      </c>
      <c r="F177" s="27">
        <f t="shared" si="76"/>
        <v>84.456512555425832</v>
      </c>
      <c r="G177" s="27">
        <f t="shared" si="76"/>
        <v>189.30209200848486</v>
      </c>
      <c r="H177" s="27">
        <f t="shared" si="76"/>
        <v>3855.5149164415088</v>
      </c>
      <c r="I177" s="27">
        <f t="shared" si="76"/>
        <v>11540.809114617277</v>
      </c>
      <c r="J177" s="27">
        <f t="shared" si="76"/>
        <v>19973.777143832413</v>
      </c>
      <c r="K177" s="27">
        <f t="shared" si="76"/>
        <v>24896.942181196155</v>
      </c>
      <c r="L177" s="27">
        <f t="shared" si="76"/>
        <v>25712.204193834761</v>
      </c>
      <c r="M177" s="27">
        <f t="shared" si="76"/>
        <v>26046.919771395991</v>
      </c>
      <c r="N177" s="27">
        <f t="shared" si="76"/>
        <v>26859.162992417278</v>
      </c>
      <c r="O177" s="27">
        <f t="shared" si="76"/>
        <v>28457.758105547178</v>
      </c>
      <c r="P177" s="27">
        <f t="shared" si="76"/>
        <v>29549.30828415398</v>
      </c>
      <c r="Q177" s="27">
        <f t="shared" si="76"/>
        <v>30879.989178778589</v>
      </c>
      <c r="R177" s="27">
        <f t="shared" si="76"/>
        <v>33151.194562147692</v>
      </c>
      <c r="S177" s="27">
        <f t="shared" si="76"/>
        <v>38628.951869975223</v>
      </c>
      <c r="T177" s="27">
        <f t="shared" si="76"/>
        <v>60768.22984522536</v>
      </c>
      <c r="U177" s="27">
        <f t="shared" si="76"/>
        <v>83151.865768624208</v>
      </c>
      <c r="V177" s="27">
        <f t="shared" si="76"/>
        <v>105763.08003130616</v>
      </c>
      <c r="W177" s="27">
        <f t="shared" si="76"/>
        <v>119988.16960422063</v>
      </c>
      <c r="X177" s="27">
        <f t="shared" si="76"/>
        <v>123411.58872835168</v>
      </c>
      <c r="Y177" s="27">
        <f t="shared" si="76"/>
        <v>125270.07531793995</v>
      </c>
      <c r="Z177" s="27">
        <f t="shared" si="76"/>
        <v>126641.17159947594</v>
      </c>
      <c r="AA177" s="27">
        <f t="shared" si="76"/>
        <v>128239.76671260585</v>
      </c>
      <c r="AB177" s="27">
        <f t="shared" si="76"/>
        <v>129331.31689121266</v>
      </c>
      <c r="AC177" s="27">
        <f t="shared" si="76"/>
        <v>130661.99778583727</v>
      </c>
      <c r="AD177" s="27">
        <f t="shared" si="76"/>
        <v>132933.20316920639</v>
      </c>
      <c r="AE177" s="27">
        <f t="shared" si="76"/>
        <v>138410.96047703392</v>
      </c>
      <c r="AF177" s="27">
        <f t="shared" si="76"/>
        <v>138410.96047703392</v>
      </c>
      <c r="AG177" s="27">
        <f t="shared" si="76"/>
        <v>138410.96047703392</v>
      </c>
      <c r="AH177" s="27">
        <f t="shared" si="76"/>
        <v>138410.96047703392</v>
      </c>
      <c r="AI177" s="27">
        <f t="shared" si="76"/>
        <v>138410.96047703392</v>
      </c>
      <c r="AJ177" s="27">
        <f t="shared" si="76"/>
        <v>138410.96047703392</v>
      </c>
      <c r="AK177" s="27">
        <f t="shared" si="76"/>
        <v>138410.96047703392</v>
      </c>
      <c r="AL177" s="27">
        <f t="shared" si="76"/>
        <v>138410.96047703392</v>
      </c>
      <c r="AM177" s="27">
        <f t="shared" si="76"/>
        <v>138410.96047703392</v>
      </c>
    </row>
    <row r="178" spans="1:39" hidden="1" x14ac:dyDescent="0.25">
      <c r="A178" s="96"/>
      <c r="B178" s="207" t="s">
        <v>122</v>
      </c>
      <c r="C178" s="101">
        <f>C157+C176</f>
        <v>0</v>
      </c>
      <c r="D178" s="101">
        <f t="shared" ref="D178:AM178" si="77">D157+D176</f>
        <v>0</v>
      </c>
      <c r="E178" s="101">
        <f t="shared" si="77"/>
        <v>110.16249667365365</v>
      </c>
      <c r="F178" s="101">
        <f t="shared" si="77"/>
        <v>221.92611239939342</v>
      </c>
      <c r="G178" s="101">
        <f t="shared" si="77"/>
        <v>356.28321509371841</v>
      </c>
      <c r="H178" s="101">
        <f t="shared" si="77"/>
        <v>6107.3298627239838</v>
      </c>
      <c r="I178" s="101">
        <f t="shared" si="77"/>
        <v>13828.40043955142</v>
      </c>
      <c r="J178" s="101">
        <f t="shared" si="77"/>
        <v>14374.703803285758</v>
      </c>
      <c r="K178" s="101">
        <f t="shared" si="77"/>
        <v>8090.9458210449993</v>
      </c>
      <c r="L178" s="101">
        <f t="shared" si="77"/>
        <v>2294.5133104803826</v>
      </c>
      <c r="M178" s="101">
        <f t="shared" si="77"/>
        <v>1335.9038451527626</v>
      </c>
      <c r="N178" s="101">
        <f t="shared" si="77"/>
        <v>4065.4937807226124</v>
      </c>
      <c r="O178" s="101">
        <f t="shared" si="77"/>
        <v>7519.8910010735453</v>
      </c>
      <c r="P178" s="101">
        <f t="shared" si="77"/>
        <v>5916.4159185693361</v>
      </c>
      <c r="Q178" s="101">
        <f t="shared" si="77"/>
        <v>6664.4110400312329</v>
      </c>
      <c r="R178" s="101">
        <f t="shared" si="77"/>
        <v>7888.9665131181555</v>
      </c>
      <c r="S178" s="101">
        <f t="shared" si="77"/>
        <v>13560.158639747158</v>
      </c>
      <c r="T178" s="101">
        <f t="shared" si="77"/>
        <v>37233.962880813968</v>
      </c>
      <c r="U178" s="101">
        <f t="shared" si="77"/>
        <v>41339.355340256785</v>
      </c>
      <c r="V178" s="101">
        <f t="shared" si="77"/>
        <v>40047.267021830899</v>
      </c>
      <c r="W178" s="101">
        <f t="shared" si="77"/>
        <v>25012.457871026301</v>
      </c>
      <c r="X178" s="101">
        <f t="shared" si="77"/>
        <v>9922.1380973744308</v>
      </c>
      <c r="Y178" s="101">
        <f t="shared" si="77"/>
        <v>7135.6106755980563</v>
      </c>
      <c r="Z178" s="101">
        <f t="shared" si="77"/>
        <v>6901.0995484386303</v>
      </c>
      <c r="AA178" s="101">
        <f t="shared" si="77"/>
        <v>7519.8910010735453</v>
      </c>
      <c r="AB178" s="101">
        <f t="shared" si="77"/>
        <v>5916.4159185693361</v>
      </c>
      <c r="AC178" s="101">
        <f t="shared" si="77"/>
        <v>6664.4110400312329</v>
      </c>
      <c r="AD178" s="101">
        <f t="shared" si="77"/>
        <v>7888.9665131181555</v>
      </c>
      <c r="AE178" s="101">
        <f t="shared" si="77"/>
        <v>13560.158639747158</v>
      </c>
      <c r="AF178" s="101">
        <f t="shared" si="77"/>
        <v>0</v>
      </c>
      <c r="AG178" s="101">
        <f t="shared" si="77"/>
        <v>0</v>
      </c>
      <c r="AH178" s="101">
        <f t="shared" si="77"/>
        <v>0</v>
      </c>
      <c r="AI178" s="101">
        <f t="shared" si="77"/>
        <v>0</v>
      </c>
      <c r="AJ178" s="101">
        <f t="shared" si="77"/>
        <v>0</v>
      </c>
      <c r="AK178" s="101">
        <f t="shared" si="77"/>
        <v>0</v>
      </c>
      <c r="AL178" s="101">
        <f t="shared" si="77"/>
        <v>0</v>
      </c>
      <c r="AM178" s="101">
        <f t="shared" si="77"/>
        <v>0</v>
      </c>
    </row>
    <row r="179" spans="1:39" hidden="1" x14ac:dyDescent="0.25">
      <c r="A179" s="96"/>
      <c r="B179" s="208" t="s">
        <v>178</v>
      </c>
      <c r="C179" s="99">
        <f>C178-C73</f>
        <v>0</v>
      </c>
      <c r="D179" s="99">
        <f t="shared" ref="D179:AM179" si="78">D178-D73</f>
        <v>0</v>
      </c>
      <c r="E179" s="99">
        <f t="shared" si="78"/>
        <v>6.4817931782101823E-4</v>
      </c>
      <c r="F179" s="99">
        <f t="shared" si="78"/>
        <v>3.0980931180408788E-3</v>
      </c>
      <c r="G179" s="99">
        <f t="shared" si="78"/>
        <v>-4.6951752449331252E-4</v>
      </c>
      <c r="H179" s="99">
        <f t="shared" si="78"/>
        <v>1.4481624953987193E-2</v>
      </c>
      <c r="I179" s="99">
        <f t="shared" si="78"/>
        <v>0</v>
      </c>
      <c r="J179" s="99">
        <f t="shared" si="78"/>
        <v>0</v>
      </c>
      <c r="K179" s="99">
        <f t="shared" si="78"/>
        <v>0</v>
      </c>
      <c r="L179" s="99">
        <f t="shared" si="78"/>
        <v>0</v>
      </c>
      <c r="M179" s="99">
        <f t="shared" si="78"/>
        <v>0</v>
      </c>
      <c r="N179" s="99">
        <f t="shared" si="78"/>
        <v>0</v>
      </c>
      <c r="O179" s="99">
        <f t="shared" si="78"/>
        <v>0</v>
      </c>
      <c r="P179" s="99">
        <f t="shared" si="78"/>
        <v>0</v>
      </c>
      <c r="Q179" s="99">
        <f t="shared" si="78"/>
        <v>0</v>
      </c>
      <c r="R179" s="99">
        <f t="shared" si="78"/>
        <v>0</v>
      </c>
      <c r="S179" s="99">
        <f t="shared" si="78"/>
        <v>0</v>
      </c>
      <c r="T179" s="99">
        <f t="shared" si="78"/>
        <v>0</v>
      </c>
      <c r="U179" s="99">
        <f t="shared" si="78"/>
        <v>0</v>
      </c>
      <c r="V179" s="99">
        <f t="shared" si="78"/>
        <v>0</v>
      </c>
      <c r="W179" s="99">
        <f t="shared" si="78"/>
        <v>0</v>
      </c>
      <c r="X179" s="99">
        <f t="shared" si="78"/>
        <v>0</v>
      </c>
      <c r="Y179" s="99">
        <f t="shared" si="78"/>
        <v>0</v>
      </c>
      <c r="Z179" s="99">
        <f t="shared" si="78"/>
        <v>0</v>
      </c>
      <c r="AA179" s="99">
        <f t="shared" si="78"/>
        <v>0</v>
      </c>
      <c r="AB179" s="99">
        <f t="shared" si="78"/>
        <v>0</v>
      </c>
      <c r="AC179" s="99">
        <f t="shared" si="78"/>
        <v>0</v>
      </c>
      <c r="AD179" s="99">
        <f t="shared" si="78"/>
        <v>0</v>
      </c>
      <c r="AE179" s="99">
        <f t="shared" si="78"/>
        <v>0</v>
      </c>
      <c r="AF179" s="99">
        <f t="shared" si="78"/>
        <v>0</v>
      </c>
      <c r="AG179" s="99">
        <f t="shared" si="78"/>
        <v>0</v>
      </c>
      <c r="AH179" s="99">
        <f t="shared" si="78"/>
        <v>0</v>
      </c>
      <c r="AI179" s="99">
        <f t="shared" si="78"/>
        <v>0</v>
      </c>
      <c r="AJ179" s="99">
        <f t="shared" si="78"/>
        <v>0</v>
      </c>
      <c r="AK179" s="99">
        <f t="shared" si="78"/>
        <v>0</v>
      </c>
      <c r="AL179" s="99">
        <f t="shared" si="78"/>
        <v>0</v>
      </c>
      <c r="AM179" s="99">
        <f t="shared" si="78"/>
        <v>0</v>
      </c>
    </row>
    <row r="180" spans="1:39" ht="15.75" hidden="1" thickBot="1" x14ac:dyDescent="0.3">
      <c r="A180" s="96"/>
      <c r="B180" s="96"/>
      <c r="C180" s="99"/>
      <c r="D180" s="99"/>
      <c r="E180" s="99"/>
      <c r="F180" s="99"/>
      <c r="G180" s="99"/>
      <c r="H180" s="99"/>
      <c r="I180" s="99"/>
      <c r="J180" s="99"/>
      <c r="K180" s="99"/>
      <c r="L180" s="99"/>
      <c r="M180" s="99"/>
      <c r="N180" s="99"/>
    </row>
    <row r="181" spans="1:39" ht="15.75" hidden="1" thickBot="1" x14ac:dyDescent="0.3">
      <c r="A181" s="96"/>
      <c r="B181" s="252" t="s">
        <v>38</v>
      </c>
      <c r="C181" s="142">
        <f>C$4</f>
        <v>44927</v>
      </c>
      <c r="D181" s="142">
        <f t="shared" ref="D181:AM181" si="79">D$4</f>
        <v>44958</v>
      </c>
      <c r="E181" s="142">
        <f t="shared" si="79"/>
        <v>44986</v>
      </c>
      <c r="F181" s="142">
        <f t="shared" si="79"/>
        <v>45017</v>
      </c>
      <c r="G181" s="142">
        <f t="shared" si="79"/>
        <v>45047</v>
      </c>
      <c r="H181" s="142">
        <f t="shared" si="79"/>
        <v>45078</v>
      </c>
      <c r="I181" s="142">
        <f t="shared" si="79"/>
        <v>45108</v>
      </c>
      <c r="J181" s="142">
        <f t="shared" si="79"/>
        <v>45139</v>
      </c>
      <c r="K181" s="142">
        <f t="shared" si="79"/>
        <v>45170</v>
      </c>
      <c r="L181" s="142">
        <f t="shared" si="79"/>
        <v>45200</v>
      </c>
      <c r="M181" s="142">
        <f t="shared" si="79"/>
        <v>45231</v>
      </c>
      <c r="N181" s="142">
        <f t="shared" si="79"/>
        <v>45261</v>
      </c>
      <c r="O181" s="142">
        <f t="shared" si="79"/>
        <v>45292</v>
      </c>
      <c r="P181" s="142">
        <f t="shared" si="79"/>
        <v>45323</v>
      </c>
      <c r="Q181" s="142">
        <f t="shared" si="79"/>
        <v>45352</v>
      </c>
      <c r="R181" s="142">
        <f t="shared" si="79"/>
        <v>45383</v>
      </c>
      <c r="S181" s="142">
        <f t="shared" si="79"/>
        <v>45413</v>
      </c>
      <c r="T181" s="142">
        <f t="shared" si="79"/>
        <v>45444</v>
      </c>
      <c r="U181" s="142">
        <f t="shared" si="79"/>
        <v>45474</v>
      </c>
      <c r="V181" s="142">
        <f t="shared" si="79"/>
        <v>45505</v>
      </c>
      <c r="W181" s="142">
        <f t="shared" si="79"/>
        <v>45536</v>
      </c>
      <c r="X181" s="142">
        <f t="shared" si="79"/>
        <v>45566</v>
      </c>
      <c r="Y181" s="142">
        <f t="shared" si="79"/>
        <v>45597</v>
      </c>
      <c r="Z181" s="142">
        <f t="shared" si="79"/>
        <v>45627</v>
      </c>
      <c r="AA181" s="142">
        <f t="shared" si="79"/>
        <v>45658</v>
      </c>
      <c r="AB181" s="142">
        <f t="shared" si="79"/>
        <v>45689</v>
      </c>
      <c r="AC181" s="142">
        <f t="shared" si="79"/>
        <v>45717</v>
      </c>
      <c r="AD181" s="142">
        <f t="shared" si="79"/>
        <v>45748</v>
      </c>
      <c r="AE181" s="142">
        <f t="shared" si="79"/>
        <v>45778</v>
      </c>
      <c r="AF181" s="142">
        <f t="shared" si="79"/>
        <v>45809</v>
      </c>
      <c r="AG181" s="142">
        <f t="shared" si="79"/>
        <v>45839</v>
      </c>
      <c r="AH181" s="142">
        <f t="shared" si="79"/>
        <v>45870</v>
      </c>
      <c r="AI181" s="142">
        <f t="shared" si="79"/>
        <v>45901</v>
      </c>
      <c r="AJ181" s="142">
        <f t="shared" si="79"/>
        <v>45931</v>
      </c>
      <c r="AK181" s="142">
        <f t="shared" si="79"/>
        <v>45962</v>
      </c>
      <c r="AL181" s="142">
        <f t="shared" si="79"/>
        <v>45992</v>
      </c>
      <c r="AM181" s="142">
        <f t="shared" si="79"/>
        <v>46023</v>
      </c>
    </row>
    <row r="182" spans="1:39" hidden="1" x14ac:dyDescent="0.25">
      <c r="A182" s="96"/>
      <c r="B182" s="246" t="s">
        <v>123</v>
      </c>
      <c r="C182" s="109">
        <f>C157*'REVISED SUMMARY'!C50</f>
        <v>0</v>
      </c>
      <c r="D182" s="109">
        <f>D157*'REVISED SUMMARY'!D50</f>
        <v>0</v>
      </c>
      <c r="E182" s="109">
        <f>E157*'REVISED SUMMARY'!E50</f>
        <v>83.384894090500879</v>
      </c>
      <c r="F182" s="109">
        <f>F157*'REVISED SUMMARY'!F50</f>
        <v>0</v>
      </c>
      <c r="G182" s="109">
        <f>G157*'REVISED SUMMARY'!G50</f>
        <v>251.43763564065935</v>
      </c>
      <c r="H182" s="109">
        <f>H157*'REVISED SUMMARY'!H50</f>
        <v>2441.1170382909604</v>
      </c>
      <c r="I182" s="109">
        <f>I157*'REVISED SUMMARY'!I50</f>
        <v>0</v>
      </c>
      <c r="J182" s="109">
        <f>J157*'REVISED SUMMARY'!J50</f>
        <v>0</v>
      </c>
      <c r="K182" s="109">
        <f>K157*'REVISED SUMMARY'!K50</f>
        <v>3167.7807836812567</v>
      </c>
      <c r="L182" s="109">
        <f>L157*'REVISED SUMMARY'!L50</f>
        <v>0</v>
      </c>
      <c r="M182" s="109">
        <f>M157*'REVISED SUMMARY'!M50</f>
        <v>0</v>
      </c>
      <c r="N182" s="109">
        <f>N157*'REVISED SUMMARY'!N50</f>
        <v>2113.629742053995</v>
      </c>
      <c r="O182" s="216">
        <f>O157*'REVISED SUMMARY'!O50</f>
        <v>0</v>
      </c>
      <c r="P182" s="216">
        <f>P157*'REVISED SUMMARY'!P50</f>
        <v>0</v>
      </c>
      <c r="Q182" s="216">
        <f>Q157*'REVISED SUMMARY'!Q50</f>
        <v>0</v>
      </c>
      <c r="R182" s="216">
        <f>R157*'REVISED SUMMARY'!R50</f>
        <v>0</v>
      </c>
      <c r="S182" s="216">
        <f>S157*'REVISED SUMMARY'!S50</f>
        <v>0</v>
      </c>
      <c r="T182" s="216">
        <f>T157*'REVISED SUMMARY'!T50</f>
        <v>0</v>
      </c>
      <c r="U182" s="216">
        <f>U157*'REVISED SUMMARY'!U50</f>
        <v>0</v>
      </c>
      <c r="V182" s="216">
        <f>V157*'REVISED SUMMARY'!V50</f>
        <v>0</v>
      </c>
      <c r="W182" s="216">
        <f>W157*'REVISED SUMMARY'!W50</f>
        <v>0</v>
      </c>
      <c r="X182" s="216">
        <f>X157*'REVISED SUMMARY'!X50</f>
        <v>0</v>
      </c>
      <c r="Y182" s="216">
        <f>Y157*'REVISED SUMMARY'!Y50</f>
        <v>0</v>
      </c>
      <c r="Z182" s="216">
        <f>Z157*'REVISED SUMMARY'!Z50</f>
        <v>0</v>
      </c>
      <c r="AA182" s="216">
        <f>AA157*'REVISED SUMMARY'!AA50</f>
        <v>0</v>
      </c>
      <c r="AB182" s="216">
        <f>AB157*'REVISED SUMMARY'!AB50</f>
        <v>0</v>
      </c>
      <c r="AC182" s="216">
        <f>AC157*'REVISED SUMMARY'!AC50</f>
        <v>0</v>
      </c>
      <c r="AD182" s="216">
        <f>AD157*'REVISED SUMMARY'!AD50</f>
        <v>0</v>
      </c>
      <c r="AE182" s="216">
        <f>AE157*'REVISED SUMMARY'!AE50</f>
        <v>0</v>
      </c>
      <c r="AF182" s="216">
        <f>AF157*'REVISED SUMMARY'!AF50</f>
        <v>0</v>
      </c>
      <c r="AG182" s="216">
        <f>AG157*'REVISED SUMMARY'!AG50</f>
        <v>0</v>
      </c>
      <c r="AH182" s="216">
        <f>AH157*'REVISED SUMMARY'!AH50</f>
        <v>0</v>
      </c>
      <c r="AI182" s="216">
        <f>AI157*'REVISED SUMMARY'!AI50</f>
        <v>0</v>
      </c>
      <c r="AJ182" s="216">
        <f>AJ157*'REVISED SUMMARY'!AJ50</f>
        <v>0</v>
      </c>
      <c r="AK182" s="216">
        <f>AK157*'REVISED SUMMARY'!AK50</f>
        <v>0</v>
      </c>
      <c r="AL182" s="216">
        <f>AL157*'REVISED SUMMARY'!AL50</f>
        <v>0</v>
      </c>
      <c r="AM182" s="216">
        <f>AM157*'REVISED SUMMARY'!AM50</f>
        <v>0</v>
      </c>
    </row>
    <row r="183" spans="1:39" ht="15.75" hidden="1" thickBot="1" x14ac:dyDescent="0.3">
      <c r="A183" s="96"/>
      <c r="B183" s="79" t="s">
        <v>124</v>
      </c>
      <c r="C183" s="102">
        <f>C176*'REVISED SUMMARY'!C50</f>
        <v>0</v>
      </c>
      <c r="D183" s="102">
        <f>D176*'REVISED SUMMARY'!D50</f>
        <v>0</v>
      </c>
      <c r="E183" s="102">
        <f>E176*'REVISED SUMMARY'!E50</f>
        <v>26.777602583152774</v>
      </c>
      <c r="F183" s="102">
        <f>F176*'REVISED SUMMARY'!F50</f>
        <v>0</v>
      </c>
      <c r="G183" s="102">
        <f>G176*'REVISED SUMMARY'!G50</f>
        <v>104.84557945305905</v>
      </c>
      <c r="H183" s="102">
        <f>H176*'REVISED SUMMARY'!H50</f>
        <v>3666.2128244330238</v>
      </c>
      <c r="I183" s="102">
        <f>I176*'REVISED SUMMARY'!I50</f>
        <v>0</v>
      </c>
      <c r="J183" s="102">
        <f>J176*'REVISED SUMMARY'!J50</f>
        <v>0</v>
      </c>
      <c r="K183" s="102">
        <f>K176*'REVISED SUMMARY'!K50</f>
        <v>4923.1650373637431</v>
      </c>
      <c r="L183" s="102">
        <f>L176*'REVISED SUMMARY'!L50</f>
        <v>0</v>
      </c>
      <c r="M183" s="102">
        <f>M176*'REVISED SUMMARY'!M50</f>
        <v>0</v>
      </c>
      <c r="N183" s="102">
        <f>N176*'REVISED SUMMARY'!N50</f>
        <v>527.7126364007878</v>
      </c>
      <c r="O183" s="210">
        <f>O176*'REVISED SUMMARY'!O50</f>
        <v>0</v>
      </c>
      <c r="P183" s="210">
        <f>P176*'REVISED SUMMARY'!P50</f>
        <v>0</v>
      </c>
      <c r="Q183" s="210">
        <f>Q176*'REVISED SUMMARY'!Q50</f>
        <v>0</v>
      </c>
      <c r="R183" s="210">
        <f>R176*'REVISED SUMMARY'!R50</f>
        <v>0</v>
      </c>
      <c r="S183" s="210">
        <f>S176*'REVISED SUMMARY'!S50</f>
        <v>0</v>
      </c>
      <c r="T183" s="210">
        <f>T176*'REVISED SUMMARY'!T50</f>
        <v>0</v>
      </c>
      <c r="U183" s="210">
        <f>U176*'REVISED SUMMARY'!U50</f>
        <v>0</v>
      </c>
      <c r="V183" s="210">
        <f>V176*'REVISED SUMMARY'!V50</f>
        <v>0</v>
      </c>
      <c r="W183" s="210">
        <f>W176*'REVISED SUMMARY'!W50</f>
        <v>0</v>
      </c>
      <c r="X183" s="210">
        <f>X176*'REVISED SUMMARY'!X50</f>
        <v>0</v>
      </c>
      <c r="Y183" s="210">
        <f>Y176*'REVISED SUMMARY'!Y50</f>
        <v>0</v>
      </c>
      <c r="Z183" s="210">
        <f>Z176*'REVISED SUMMARY'!Z50</f>
        <v>0</v>
      </c>
      <c r="AA183" s="210">
        <f>AA176*'REVISED SUMMARY'!AA50</f>
        <v>0</v>
      </c>
      <c r="AB183" s="210">
        <f>AB176*'REVISED SUMMARY'!AB50</f>
        <v>0</v>
      </c>
      <c r="AC183" s="210">
        <f>AC176*'REVISED SUMMARY'!AC50</f>
        <v>0</v>
      </c>
      <c r="AD183" s="210">
        <f>AD176*'REVISED SUMMARY'!AD50</f>
        <v>0</v>
      </c>
      <c r="AE183" s="210">
        <f>AE176*'REVISED SUMMARY'!AE50</f>
        <v>0</v>
      </c>
      <c r="AF183" s="210">
        <f>AF176*'REVISED SUMMARY'!AF50</f>
        <v>0</v>
      </c>
      <c r="AG183" s="210">
        <f>AG176*'REVISED SUMMARY'!AG50</f>
        <v>0</v>
      </c>
      <c r="AH183" s="210">
        <f>AH176*'REVISED SUMMARY'!AH50</f>
        <v>0</v>
      </c>
      <c r="AI183" s="210">
        <f>AI176*'REVISED SUMMARY'!AI50</f>
        <v>0</v>
      </c>
      <c r="AJ183" s="210">
        <f>AJ176*'REVISED SUMMARY'!AJ50</f>
        <v>0</v>
      </c>
      <c r="AK183" s="210">
        <f>AK176*'REVISED SUMMARY'!AK50</f>
        <v>0</v>
      </c>
      <c r="AL183" s="210">
        <f>AL176*'REVISED SUMMARY'!AL50</f>
        <v>0</v>
      </c>
      <c r="AM183" s="210">
        <f>AM176*'REVISED SUMMARY'!AM50</f>
        <v>0</v>
      </c>
    </row>
    <row r="184" spans="1:39" hidden="1" x14ac:dyDescent="0.25">
      <c r="A184" s="96"/>
      <c r="B184" s="246" t="s">
        <v>125</v>
      </c>
      <c r="C184" s="103">
        <f>IFERROR(C182/C73,0)</f>
        <v>0</v>
      </c>
      <c r="D184" s="103">
        <f t="shared" ref="D184:N184" si="80">IFERROR(D182/D73,0)</f>
        <v>0</v>
      </c>
      <c r="E184" s="103">
        <f t="shared" si="80"/>
        <v>0.75693078166519934</v>
      </c>
      <c r="F184" s="103">
        <f t="shared" si="80"/>
        <v>0</v>
      </c>
      <c r="G184" s="103">
        <f t="shared" si="80"/>
        <v>0.7057231259832013</v>
      </c>
      <c r="H184" s="103">
        <f t="shared" si="80"/>
        <v>0.3997037791507787</v>
      </c>
      <c r="I184" s="103">
        <f t="shared" si="80"/>
        <v>0</v>
      </c>
      <c r="J184" s="103">
        <f t="shared" si="80"/>
        <v>0</v>
      </c>
      <c r="K184" s="103">
        <f t="shared" si="80"/>
        <v>0.39152169026292116</v>
      </c>
      <c r="L184" s="103">
        <f t="shared" si="80"/>
        <v>0</v>
      </c>
      <c r="M184" s="103">
        <f t="shared" si="80"/>
        <v>0</v>
      </c>
      <c r="N184" s="103">
        <f t="shared" si="80"/>
        <v>0.51989496382363476</v>
      </c>
      <c r="O184" s="211">
        <f t="shared" ref="O184:AM184" si="81">IFERROR(O182/O73,0)</f>
        <v>0</v>
      </c>
      <c r="P184" s="211">
        <f t="shared" si="81"/>
        <v>0</v>
      </c>
      <c r="Q184" s="211">
        <f t="shared" si="81"/>
        <v>0</v>
      </c>
      <c r="R184" s="211">
        <f t="shared" si="81"/>
        <v>0</v>
      </c>
      <c r="S184" s="211">
        <f t="shared" si="81"/>
        <v>0</v>
      </c>
      <c r="T184" s="211">
        <f t="shared" si="81"/>
        <v>0</v>
      </c>
      <c r="U184" s="211">
        <f t="shared" si="81"/>
        <v>0</v>
      </c>
      <c r="V184" s="211">
        <f t="shared" si="81"/>
        <v>0</v>
      </c>
      <c r="W184" s="211">
        <f t="shared" si="81"/>
        <v>0</v>
      </c>
      <c r="X184" s="211">
        <f t="shared" si="81"/>
        <v>0</v>
      </c>
      <c r="Y184" s="211">
        <f t="shared" si="81"/>
        <v>0</v>
      </c>
      <c r="Z184" s="211">
        <f t="shared" si="81"/>
        <v>0</v>
      </c>
      <c r="AA184" s="211">
        <f t="shared" si="81"/>
        <v>0</v>
      </c>
      <c r="AB184" s="211">
        <f t="shared" si="81"/>
        <v>0</v>
      </c>
      <c r="AC184" s="211">
        <f t="shared" si="81"/>
        <v>0</v>
      </c>
      <c r="AD184" s="211">
        <f t="shared" si="81"/>
        <v>0</v>
      </c>
      <c r="AE184" s="211">
        <f t="shared" si="81"/>
        <v>0</v>
      </c>
      <c r="AF184" s="211">
        <f t="shared" si="81"/>
        <v>0</v>
      </c>
      <c r="AG184" s="211">
        <f t="shared" si="81"/>
        <v>0</v>
      </c>
      <c r="AH184" s="211">
        <f t="shared" si="81"/>
        <v>0</v>
      </c>
      <c r="AI184" s="211">
        <f t="shared" si="81"/>
        <v>0</v>
      </c>
      <c r="AJ184" s="211">
        <f t="shared" si="81"/>
        <v>0</v>
      </c>
      <c r="AK184" s="211">
        <f t="shared" si="81"/>
        <v>0</v>
      </c>
      <c r="AL184" s="211">
        <f t="shared" si="81"/>
        <v>0</v>
      </c>
      <c r="AM184" s="211">
        <f t="shared" si="81"/>
        <v>0</v>
      </c>
    </row>
    <row r="185" spans="1:39" ht="15.75" hidden="1" thickBot="1" x14ac:dyDescent="0.3">
      <c r="A185" s="96"/>
      <c r="B185" s="79" t="s">
        <v>126</v>
      </c>
      <c r="C185" s="104">
        <f>IFERROR(C183/C73,0)</f>
        <v>0</v>
      </c>
      <c r="D185" s="104">
        <f t="shared" ref="D185:N185" si="82">IFERROR(D183/D73,0)</f>
        <v>0</v>
      </c>
      <c r="E185" s="104">
        <f t="shared" si="82"/>
        <v>0.24307510221680415</v>
      </c>
      <c r="F185" s="104">
        <f t="shared" si="82"/>
        <v>0</v>
      </c>
      <c r="G185" s="104">
        <f t="shared" si="82"/>
        <v>0.29427555619747436</v>
      </c>
      <c r="H185" s="104">
        <f t="shared" si="82"/>
        <v>0.60029859204246261</v>
      </c>
      <c r="I185" s="104">
        <f t="shared" si="82"/>
        <v>0</v>
      </c>
      <c r="J185" s="104">
        <f t="shared" si="82"/>
        <v>0</v>
      </c>
      <c r="K185" s="104">
        <f t="shared" si="82"/>
        <v>0.60847830973707884</v>
      </c>
      <c r="L185" s="104">
        <f t="shared" si="82"/>
        <v>0</v>
      </c>
      <c r="M185" s="104">
        <f t="shared" si="82"/>
        <v>0</v>
      </c>
      <c r="N185" s="104">
        <f t="shared" si="82"/>
        <v>0.12980283942458537</v>
      </c>
      <c r="O185" s="212">
        <f>IFERROR(O183/O73,0)</f>
        <v>0</v>
      </c>
      <c r="P185" s="212">
        <f t="shared" ref="P185:Z185" si="83">IFERROR(P183/P73,0)</f>
        <v>0</v>
      </c>
      <c r="Q185" s="212">
        <f t="shared" si="83"/>
        <v>0</v>
      </c>
      <c r="R185" s="212">
        <f t="shared" si="83"/>
        <v>0</v>
      </c>
      <c r="S185" s="212">
        <f t="shared" si="83"/>
        <v>0</v>
      </c>
      <c r="T185" s="212">
        <f t="shared" si="83"/>
        <v>0</v>
      </c>
      <c r="U185" s="212">
        <f t="shared" si="83"/>
        <v>0</v>
      </c>
      <c r="V185" s="212">
        <f t="shared" si="83"/>
        <v>0</v>
      </c>
      <c r="W185" s="212">
        <f t="shared" si="83"/>
        <v>0</v>
      </c>
      <c r="X185" s="212">
        <f t="shared" si="83"/>
        <v>0</v>
      </c>
      <c r="Y185" s="212">
        <f t="shared" si="83"/>
        <v>0</v>
      </c>
      <c r="Z185" s="212">
        <f t="shared" si="83"/>
        <v>0</v>
      </c>
      <c r="AA185" s="212">
        <f>IFERROR(AA183/AA73,0)</f>
        <v>0</v>
      </c>
      <c r="AB185" s="212">
        <f t="shared" ref="AB185:AL185" si="84">IFERROR(AB183/AB73,0)</f>
        <v>0</v>
      </c>
      <c r="AC185" s="212">
        <f t="shared" si="84"/>
        <v>0</v>
      </c>
      <c r="AD185" s="212">
        <f t="shared" si="84"/>
        <v>0</v>
      </c>
      <c r="AE185" s="212">
        <f t="shared" si="84"/>
        <v>0</v>
      </c>
      <c r="AF185" s="212">
        <f t="shared" si="84"/>
        <v>0</v>
      </c>
      <c r="AG185" s="212">
        <f t="shared" si="84"/>
        <v>0</v>
      </c>
      <c r="AH185" s="212">
        <f t="shared" si="84"/>
        <v>0</v>
      </c>
      <c r="AI185" s="212">
        <f t="shared" si="84"/>
        <v>0</v>
      </c>
      <c r="AJ185" s="212">
        <f t="shared" si="84"/>
        <v>0</v>
      </c>
      <c r="AK185" s="212">
        <f t="shared" si="84"/>
        <v>0</v>
      </c>
      <c r="AL185" s="212">
        <f t="shared" si="84"/>
        <v>0</v>
      </c>
      <c r="AM185" s="212">
        <f>IFERROR(AM183/AM73,0)</f>
        <v>0</v>
      </c>
    </row>
    <row r="186" spans="1:39" s="1" customFormat="1" ht="15.75" hidden="1" thickBot="1" x14ac:dyDescent="0.3">
      <c r="A186" s="105"/>
      <c r="B186" s="253" t="s">
        <v>127</v>
      </c>
      <c r="C186" s="106">
        <f>C184+C185</f>
        <v>0</v>
      </c>
      <c r="D186" s="106">
        <f t="shared" ref="D186:N186" si="85">D184+D185</f>
        <v>0</v>
      </c>
      <c r="E186" s="107">
        <f t="shared" si="85"/>
        <v>1.0000058838820034</v>
      </c>
      <c r="F186" s="107">
        <f t="shared" si="85"/>
        <v>0</v>
      </c>
      <c r="G186" s="107">
        <f t="shared" si="85"/>
        <v>0.99999868218067567</v>
      </c>
      <c r="H186" s="107">
        <f t="shared" si="85"/>
        <v>1.0000023711932413</v>
      </c>
      <c r="I186" s="107">
        <f t="shared" si="85"/>
        <v>0</v>
      </c>
      <c r="J186" s="107">
        <f t="shared" si="85"/>
        <v>0</v>
      </c>
      <c r="K186" s="107">
        <f t="shared" si="85"/>
        <v>1</v>
      </c>
      <c r="L186" s="107">
        <f t="shared" si="85"/>
        <v>0</v>
      </c>
      <c r="M186" s="108">
        <f t="shared" si="85"/>
        <v>0</v>
      </c>
      <c r="N186" s="108">
        <f t="shared" si="85"/>
        <v>0.64969780324822013</v>
      </c>
      <c r="O186" s="213">
        <f>O184+O185</f>
        <v>0</v>
      </c>
      <c r="P186" s="213">
        <f t="shared" ref="P186:Z186" si="86">P184+P185</f>
        <v>0</v>
      </c>
      <c r="Q186" s="214">
        <f t="shared" si="86"/>
        <v>0</v>
      </c>
      <c r="R186" s="214">
        <f t="shared" si="86"/>
        <v>0</v>
      </c>
      <c r="S186" s="214">
        <f t="shared" si="86"/>
        <v>0</v>
      </c>
      <c r="T186" s="214">
        <f t="shared" si="86"/>
        <v>0</v>
      </c>
      <c r="U186" s="214">
        <f t="shared" si="86"/>
        <v>0</v>
      </c>
      <c r="V186" s="214">
        <f t="shared" si="86"/>
        <v>0</v>
      </c>
      <c r="W186" s="214">
        <f t="shared" si="86"/>
        <v>0</v>
      </c>
      <c r="X186" s="214">
        <f t="shared" si="86"/>
        <v>0</v>
      </c>
      <c r="Y186" s="215">
        <f t="shared" si="86"/>
        <v>0</v>
      </c>
      <c r="Z186" s="215">
        <f t="shared" si="86"/>
        <v>0</v>
      </c>
      <c r="AA186" s="213">
        <f>AA184+AA185</f>
        <v>0</v>
      </c>
      <c r="AB186" s="213">
        <f t="shared" ref="AB186:AL186" si="87">AB184+AB185</f>
        <v>0</v>
      </c>
      <c r="AC186" s="214">
        <f t="shared" si="87"/>
        <v>0</v>
      </c>
      <c r="AD186" s="214">
        <f t="shared" si="87"/>
        <v>0</v>
      </c>
      <c r="AE186" s="214">
        <f t="shared" si="87"/>
        <v>0</v>
      </c>
      <c r="AF186" s="214">
        <f t="shared" si="87"/>
        <v>0</v>
      </c>
      <c r="AG186" s="214">
        <f t="shared" si="87"/>
        <v>0</v>
      </c>
      <c r="AH186" s="214">
        <f t="shared" si="87"/>
        <v>0</v>
      </c>
      <c r="AI186" s="214">
        <f t="shared" si="87"/>
        <v>0</v>
      </c>
      <c r="AJ186" s="214">
        <f t="shared" si="87"/>
        <v>0</v>
      </c>
      <c r="AK186" s="215">
        <f t="shared" si="87"/>
        <v>0</v>
      </c>
      <c r="AL186" s="215">
        <f t="shared" si="87"/>
        <v>0</v>
      </c>
      <c r="AM186" s="213">
        <f>AM184+AM185</f>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52" t="s">
        <v>36</v>
      </c>
      <c r="C188" s="142">
        <f>C$4</f>
        <v>44927</v>
      </c>
      <c r="D188" s="142">
        <f t="shared" ref="D188:AM188" si="88">D$4</f>
        <v>44958</v>
      </c>
      <c r="E188" s="142">
        <f t="shared" si="88"/>
        <v>44986</v>
      </c>
      <c r="F188" s="142">
        <f t="shared" si="88"/>
        <v>45017</v>
      </c>
      <c r="G188" s="142">
        <f t="shared" si="88"/>
        <v>45047</v>
      </c>
      <c r="H188" s="142">
        <f t="shared" si="88"/>
        <v>45078</v>
      </c>
      <c r="I188" s="142">
        <f t="shared" si="88"/>
        <v>45108</v>
      </c>
      <c r="J188" s="142">
        <f t="shared" si="88"/>
        <v>45139</v>
      </c>
      <c r="K188" s="142">
        <f t="shared" si="88"/>
        <v>45170</v>
      </c>
      <c r="L188" s="142">
        <f t="shared" si="88"/>
        <v>45200</v>
      </c>
      <c r="M188" s="142">
        <f t="shared" si="88"/>
        <v>45231</v>
      </c>
      <c r="N188" s="142">
        <f t="shared" si="88"/>
        <v>45261</v>
      </c>
      <c r="O188" s="142">
        <f t="shared" si="88"/>
        <v>45292</v>
      </c>
      <c r="P188" s="142">
        <f t="shared" si="88"/>
        <v>45323</v>
      </c>
      <c r="Q188" s="142">
        <f t="shared" si="88"/>
        <v>45352</v>
      </c>
      <c r="R188" s="142">
        <f t="shared" si="88"/>
        <v>45383</v>
      </c>
      <c r="S188" s="142">
        <f t="shared" si="88"/>
        <v>45413</v>
      </c>
      <c r="T188" s="142">
        <f t="shared" si="88"/>
        <v>45444</v>
      </c>
      <c r="U188" s="142">
        <f t="shared" si="88"/>
        <v>45474</v>
      </c>
      <c r="V188" s="142">
        <f t="shared" si="88"/>
        <v>45505</v>
      </c>
      <c r="W188" s="142">
        <f t="shared" si="88"/>
        <v>45536</v>
      </c>
      <c r="X188" s="142">
        <f t="shared" si="88"/>
        <v>45566</v>
      </c>
      <c r="Y188" s="142">
        <f t="shared" si="88"/>
        <v>45597</v>
      </c>
      <c r="Z188" s="142">
        <f t="shared" si="88"/>
        <v>45627</v>
      </c>
      <c r="AA188" s="142">
        <f t="shared" si="88"/>
        <v>45658</v>
      </c>
      <c r="AB188" s="142">
        <f t="shared" si="88"/>
        <v>45689</v>
      </c>
      <c r="AC188" s="142">
        <f t="shared" si="88"/>
        <v>45717</v>
      </c>
      <c r="AD188" s="142">
        <f t="shared" si="88"/>
        <v>45748</v>
      </c>
      <c r="AE188" s="142">
        <f t="shared" si="88"/>
        <v>45778</v>
      </c>
      <c r="AF188" s="142">
        <f t="shared" si="88"/>
        <v>45809</v>
      </c>
      <c r="AG188" s="142">
        <f t="shared" si="88"/>
        <v>45839</v>
      </c>
      <c r="AH188" s="142">
        <f t="shared" si="88"/>
        <v>45870</v>
      </c>
      <c r="AI188" s="142">
        <f t="shared" si="88"/>
        <v>45901</v>
      </c>
      <c r="AJ188" s="142">
        <f t="shared" si="88"/>
        <v>45931</v>
      </c>
      <c r="AK188" s="142">
        <f t="shared" si="88"/>
        <v>45962</v>
      </c>
      <c r="AL188" s="142">
        <f t="shared" si="88"/>
        <v>45992</v>
      </c>
      <c r="AM188" s="142">
        <f t="shared" si="88"/>
        <v>46023</v>
      </c>
    </row>
    <row r="189" spans="1:39" hidden="1" x14ac:dyDescent="0.25">
      <c r="A189" s="96"/>
      <c r="B189" s="246" t="s">
        <v>128</v>
      </c>
      <c r="C189" s="109">
        <f>C157*'REVISED SUMMARY'!C51</f>
        <v>0</v>
      </c>
      <c r="D189" s="109">
        <f>D157*'REVISED SUMMARY'!D51</f>
        <v>0</v>
      </c>
      <c r="E189" s="109">
        <f>E157*'REVISED SUMMARY'!E51</f>
        <v>0</v>
      </c>
      <c r="F189" s="109">
        <f>F157*'REVISED SUMMARY'!F51</f>
        <v>0</v>
      </c>
      <c r="G189" s="109">
        <f>G157*'REVISED SUMMARY'!G51</f>
        <v>0</v>
      </c>
      <c r="H189" s="109">
        <f>H157*'REVISED SUMMARY'!H51</f>
        <v>0</v>
      </c>
      <c r="I189" s="109">
        <f>I157*'REVISED SUMMARY'!I51</f>
        <v>6143.1062413756517</v>
      </c>
      <c r="J189" s="109">
        <f>J157*'REVISED SUMMARY'!J51</f>
        <v>5941.7357740706211</v>
      </c>
      <c r="K189" s="109">
        <f>K157*'REVISED SUMMARY'!K51</f>
        <v>0</v>
      </c>
      <c r="L189" s="109">
        <f>L157*'REVISED SUMMARY'!L51</f>
        <v>1479.2512978417747</v>
      </c>
      <c r="M189" s="109">
        <f>M157*'REVISED SUMMARY'!M51</f>
        <v>0</v>
      </c>
      <c r="N189" s="109">
        <f>N157*'REVISED SUMMARY'!N51</f>
        <v>1139.6208176473319</v>
      </c>
      <c r="O189" s="216">
        <f>O157*'REVISED SUMMARY'!O51</f>
        <v>0</v>
      </c>
      <c r="P189" s="216">
        <f>P157*'REVISED SUMMARY'!P51</f>
        <v>0</v>
      </c>
      <c r="Q189" s="216">
        <f>Q157*'REVISED SUMMARY'!Q51</f>
        <v>0</v>
      </c>
      <c r="R189" s="216">
        <f>R157*'REVISED SUMMARY'!R51</f>
        <v>0</v>
      </c>
      <c r="S189" s="216">
        <f>S157*'REVISED SUMMARY'!S51</f>
        <v>0</v>
      </c>
      <c r="T189" s="216">
        <f>T157*'REVISED SUMMARY'!T51</f>
        <v>0</v>
      </c>
      <c r="U189" s="216">
        <f>U157*'REVISED SUMMARY'!U51</f>
        <v>0</v>
      </c>
      <c r="V189" s="216">
        <f>V157*'REVISED SUMMARY'!V51</f>
        <v>0</v>
      </c>
      <c r="W189" s="216">
        <f>W157*'REVISED SUMMARY'!W51</f>
        <v>0</v>
      </c>
      <c r="X189" s="216">
        <f>X157*'REVISED SUMMARY'!X51</f>
        <v>0</v>
      </c>
      <c r="Y189" s="216">
        <f>Y157*'REVISED SUMMARY'!Y51</f>
        <v>0</v>
      </c>
      <c r="Z189" s="216">
        <f>Z157*'REVISED SUMMARY'!Z51</f>
        <v>0</v>
      </c>
      <c r="AA189" s="216">
        <f>AA157*'REVISED SUMMARY'!AA51</f>
        <v>0</v>
      </c>
      <c r="AB189" s="216">
        <f>AB157*'REVISED SUMMARY'!AB51</f>
        <v>0</v>
      </c>
      <c r="AC189" s="216">
        <f>AC157*'REVISED SUMMARY'!AC51</f>
        <v>0</v>
      </c>
      <c r="AD189" s="216">
        <f>AD157*'REVISED SUMMARY'!AD51</f>
        <v>0</v>
      </c>
      <c r="AE189" s="216">
        <f>AE157*'REVISED SUMMARY'!AE51</f>
        <v>0</v>
      </c>
      <c r="AF189" s="216">
        <f>AF157*'REVISED SUMMARY'!AF51</f>
        <v>0</v>
      </c>
      <c r="AG189" s="216">
        <f>AG157*'REVISED SUMMARY'!AG51</f>
        <v>0</v>
      </c>
      <c r="AH189" s="216">
        <f>AH157*'REVISED SUMMARY'!AH51</f>
        <v>0</v>
      </c>
      <c r="AI189" s="216">
        <f>AI157*'REVISED SUMMARY'!AI51</f>
        <v>0</v>
      </c>
      <c r="AJ189" s="216">
        <f>AJ157*'REVISED SUMMARY'!AJ51</f>
        <v>0</v>
      </c>
      <c r="AK189" s="216">
        <f>AK157*'REVISED SUMMARY'!AK51</f>
        <v>0</v>
      </c>
      <c r="AL189" s="216">
        <f>AL157*'REVISED SUMMARY'!AL51</f>
        <v>0</v>
      </c>
      <c r="AM189" s="216">
        <f>AM157*'REVISED SUMMARY'!AM51</f>
        <v>0</v>
      </c>
    </row>
    <row r="190" spans="1:39" ht="15.75" hidden="1" thickBot="1" x14ac:dyDescent="0.3">
      <c r="A190" s="96"/>
      <c r="B190" s="79" t="s">
        <v>129</v>
      </c>
      <c r="C190" s="102">
        <f>C176*'REVISED SUMMARY'!C51</f>
        <v>0</v>
      </c>
      <c r="D190" s="102">
        <f>D176*'REVISED SUMMARY'!D51</f>
        <v>0</v>
      </c>
      <c r="E190" s="102">
        <f>E176*'REVISED SUMMARY'!E51</f>
        <v>0</v>
      </c>
      <c r="F190" s="102">
        <f>F176*'REVISED SUMMARY'!F51</f>
        <v>0</v>
      </c>
      <c r="G190" s="102">
        <f>G176*'REVISED SUMMARY'!G51</f>
        <v>0</v>
      </c>
      <c r="H190" s="102">
        <f>H176*'REVISED SUMMARY'!H51</f>
        <v>0</v>
      </c>
      <c r="I190" s="102">
        <f>I176*'REVISED SUMMARY'!I51</f>
        <v>7685.2941981757676</v>
      </c>
      <c r="J190" s="102">
        <f>J176*'REVISED SUMMARY'!J51</f>
        <v>8432.968029215137</v>
      </c>
      <c r="K190" s="102">
        <f>K176*'REVISED SUMMARY'!K51</f>
        <v>0</v>
      </c>
      <c r="L190" s="102">
        <f>L176*'REVISED SUMMARY'!L51</f>
        <v>815.26201263860776</v>
      </c>
      <c r="M190" s="102">
        <f>M176*'REVISED SUMMARY'!M51</f>
        <v>0</v>
      </c>
      <c r="N190" s="102">
        <f>N176*'REVISED SUMMARY'!N51</f>
        <v>284.53058462049768</v>
      </c>
      <c r="O190" s="210">
        <f>O176*'REVISED SUMMARY'!O51</f>
        <v>0</v>
      </c>
      <c r="P190" s="210">
        <f>P176*'REVISED SUMMARY'!P51</f>
        <v>0</v>
      </c>
      <c r="Q190" s="210">
        <f>Q176*'REVISED SUMMARY'!Q51</f>
        <v>0</v>
      </c>
      <c r="R190" s="210">
        <f>R176*'REVISED SUMMARY'!R51</f>
        <v>0</v>
      </c>
      <c r="S190" s="210">
        <f>S176*'REVISED SUMMARY'!S51</f>
        <v>0</v>
      </c>
      <c r="T190" s="210">
        <f>T176*'REVISED SUMMARY'!T51</f>
        <v>0</v>
      </c>
      <c r="U190" s="210">
        <f>U176*'REVISED SUMMARY'!U51</f>
        <v>0</v>
      </c>
      <c r="V190" s="210">
        <f>V176*'REVISED SUMMARY'!V51</f>
        <v>0</v>
      </c>
      <c r="W190" s="210">
        <f>W176*'REVISED SUMMARY'!W51</f>
        <v>0</v>
      </c>
      <c r="X190" s="210">
        <f>X176*'REVISED SUMMARY'!X51</f>
        <v>0</v>
      </c>
      <c r="Y190" s="210">
        <f>Y176*'REVISED SUMMARY'!Y51</f>
        <v>0</v>
      </c>
      <c r="Z190" s="210">
        <f>Z176*'REVISED SUMMARY'!Z51</f>
        <v>0</v>
      </c>
      <c r="AA190" s="210">
        <f>AA176*'REVISED SUMMARY'!AA51</f>
        <v>0</v>
      </c>
      <c r="AB190" s="210">
        <f>AB176*'REVISED SUMMARY'!AB51</f>
        <v>0</v>
      </c>
      <c r="AC190" s="210">
        <f>AC176*'REVISED SUMMARY'!AC51</f>
        <v>0</v>
      </c>
      <c r="AD190" s="210">
        <f>AD176*'REVISED SUMMARY'!AD51</f>
        <v>0</v>
      </c>
      <c r="AE190" s="210">
        <f>AE176*'REVISED SUMMARY'!AE51</f>
        <v>0</v>
      </c>
      <c r="AF190" s="210">
        <f>AF176*'REVISED SUMMARY'!AF51</f>
        <v>0</v>
      </c>
      <c r="AG190" s="210">
        <f>AG176*'REVISED SUMMARY'!AG51</f>
        <v>0</v>
      </c>
      <c r="AH190" s="210">
        <f>AH176*'REVISED SUMMARY'!AH51</f>
        <v>0</v>
      </c>
      <c r="AI190" s="210">
        <f>AI176*'REVISED SUMMARY'!AI51</f>
        <v>0</v>
      </c>
      <c r="AJ190" s="210">
        <f>AJ176*'REVISED SUMMARY'!AJ51</f>
        <v>0</v>
      </c>
      <c r="AK190" s="210">
        <f>AK176*'REVISED SUMMARY'!AK51</f>
        <v>0</v>
      </c>
      <c r="AL190" s="210">
        <f>AL176*'REVISED SUMMARY'!AL51</f>
        <v>0</v>
      </c>
      <c r="AM190" s="210">
        <f>AM176*'REVISED SUMMARY'!AM51</f>
        <v>0</v>
      </c>
    </row>
    <row r="191" spans="1:39" hidden="1" x14ac:dyDescent="0.25">
      <c r="A191" s="96"/>
      <c r="B191" s="246" t="s">
        <v>130</v>
      </c>
      <c r="C191" s="103">
        <f>IFERROR(C189/C73,0)</f>
        <v>0</v>
      </c>
      <c r="D191" s="103">
        <f t="shared" ref="D191:N191" si="89">IFERROR(D189/D73,0)</f>
        <v>0</v>
      </c>
      <c r="E191" s="103">
        <f t="shared" si="89"/>
        <v>0</v>
      </c>
      <c r="F191" s="103">
        <f t="shared" si="89"/>
        <v>0</v>
      </c>
      <c r="G191" s="103">
        <f t="shared" si="89"/>
        <v>0</v>
      </c>
      <c r="H191" s="103">
        <f t="shared" si="89"/>
        <v>0</v>
      </c>
      <c r="I191" s="103">
        <f t="shared" si="89"/>
        <v>0.44423838232261437</v>
      </c>
      <c r="J191" s="103">
        <f t="shared" si="89"/>
        <v>0.41334665780817431</v>
      </c>
      <c r="K191" s="103">
        <f t="shared" si="89"/>
        <v>0</v>
      </c>
      <c r="L191" s="103">
        <f t="shared" si="89"/>
        <v>0.64469065883608967</v>
      </c>
      <c r="M191" s="103">
        <f t="shared" si="89"/>
        <v>0</v>
      </c>
      <c r="N191" s="103">
        <f t="shared" si="89"/>
        <v>0.28031547435912507</v>
      </c>
      <c r="O191" s="211">
        <f>IFERROR(O189/O73,0)</f>
        <v>0</v>
      </c>
      <c r="P191" s="211">
        <f t="shared" ref="P191:Y191" si="90">IFERROR(P189/P73,0)</f>
        <v>0</v>
      </c>
      <c r="Q191" s="211">
        <f t="shared" si="90"/>
        <v>0</v>
      </c>
      <c r="R191" s="211">
        <f t="shared" si="90"/>
        <v>0</v>
      </c>
      <c r="S191" s="211">
        <f t="shared" si="90"/>
        <v>0</v>
      </c>
      <c r="T191" s="211">
        <f t="shared" si="90"/>
        <v>0</v>
      </c>
      <c r="U191" s="211">
        <f t="shared" si="90"/>
        <v>0</v>
      </c>
      <c r="V191" s="211">
        <f t="shared" si="90"/>
        <v>0</v>
      </c>
      <c r="W191" s="211">
        <f t="shared" si="90"/>
        <v>0</v>
      </c>
      <c r="X191" s="211">
        <f t="shared" si="90"/>
        <v>0</v>
      </c>
      <c r="Y191" s="211">
        <f t="shared" si="90"/>
        <v>0</v>
      </c>
      <c r="Z191" s="211">
        <f>IFERROR(Z189/Z80,0)</f>
        <v>0</v>
      </c>
      <c r="AA191" s="211">
        <f>IFERROR(AA189/AA73,0)</f>
        <v>0</v>
      </c>
      <c r="AB191" s="211">
        <f t="shared" ref="AB191:AK191" si="91">IFERROR(AB189/AB73,0)</f>
        <v>0</v>
      </c>
      <c r="AC191" s="211">
        <f t="shared" si="91"/>
        <v>0</v>
      </c>
      <c r="AD191" s="211">
        <f t="shared" si="91"/>
        <v>0</v>
      </c>
      <c r="AE191" s="211">
        <f t="shared" si="91"/>
        <v>0</v>
      </c>
      <c r="AF191" s="211">
        <f t="shared" si="91"/>
        <v>0</v>
      </c>
      <c r="AG191" s="211">
        <f t="shared" si="91"/>
        <v>0</v>
      </c>
      <c r="AH191" s="211">
        <f t="shared" si="91"/>
        <v>0</v>
      </c>
      <c r="AI191" s="211">
        <f t="shared" si="91"/>
        <v>0</v>
      </c>
      <c r="AJ191" s="211">
        <f t="shared" si="91"/>
        <v>0</v>
      </c>
      <c r="AK191" s="211">
        <f t="shared" si="91"/>
        <v>0</v>
      </c>
      <c r="AL191" s="211">
        <f>IFERROR(AL189/AL80,0)</f>
        <v>0</v>
      </c>
      <c r="AM191" s="211">
        <f>IFERROR(AM189/AM73,0)</f>
        <v>0</v>
      </c>
    </row>
    <row r="192" spans="1:39" ht="15.75" hidden="1" thickBot="1" x14ac:dyDescent="0.3">
      <c r="A192" s="96"/>
      <c r="B192" s="79" t="s">
        <v>131</v>
      </c>
      <c r="C192" s="104">
        <f t="shared" ref="C192" si="92">IFERROR(C190/C73,0)</f>
        <v>0</v>
      </c>
      <c r="D192" s="104">
        <f t="shared" ref="D192:N192" si="93">IFERROR(D190/D73,0)</f>
        <v>0</v>
      </c>
      <c r="E192" s="104">
        <f t="shared" si="93"/>
        <v>0</v>
      </c>
      <c r="F192" s="104">
        <f t="shared" si="93"/>
        <v>0</v>
      </c>
      <c r="G192" s="104">
        <f t="shared" si="93"/>
        <v>0</v>
      </c>
      <c r="H192" s="104">
        <f t="shared" si="93"/>
        <v>0</v>
      </c>
      <c r="I192" s="104">
        <f t="shared" si="93"/>
        <v>0.55576161767738574</v>
      </c>
      <c r="J192" s="104">
        <f t="shared" si="93"/>
        <v>0.58665334219182552</v>
      </c>
      <c r="K192" s="104">
        <f t="shared" si="93"/>
        <v>0</v>
      </c>
      <c r="L192" s="104">
        <f t="shared" si="93"/>
        <v>0.3553093411639105</v>
      </c>
      <c r="M192" s="104">
        <f t="shared" si="93"/>
        <v>0</v>
      </c>
      <c r="N192" s="104">
        <f t="shared" si="93"/>
        <v>6.9986722392654688E-2</v>
      </c>
      <c r="O192" s="212">
        <f>IFERROR(O190/O73,0)</f>
        <v>0</v>
      </c>
      <c r="P192" s="212">
        <f t="shared" ref="P192:Y192" si="94">IFERROR(P190/P73,0)</f>
        <v>0</v>
      </c>
      <c r="Q192" s="212">
        <f t="shared" si="94"/>
        <v>0</v>
      </c>
      <c r="R192" s="212">
        <f t="shared" si="94"/>
        <v>0</v>
      </c>
      <c r="S192" s="212">
        <f t="shared" si="94"/>
        <v>0</v>
      </c>
      <c r="T192" s="212">
        <f t="shared" si="94"/>
        <v>0</v>
      </c>
      <c r="U192" s="212">
        <f t="shared" si="94"/>
        <v>0</v>
      </c>
      <c r="V192" s="212">
        <f t="shared" si="94"/>
        <v>0</v>
      </c>
      <c r="W192" s="212">
        <f t="shared" si="94"/>
        <v>0</v>
      </c>
      <c r="X192" s="212">
        <f t="shared" si="94"/>
        <v>0</v>
      </c>
      <c r="Y192" s="212">
        <f t="shared" si="94"/>
        <v>0</v>
      </c>
      <c r="Z192" s="212">
        <f>IFERROR(Z190/Z81,0)</f>
        <v>0</v>
      </c>
      <c r="AA192" s="212">
        <f>IFERROR(AA190/AA73,0)</f>
        <v>0</v>
      </c>
      <c r="AB192" s="212">
        <f t="shared" ref="AB192:AK192" si="95">IFERROR(AB190/AB73,0)</f>
        <v>0</v>
      </c>
      <c r="AC192" s="212">
        <f t="shared" si="95"/>
        <v>0</v>
      </c>
      <c r="AD192" s="212">
        <f t="shared" si="95"/>
        <v>0</v>
      </c>
      <c r="AE192" s="212">
        <f t="shared" si="95"/>
        <v>0</v>
      </c>
      <c r="AF192" s="212">
        <f t="shared" si="95"/>
        <v>0</v>
      </c>
      <c r="AG192" s="212">
        <f t="shared" si="95"/>
        <v>0</v>
      </c>
      <c r="AH192" s="212">
        <f t="shared" si="95"/>
        <v>0</v>
      </c>
      <c r="AI192" s="212">
        <f t="shared" si="95"/>
        <v>0</v>
      </c>
      <c r="AJ192" s="212">
        <f t="shared" si="95"/>
        <v>0</v>
      </c>
      <c r="AK192" s="212">
        <f t="shared" si="95"/>
        <v>0</v>
      </c>
      <c r="AL192" s="212">
        <f>IFERROR(AL190/AL81,0)</f>
        <v>0</v>
      </c>
      <c r="AM192" s="212">
        <f>IFERROR(AM190/AM73,0)</f>
        <v>0</v>
      </c>
    </row>
    <row r="193" spans="1:39" s="1" customFormat="1" ht="15.75" hidden="1" thickBot="1" x14ac:dyDescent="0.3">
      <c r="A193" s="105"/>
      <c r="B193" s="253" t="s">
        <v>132</v>
      </c>
      <c r="C193" s="106">
        <f>C191+C192</f>
        <v>0</v>
      </c>
      <c r="D193" s="106">
        <f t="shared" ref="D193:N193" si="96">D191+D192</f>
        <v>0</v>
      </c>
      <c r="E193" s="107">
        <f t="shared" si="96"/>
        <v>0</v>
      </c>
      <c r="F193" s="107">
        <f t="shared" si="96"/>
        <v>0</v>
      </c>
      <c r="G193" s="107">
        <f t="shared" si="96"/>
        <v>0</v>
      </c>
      <c r="H193" s="107">
        <f t="shared" si="96"/>
        <v>0</v>
      </c>
      <c r="I193" s="107">
        <f t="shared" si="96"/>
        <v>1</v>
      </c>
      <c r="J193" s="107">
        <f t="shared" si="96"/>
        <v>0.99999999999999978</v>
      </c>
      <c r="K193" s="107">
        <f t="shared" si="96"/>
        <v>0</v>
      </c>
      <c r="L193" s="107">
        <f t="shared" si="96"/>
        <v>1.0000000000000002</v>
      </c>
      <c r="M193" s="108">
        <f t="shared" si="96"/>
        <v>0</v>
      </c>
      <c r="N193" s="108">
        <f t="shared" si="96"/>
        <v>0.35030219675177976</v>
      </c>
      <c r="O193" s="213">
        <f>O191+O192</f>
        <v>0</v>
      </c>
      <c r="P193" s="213">
        <f t="shared" ref="P193:X193" si="97">P191+P192</f>
        <v>0</v>
      </c>
      <c r="Q193" s="214">
        <f t="shared" si="97"/>
        <v>0</v>
      </c>
      <c r="R193" s="214">
        <f t="shared" si="97"/>
        <v>0</v>
      </c>
      <c r="S193" s="214">
        <f t="shared" si="97"/>
        <v>0</v>
      </c>
      <c r="T193" s="214">
        <f t="shared" si="97"/>
        <v>0</v>
      </c>
      <c r="U193" s="214">
        <f t="shared" si="97"/>
        <v>0</v>
      </c>
      <c r="V193" s="214">
        <f t="shared" si="97"/>
        <v>0</v>
      </c>
      <c r="W193" s="214">
        <f t="shared" si="97"/>
        <v>0</v>
      </c>
      <c r="X193" s="214">
        <f t="shared" si="97"/>
        <v>0</v>
      </c>
      <c r="Y193" s="215">
        <f>Y191+Y192</f>
        <v>0</v>
      </c>
      <c r="Z193" s="215">
        <f>Z191+Z192</f>
        <v>0</v>
      </c>
      <c r="AA193" s="213">
        <f>AA191+AA192</f>
        <v>0</v>
      </c>
      <c r="AB193" s="213">
        <f t="shared" ref="AB193:AJ193" si="98">AB191+AB192</f>
        <v>0</v>
      </c>
      <c r="AC193" s="214">
        <f t="shared" si="98"/>
        <v>0</v>
      </c>
      <c r="AD193" s="214">
        <f t="shared" si="98"/>
        <v>0</v>
      </c>
      <c r="AE193" s="214">
        <f t="shared" si="98"/>
        <v>0</v>
      </c>
      <c r="AF193" s="214">
        <f t="shared" si="98"/>
        <v>0</v>
      </c>
      <c r="AG193" s="214">
        <f t="shared" si="98"/>
        <v>0</v>
      </c>
      <c r="AH193" s="214">
        <f t="shared" si="98"/>
        <v>0</v>
      </c>
      <c r="AI193" s="214">
        <f t="shared" si="98"/>
        <v>0</v>
      </c>
      <c r="AJ193" s="214">
        <f t="shared" si="98"/>
        <v>0</v>
      </c>
      <c r="AK193" s="215">
        <f>AK191+AK192</f>
        <v>0</v>
      </c>
      <c r="AL193" s="215">
        <f>AL191+AL192</f>
        <v>0</v>
      </c>
      <c r="AM193" s="213">
        <f>AM191+AM192</f>
        <v>0</v>
      </c>
    </row>
    <row r="194" spans="1:39" hidden="1" x14ac:dyDescent="0.25">
      <c r="A194" s="96"/>
      <c r="B194" s="96" t="s">
        <v>133</v>
      </c>
      <c r="C194" s="110">
        <f>C186+C193</f>
        <v>0</v>
      </c>
      <c r="D194" s="110">
        <f t="shared" ref="D194:N194" si="99">D186+D193</f>
        <v>0</v>
      </c>
      <c r="E194" s="110">
        <f t="shared" si="99"/>
        <v>1.0000058838820034</v>
      </c>
      <c r="F194" s="110">
        <f t="shared" si="99"/>
        <v>0</v>
      </c>
      <c r="G194" s="110">
        <f t="shared" si="99"/>
        <v>0.99999868218067567</v>
      </c>
      <c r="H194" s="110">
        <f t="shared" si="99"/>
        <v>1.0000023711932413</v>
      </c>
      <c r="I194" s="110">
        <f t="shared" si="99"/>
        <v>1</v>
      </c>
      <c r="J194" s="110">
        <f t="shared" si="99"/>
        <v>0.99999999999999978</v>
      </c>
      <c r="K194" s="110">
        <f t="shared" si="99"/>
        <v>1</v>
      </c>
      <c r="L194" s="110">
        <f t="shared" si="99"/>
        <v>1.0000000000000002</v>
      </c>
      <c r="M194" s="110">
        <f t="shared" si="99"/>
        <v>0</v>
      </c>
      <c r="N194" s="110">
        <f t="shared" si="99"/>
        <v>0.99999999999999989</v>
      </c>
      <c r="O194" s="217">
        <f>O186+O193</f>
        <v>0</v>
      </c>
      <c r="P194" s="217">
        <f t="shared" ref="P194:Z194" si="100">P186+P193</f>
        <v>0</v>
      </c>
      <c r="Q194" s="217">
        <f t="shared" si="100"/>
        <v>0</v>
      </c>
      <c r="R194" s="217">
        <f t="shared" si="100"/>
        <v>0</v>
      </c>
      <c r="S194" s="217">
        <f t="shared" si="100"/>
        <v>0</v>
      </c>
      <c r="T194" s="217">
        <f t="shared" si="100"/>
        <v>0</v>
      </c>
      <c r="U194" s="217">
        <f t="shared" si="100"/>
        <v>0</v>
      </c>
      <c r="V194" s="217">
        <f t="shared" si="100"/>
        <v>0</v>
      </c>
      <c r="W194" s="217">
        <f t="shared" si="100"/>
        <v>0</v>
      </c>
      <c r="X194" s="217">
        <f t="shared" si="100"/>
        <v>0</v>
      </c>
      <c r="Y194" s="217">
        <f t="shared" si="100"/>
        <v>0</v>
      </c>
      <c r="Z194" s="217">
        <f t="shared" si="100"/>
        <v>0</v>
      </c>
      <c r="AA194" s="217">
        <f>AA186+AA193</f>
        <v>0</v>
      </c>
      <c r="AB194" s="217">
        <f t="shared" ref="AB194:AL194" si="101">AB186+AB193</f>
        <v>0</v>
      </c>
      <c r="AC194" s="217">
        <f t="shared" si="101"/>
        <v>0</v>
      </c>
      <c r="AD194" s="217">
        <f t="shared" si="101"/>
        <v>0</v>
      </c>
      <c r="AE194" s="217">
        <f t="shared" si="101"/>
        <v>0</v>
      </c>
      <c r="AF194" s="217">
        <f t="shared" si="101"/>
        <v>0</v>
      </c>
      <c r="AG194" s="217">
        <f t="shared" si="101"/>
        <v>0</v>
      </c>
      <c r="AH194" s="217">
        <f t="shared" si="101"/>
        <v>0</v>
      </c>
      <c r="AI194" s="217">
        <f t="shared" si="101"/>
        <v>0</v>
      </c>
      <c r="AJ194" s="217">
        <f t="shared" si="101"/>
        <v>0</v>
      </c>
      <c r="AK194" s="217">
        <f t="shared" si="101"/>
        <v>0</v>
      </c>
      <c r="AL194" s="217">
        <f t="shared" si="101"/>
        <v>0</v>
      </c>
      <c r="AM194" s="217">
        <f>AM186+AM193</f>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1">
        <f t="shared" ref="C196" si="102">SUM(C182:C183)</f>
        <v>0</v>
      </c>
      <c r="D196" s="111">
        <f t="shared" ref="D196:AM196" si="103">SUM(D182:D183)</f>
        <v>0</v>
      </c>
      <c r="E196" s="112">
        <f t="shared" si="103"/>
        <v>110.16249667365365</v>
      </c>
      <c r="F196" s="112">
        <f t="shared" si="103"/>
        <v>0</v>
      </c>
      <c r="G196" s="112">
        <f t="shared" si="103"/>
        <v>356.28321509371841</v>
      </c>
      <c r="H196" s="112">
        <f t="shared" si="103"/>
        <v>6107.3298627239838</v>
      </c>
      <c r="I196" s="112">
        <f t="shared" si="103"/>
        <v>0</v>
      </c>
      <c r="J196" s="112">
        <f t="shared" si="103"/>
        <v>0</v>
      </c>
      <c r="K196" s="112">
        <f t="shared" si="103"/>
        <v>8090.9458210449993</v>
      </c>
      <c r="L196" s="112">
        <f t="shared" si="103"/>
        <v>0</v>
      </c>
      <c r="M196" s="113">
        <f t="shared" si="103"/>
        <v>0</v>
      </c>
      <c r="N196" s="113">
        <f t="shared" si="103"/>
        <v>2641.3423784547826</v>
      </c>
      <c r="O196" s="223">
        <f t="shared" si="103"/>
        <v>0</v>
      </c>
      <c r="P196" s="223">
        <f t="shared" si="103"/>
        <v>0</v>
      </c>
      <c r="Q196" s="224">
        <f t="shared" si="103"/>
        <v>0</v>
      </c>
      <c r="R196" s="224">
        <f t="shared" si="103"/>
        <v>0</v>
      </c>
      <c r="S196" s="224">
        <f t="shared" si="103"/>
        <v>0</v>
      </c>
      <c r="T196" s="224">
        <f t="shared" si="103"/>
        <v>0</v>
      </c>
      <c r="U196" s="224">
        <f t="shared" si="103"/>
        <v>0</v>
      </c>
      <c r="V196" s="224">
        <f t="shared" si="103"/>
        <v>0</v>
      </c>
      <c r="W196" s="224">
        <f t="shared" si="103"/>
        <v>0</v>
      </c>
      <c r="X196" s="224">
        <f t="shared" si="103"/>
        <v>0</v>
      </c>
      <c r="Y196" s="225">
        <f t="shared" si="103"/>
        <v>0</v>
      </c>
      <c r="Z196" s="225">
        <f t="shared" si="103"/>
        <v>0</v>
      </c>
      <c r="AA196" s="223">
        <f t="shared" si="103"/>
        <v>0</v>
      </c>
      <c r="AB196" s="223">
        <f t="shared" si="103"/>
        <v>0</v>
      </c>
      <c r="AC196" s="224">
        <f t="shared" si="103"/>
        <v>0</v>
      </c>
      <c r="AD196" s="224">
        <f t="shared" si="103"/>
        <v>0</v>
      </c>
      <c r="AE196" s="224">
        <f t="shared" si="103"/>
        <v>0</v>
      </c>
      <c r="AF196" s="224">
        <f t="shared" si="103"/>
        <v>0</v>
      </c>
      <c r="AG196" s="224">
        <f t="shared" si="103"/>
        <v>0</v>
      </c>
      <c r="AH196" s="224">
        <f t="shared" si="103"/>
        <v>0</v>
      </c>
      <c r="AI196" s="224">
        <f t="shared" si="103"/>
        <v>0</v>
      </c>
      <c r="AJ196" s="224">
        <f t="shared" si="103"/>
        <v>0</v>
      </c>
      <c r="AK196" s="225">
        <f t="shared" si="103"/>
        <v>0</v>
      </c>
      <c r="AL196" s="225">
        <f t="shared" si="103"/>
        <v>0</v>
      </c>
      <c r="AM196" s="223">
        <f t="shared" si="103"/>
        <v>0</v>
      </c>
    </row>
    <row r="197" spans="1:39" hidden="1" x14ac:dyDescent="0.25">
      <c r="A197" s="96"/>
      <c r="B197" s="96" t="s">
        <v>135</v>
      </c>
      <c r="C197" s="111">
        <f t="shared" ref="C197" si="104">SUM(C189:C190)</f>
        <v>0</v>
      </c>
      <c r="D197" s="111">
        <f t="shared" ref="D197:AM197" si="105">SUM(D189:D190)</f>
        <v>0</v>
      </c>
      <c r="E197" s="112">
        <f t="shared" si="105"/>
        <v>0</v>
      </c>
      <c r="F197" s="112">
        <f t="shared" si="105"/>
        <v>0</v>
      </c>
      <c r="G197" s="112">
        <f t="shared" si="105"/>
        <v>0</v>
      </c>
      <c r="H197" s="112">
        <f t="shared" si="105"/>
        <v>0</v>
      </c>
      <c r="I197" s="112">
        <f t="shared" si="105"/>
        <v>13828.40043955142</v>
      </c>
      <c r="J197" s="112">
        <f t="shared" si="105"/>
        <v>14374.703803285758</v>
      </c>
      <c r="K197" s="112">
        <f t="shared" si="105"/>
        <v>0</v>
      </c>
      <c r="L197" s="112">
        <f t="shared" si="105"/>
        <v>2294.5133104803826</v>
      </c>
      <c r="M197" s="113">
        <f t="shared" si="105"/>
        <v>0</v>
      </c>
      <c r="N197" s="113">
        <f t="shared" si="105"/>
        <v>1424.1514022678296</v>
      </c>
      <c r="O197" s="223">
        <f t="shared" si="105"/>
        <v>0</v>
      </c>
      <c r="P197" s="223">
        <f t="shared" si="105"/>
        <v>0</v>
      </c>
      <c r="Q197" s="224">
        <f t="shared" si="105"/>
        <v>0</v>
      </c>
      <c r="R197" s="224">
        <f t="shared" si="105"/>
        <v>0</v>
      </c>
      <c r="S197" s="224">
        <f t="shared" si="105"/>
        <v>0</v>
      </c>
      <c r="T197" s="224">
        <f t="shared" si="105"/>
        <v>0</v>
      </c>
      <c r="U197" s="224">
        <f t="shared" si="105"/>
        <v>0</v>
      </c>
      <c r="V197" s="224">
        <f t="shared" si="105"/>
        <v>0</v>
      </c>
      <c r="W197" s="224">
        <f t="shared" si="105"/>
        <v>0</v>
      </c>
      <c r="X197" s="224">
        <f t="shared" si="105"/>
        <v>0</v>
      </c>
      <c r="Y197" s="225">
        <f t="shared" si="105"/>
        <v>0</v>
      </c>
      <c r="Z197" s="225">
        <f t="shared" si="105"/>
        <v>0</v>
      </c>
      <c r="AA197" s="223">
        <f t="shared" si="105"/>
        <v>0</v>
      </c>
      <c r="AB197" s="223">
        <f t="shared" si="105"/>
        <v>0</v>
      </c>
      <c r="AC197" s="224">
        <f t="shared" si="105"/>
        <v>0</v>
      </c>
      <c r="AD197" s="224">
        <f t="shared" si="105"/>
        <v>0</v>
      </c>
      <c r="AE197" s="224">
        <f t="shared" si="105"/>
        <v>0</v>
      </c>
      <c r="AF197" s="224">
        <f t="shared" si="105"/>
        <v>0</v>
      </c>
      <c r="AG197" s="224">
        <f t="shared" si="105"/>
        <v>0</v>
      </c>
      <c r="AH197" s="224">
        <f t="shared" si="105"/>
        <v>0</v>
      </c>
      <c r="AI197" s="224">
        <f t="shared" si="105"/>
        <v>0</v>
      </c>
      <c r="AJ197" s="224">
        <f t="shared" si="105"/>
        <v>0</v>
      </c>
      <c r="AK197" s="225">
        <f t="shared" si="105"/>
        <v>0</v>
      </c>
      <c r="AL197" s="225">
        <f t="shared" si="105"/>
        <v>0</v>
      </c>
      <c r="AM197" s="223">
        <f t="shared" si="105"/>
        <v>0</v>
      </c>
    </row>
    <row r="198" spans="1:39" hidden="1" x14ac:dyDescent="0.25">
      <c r="A198" s="96"/>
      <c r="B198" s="96" t="s">
        <v>122</v>
      </c>
      <c r="C198" s="114">
        <f t="shared" ref="C198" si="106">SUM(C196:C197)</f>
        <v>0</v>
      </c>
      <c r="D198" s="114">
        <f t="shared" ref="D198:AM198" si="107">SUM(D196:D197)</f>
        <v>0</v>
      </c>
      <c r="E198" s="114">
        <f t="shared" si="107"/>
        <v>110.16249667365365</v>
      </c>
      <c r="F198" s="114">
        <f t="shared" si="107"/>
        <v>0</v>
      </c>
      <c r="G198" s="114">
        <f t="shared" si="107"/>
        <v>356.28321509371841</v>
      </c>
      <c r="H198" s="114">
        <f t="shared" si="107"/>
        <v>6107.3298627239838</v>
      </c>
      <c r="I198" s="114">
        <f t="shared" si="107"/>
        <v>13828.40043955142</v>
      </c>
      <c r="J198" s="114">
        <f t="shared" si="107"/>
        <v>14374.703803285758</v>
      </c>
      <c r="K198" s="114">
        <f t="shared" si="107"/>
        <v>8090.9458210449993</v>
      </c>
      <c r="L198" s="114">
        <f t="shared" si="107"/>
        <v>2294.5133104803826</v>
      </c>
      <c r="M198" s="115">
        <f t="shared" si="107"/>
        <v>0</v>
      </c>
      <c r="N198" s="115">
        <f t="shared" si="107"/>
        <v>4065.4937807226124</v>
      </c>
      <c r="O198" s="226">
        <f t="shared" si="107"/>
        <v>0</v>
      </c>
      <c r="P198" s="226">
        <f t="shared" si="107"/>
        <v>0</v>
      </c>
      <c r="Q198" s="226">
        <f t="shared" si="107"/>
        <v>0</v>
      </c>
      <c r="R198" s="226">
        <f t="shared" si="107"/>
        <v>0</v>
      </c>
      <c r="S198" s="226">
        <f t="shared" si="107"/>
        <v>0</v>
      </c>
      <c r="T198" s="226">
        <f t="shared" si="107"/>
        <v>0</v>
      </c>
      <c r="U198" s="226">
        <f t="shared" si="107"/>
        <v>0</v>
      </c>
      <c r="V198" s="226">
        <f t="shared" si="107"/>
        <v>0</v>
      </c>
      <c r="W198" s="226">
        <f t="shared" si="107"/>
        <v>0</v>
      </c>
      <c r="X198" s="226">
        <f t="shared" si="107"/>
        <v>0</v>
      </c>
      <c r="Y198" s="227">
        <f t="shared" si="107"/>
        <v>0</v>
      </c>
      <c r="Z198" s="227">
        <f t="shared" si="107"/>
        <v>0</v>
      </c>
      <c r="AA198" s="226">
        <f t="shared" si="107"/>
        <v>0</v>
      </c>
      <c r="AB198" s="226">
        <f t="shared" si="107"/>
        <v>0</v>
      </c>
      <c r="AC198" s="226">
        <f t="shared" si="107"/>
        <v>0</v>
      </c>
      <c r="AD198" s="226">
        <f t="shared" si="107"/>
        <v>0</v>
      </c>
      <c r="AE198" s="226">
        <f t="shared" si="107"/>
        <v>0</v>
      </c>
      <c r="AF198" s="226">
        <f t="shared" si="107"/>
        <v>0</v>
      </c>
      <c r="AG198" s="226">
        <f t="shared" si="107"/>
        <v>0</v>
      </c>
      <c r="AH198" s="226">
        <f t="shared" si="107"/>
        <v>0</v>
      </c>
      <c r="AI198" s="226">
        <f t="shared" si="107"/>
        <v>0</v>
      </c>
      <c r="AJ198" s="226">
        <f t="shared" si="107"/>
        <v>0</v>
      </c>
      <c r="AK198" s="227">
        <f t="shared" si="107"/>
        <v>0</v>
      </c>
      <c r="AL198" s="227">
        <f t="shared" si="107"/>
        <v>0</v>
      </c>
      <c r="AM198" s="226">
        <f t="shared" si="107"/>
        <v>0</v>
      </c>
    </row>
    <row r="199" spans="1:39" hidden="1" x14ac:dyDescent="0.25"/>
    <row r="200" spans="1:39" hidden="1" x14ac:dyDescent="0.25">
      <c r="B200" s="166" t="s">
        <v>224</v>
      </c>
      <c r="C200" s="353">
        <f>IF('REVISED SUMMARY'!C4=0,0,C198-C73)</f>
        <v>0</v>
      </c>
      <c r="D200" s="353">
        <f>IF('REVISED SUMMARY'!D4=0,0,D198-D73)</f>
        <v>0</v>
      </c>
      <c r="E200" s="353">
        <f>IF('REVISED SUMMARY'!E4=0,0,E198-E73)</f>
        <v>6.4817931782101823E-4</v>
      </c>
      <c r="F200" s="353">
        <f>IF('REVISED SUMMARY'!F4=0,0,F198-F73)</f>
        <v>-221.92301430627538</v>
      </c>
      <c r="G200" s="353">
        <f>IF('REVISED SUMMARY'!G4=0,0,G198-G73)</f>
        <v>-4.6951752449331252E-4</v>
      </c>
      <c r="H200" s="353">
        <f>IF('REVISED SUMMARY'!H4=0,0,H198-H73)</f>
        <v>1.4481624953987193E-2</v>
      </c>
      <c r="I200" s="353">
        <f>IF('REVISED SUMMARY'!I4=0,0,I198-I73)</f>
        <v>1.8189894035458565E-12</v>
      </c>
      <c r="J200" s="353">
        <f>IF('REVISED SUMMARY'!J4=0,0,J198-J73)</f>
        <v>-1.8189894035458565E-12</v>
      </c>
      <c r="K200" s="353">
        <f>IF('REVISED SUMMARY'!K4=0,0,K198-K73)</f>
        <v>0</v>
      </c>
      <c r="L200" s="353">
        <f>IF('REVISED SUMMARY'!L4=0,0,L198-L73)</f>
        <v>4.5474735088646412E-13</v>
      </c>
      <c r="M200" s="353">
        <f>IF('REVISED SUMMARY'!M4=0,0,M198-M73)</f>
        <v>-1335.9038451527624</v>
      </c>
      <c r="N200" s="353">
        <f>IF('REVISED SUMMARY'!N4=0,0,N198-N73)</f>
        <v>-4.5474735088646412E-13</v>
      </c>
    </row>
    <row r="201" spans="1:39" hidden="1" x14ac:dyDescent="0.25">
      <c r="B201" s="166"/>
      <c r="C201" s="166"/>
      <c r="D201" s="166"/>
      <c r="E201" s="166"/>
      <c r="F201" s="166"/>
      <c r="G201" s="166"/>
      <c r="H201" s="166"/>
      <c r="I201" s="166"/>
      <c r="J201" s="166"/>
      <c r="K201" s="166"/>
      <c r="L201" s="166"/>
      <c r="M201" s="166"/>
      <c r="N201" s="166"/>
    </row>
  </sheetData>
  <mergeCells count="19">
    <mergeCell ref="A4:A19"/>
    <mergeCell ref="A22:A37"/>
    <mergeCell ref="A40:A55"/>
    <mergeCell ref="A58:A74"/>
    <mergeCell ref="O107:Z107"/>
    <mergeCell ref="AA107:AL107"/>
    <mergeCell ref="C107:N107"/>
    <mergeCell ref="A92:A105"/>
    <mergeCell ref="A77:A90"/>
    <mergeCell ref="AA125:AL125"/>
    <mergeCell ref="A108:A122"/>
    <mergeCell ref="B108:N108"/>
    <mergeCell ref="O108:Z108"/>
    <mergeCell ref="AA108:AL108"/>
    <mergeCell ref="A126:A139"/>
    <mergeCell ref="A142:A158"/>
    <mergeCell ref="A161:A177"/>
    <mergeCell ref="C125:N125"/>
    <mergeCell ref="O125:Z125"/>
  </mergeCells>
  <conditionalFormatting sqref="C178:AM178">
    <cfRule type="expression" dxfId="0" priority="1">
      <formula>$C$178&lt;&gt;$C$73</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O97"/>
  <sheetViews>
    <sheetView zoomScale="80" zoomScaleNormal="80" workbookViewId="0">
      <pane xSplit="2" topLeftCell="C1" activePane="topRight" state="frozen"/>
      <selection activeCell="K32" sqref="K32"/>
      <selection pane="topRight" activeCell="AN15" sqref="AN1:CH1048576"/>
    </sheetView>
  </sheetViews>
  <sheetFormatPr defaultRowHeight="15" x14ac:dyDescent="0.25"/>
  <cols>
    <col min="1" max="1" width="10.5703125" customWidth="1"/>
    <col min="2" max="2" width="24.7109375" customWidth="1"/>
    <col min="3" max="3" width="15.7109375" bestFit="1" customWidth="1"/>
    <col min="4" max="8" width="13.7109375" customWidth="1"/>
    <col min="9" max="14" width="14.28515625" bestFit="1" customWidth="1"/>
    <col min="15" max="39" width="13.7109375" customWidth="1"/>
    <col min="40" max="40" width="10.5703125" bestFit="1" customWidth="1"/>
    <col min="41" max="41" width="10.57031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6.5" customHeight="1" thickBot="1" x14ac:dyDescent="0.4">
      <c r="B3" s="67"/>
      <c r="C3" s="628"/>
      <c r="D3" s="628"/>
      <c r="E3" s="628"/>
      <c r="F3" s="628"/>
      <c r="G3" s="628"/>
      <c r="H3" s="628"/>
      <c r="I3" s="628"/>
      <c r="J3" s="628"/>
      <c r="K3" s="628"/>
      <c r="L3" s="628"/>
      <c r="M3" s="628"/>
      <c r="N3" s="628"/>
      <c r="O3" s="62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0</v>
      </c>
      <c r="C5" s="3">
        <f>'RES kWh ENTRY'!C158</f>
        <v>0</v>
      </c>
      <c r="D5" s="3">
        <f>'RES kWh ENTRY'!D158</f>
        <v>2516.5190696716309</v>
      </c>
      <c r="E5" s="3">
        <f>'RES kWh ENTRY'!E158</f>
        <v>6257.7509994506836</v>
      </c>
      <c r="F5" s="3">
        <f>'RES kWh ENTRY'!F158</f>
        <v>12828.033138275146</v>
      </c>
      <c r="G5" s="3">
        <f>'RES kWh ENTRY'!G158</f>
        <v>1893.0244064331055</v>
      </c>
      <c r="H5" s="3">
        <f>'RES kWh ENTRY'!H158</f>
        <v>4583.435848236084</v>
      </c>
      <c r="I5" s="3">
        <f>'RES kWh ENTRY'!I158</f>
        <v>13965.007015228271</v>
      </c>
      <c r="J5" s="3">
        <f>'RES kWh ENTRY'!J158</f>
        <v>5206.932933807373</v>
      </c>
      <c r="K5" s="3">
        <f>'RES kWh ENTRY'!K158</f>
        <v>4059.8793182373047</v>
      </c>
      <c r="L5" s="3">
        <f>'RES kWh ENTRY'!L158</f>
        <v>3998.5804481506348</v>
      </c>
      <c r="M5" s="3">
        <f>'RES kWh ENTRY'!M158</f>
        <v>16488.103820800781</v>
      </c>
      <c r="N5" s="3">
        <f>'RES kWh ENTRY'!N158</f>
        <v>438.70127487182623</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1</v>
      </c>
      <c r="C6" s="3">
        <f>'RES kWh ENTRY'!C159</f>
        <v>772.94281005859375</v>
      </c>
      <c r="D6" s="3">
        <f>'RES kWh ENTRY'!D159</f>
        <v>107077.67098887122</v>
      </c>
      <c r="E6" s="3">
        <f>'RES kWh ENTRY'!E159</f>
        <v>80971.34984967779</v>
      </c>
      <c r="F6" s="3">
        <f>'RES kWh ENTRY'!F159</f>
        <v>82540.206563498054</v>
      </c>
      <c r="G6" s="3">
        <f>'RES kWh ENTRY'!G159</f>
        <v>81844.436279316491</v>
      </c>
      <c r="H6" s="3">
        <f>'RES kWh ENTRY'!H159</f>
        <v>122616.94122049349</v>
      </c>
      <c r="I6" s="3">
        <f>'RES kWh ENTRY'!I159</f>
        <v>90614.041755635728</v>
      </c>
      <c r="J6" s="3">
        <f>'RES kWh ENTRY'!J159</f>
        <v>149566.60696037373</v>
      </c>
      <c r="K6" s="3">
        <f>'RES kWh ENTRY'!K159</f>
        <v>27780.719874925027</v>
      </c>
      <c r="L6" s="3">
        <f>'RES kWh ENTRY'!L159</f>
        <v>47902.942258003626</v>
      </c>
      <c r="M6" s="3">
        <f>'RES kWh ENTRY'!M159</f>
        <v>5600.1583668214389</v>
      </c>
      <c r="N6" s="3">
        <f>'RES kWh ENTRY'!N159</f>
        <v>27715.218523069554</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v>
      </c>
      <c r="C7" s="3">
        <f>'RES kWh ENTRY'!C160</f>
        <v>0</v>
      </c>
      <c r="D7" s="3">
        <f>'RES kWh ENTRY'!D160</f>
        <v>0</v>
      </c>
      <c r="E7" s="3">
        <f>'RES kWh ENTRY'!E160</f>
        <v>0</v>
      </c>
      <c r="F7" s="3">
        <f>'RES kWh ENTRY'!F160</f>
        <v>0</v>
      </c>
      <c r="G7" s="3">
        <f>'RES kWh ENTRY'!G160</f>
        <v>0</v>
      </c>
      <c r="H7" s="3">
        <f>'RES kWh ENTRY'!H160</f>
        <v>0</v>
      </c>
      <c r="I7" s="3">
        <f>'RES kWh ENTRY'!I160</f>
        <v>0</v>
      </c>
      <c r="J7" s="3">
        <f>'RES kWh ENTRY'!J160</f>
        <v>0</v>
      </c>
      <c r="K7" s="3">
        <f>'RES kWh ENTRY'!K160</f>
        <v>0</v>
      </c>
      <c r="L7" s="3">
        <f>'RES kWh ENTRY'!L160</f>
        <v>0</v>
      </c>
      <c r="M7" s="3">
        <f>'RES kWh ENTRY'!M160</f>
        <v>0</v>
      </c>
      <c r="N7" s="3">
        <f>'RES kWh ENTRY'!N160</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9</v>
      </c>
      <c r="C8" s="3">
        <f>'RES kWh ENTRY'!C161</f>
        <v>2793.0009765625</v>
      </c>
      <c r="D8" s="3">
        <f>'RES kWh ENTRY'!D161</f>
        <v>11423.945449640933</v>
      </c>
      <c r="E8" s="3">
        <f>'RES kWh ENTRY'!E161</f>
        <v>56584.668799152874</v>
      </c>
      <c r="F8" s="3">
        <f>'RES kWh ENTRY'!F161</f>
        <v>51492.62606371037</v>
      </c>
      <c r="G8" s="3">
        <f>'RES kWh ENTRY'!G161</f>
        <v>44342.57576900463</v>
      </c>
      <c r="H8" s="3">
        <f>'RES kWh ENTRY'!H161</f>
        <v>21168.209224796468</v>
      </c>
      <c r="I8" s="3">
        <f>'RES kWh ENTRY'!I161</f>
        <v>54689.172535212027</v>
      </c>
      <c r="J8" s="3">
        <f>'RES kWh ENTRY'!J161</f>
        <v>169207.65054872536</v>
      </c>
      <c r="K8" s="3">
        <f>'RES kWh ENTRY'!K161</f>
        <v>73809.289694283405</v>
      </c>
      <c r="L8" s="3">
        <f>'RES kWh ENTRY'!L161</f>
        <v>165411.86721025733</v>
      </c>
      <c r="M8" s="3">
        <f>'RES kWh ENTRY'!M161</f>
        <v>14096.516850165703</v>
      </c>
      <c r="N8" s="3">
        <f>'RES kWh ENTRY'!N161</f>
        <v>26259.029576623769</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3</v>
      </c>
      <c r="C9" s="3">
        <f>'RES kWh ENTRY'!C162</f>
        <v>36602.357696533203</v>
      </c>
      <c r="D9" s="3">
        <f>'RES kWh ENTRY'!D162</f>
        <v>499644.98164367676</v>
      </c>
      <c r="E9" s="3">
        <f>'RES kWh ENTRY'!E162</f>
        <v>667844.07139587402</v>
      </c>
      <c r="F9" s="3">
        <f>'RES kWh ENTRY'!F162</f>
        <v>317310.41088485718</v>
      </c>
      <c r="G9" s="3">
        <f>'RES kWh ENTRY'!G162</f>
        <v>457762.41489362717</v>
      </c>
      <c r="H9" s="3">
        <f>'RES kWh ENTRY'!H162</f>
        <v>453849.36691665649</v>
      </c>
      <c r="I9" s="3">
        <f>'RES kWh ENTRY'!I162</f>
        <v>416015.69378662109</v>
      </c>
      <c r="J9" s="3">
        <f>'RES kWh ENTRY'!J162</f>
        <v>436182.01362991333</v>
      </c>
      <c r="K9" s="3">
        <f>'RES kWh ENTRY'!K162</f>
        <v>979161.41333007813</v>
      </c>
      <c r="L9" s="3">
        <f>'RES kWh ENTRY'!L162</f>
        <v>67338.180541992188</v>
      </c>
      <c r="M9" s="3">
        <f>'RES kWh ENTRY'!M162</f>
        <v>241426.80551147461</v>
      </c>
      <c r="N9" s="3">
        <f>'RES kWh ENTRY'!N162</f>
        <v>574891.36218261719</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4</v>
      </c>
      <c r="C10" s="3">
        <f>'RES kWh ENTRY'!C163</f>
        <v>0</v>
      </c>
      <c r="D10" s="3">
        <f>'RES kWh ENTRY'!D163</f>
        <v>198167.57349662558</v>
      </c>
      <c r="E10" s="3">
        <f>'RES kWh ENTRY'!E163</f>
        <v>241041.52668274409</v>
      </c>
      <c r="F10" s="3">
        <f>'RES kWh ENTRY'!F163</f>
        <v>3310785.028101705</v>
      </c>
      <c r="G10" s="3">
        <f>'RES kWh ENTRY'!G163</f>
        <v>2961048.0197973717</v>
      </c>
      <c r="H10" s="3">
        <f>'RES kWh ENTRY'!H163</f>
        <v>4535219.4783791583</v>
      </c>
      <c r="I10" s="3">
        <f>'RES kWh ENTRY'!I163</f>
        <v>998470.25019483548</v>
      </c>
      <c r="J10" s="3">
        <f>'RES kWh ENTRY'!J163</f>
        <v>340628.01039682498</v>
      </c>
      <c r="K10" s="3">
        <f>'RES kWh ENTRY'!K163</f>
        <v>625892.08449295035</v>
      </c>
      <c r="L10" s="3">
        <f>'RES kWh ENTRY'!L163</f>
        <v>287550.60778310348</v>
      </c>
      <c r="M10" s="3">
        <f>'RES kWh ENTRY'!M163</f>
        <v>223042.88715718957</v>
      </c>
      <c r="N10" s="3">
        <f>'RES kWh ENTRY'!N163</f>
        <v>2437164.4187922264</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5</v>
      </c>
      <c r="C11" s="3">
        <f>'RES kWh ENTRY'!C164</f>
        <v>0</v>
      </c>
      <c r="D11" s="3">
        <f>'RES kWh ENTRY'!D164</f>
        <v>0</v>
      </c>
      <c r="E11" s="3">
        <f>'RES kWh ENTRY'!E164</f>
        <v>0</v>
      </c>
      <c r="F11" s="3">
        <f>'RES kWh ENTRY'!F164</f>
        <v>2000.6999206542973</v>
      </c>
      <c r="G11" s="3">
        <f>'RES kWh ENTRY'!G164</f>
        <v>26009.098968505867</v>
      </c>
      <c r="H11" s="3">
        <f>'RES kWh ENTRY'!H164</f>
        <v>615.59997558593761</v>
      </c>
      <c r="I11" s="3">
        <f>'RES kWh ENTRY'!I164</f>
        <v>15082.199401855472</v>
      </c>
      <c r="J11" s="3">
        <f>'RES kWh ENTRY'!J164</f>
        <v>153.8999938964844</v>
      </c>
      <c r="K11" s="3">
        <f>'RES kWh ENTRY'!K164</f>
        <v>0</v>
      </c>
      <c r="L11" s="3">
        <f>'RES kWh ENTRY'!L164</f>
        <v>0</v>
      </c>
      <c r="M11" s="3">
        <f>'RES kWh ENTRY'!M164</f>
        <v>0</v>
      </c>
      <c r="N11" s="3">
        <f>'RES kWh ENTRY'!N164</f>
        <v>0</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6</v>
      </c>
      <c r="C12" s="3">
        <f>'RES kWh ENTRY'!C165</f>
        <v>0</v>
      </c>
      <c r="D12" s="3">
        <f>'RES kWh ENTRY'!D165</f>
        <v>0</v>
      </c>
      <c r="E12" s="3">
        <f>'RES kWh ENTRY'!E165</f>
        <v>0</v>
      </c>
      <c r="F12" s="3">
        <f>'RES kWh ENTRY'!F165</f>
        <v>0</v>
      </c>
      <c r="G12" s="3">
        <f>'RES kWh ENTRY'!G165</f>
        <v>0</v>
      </c>
      <c r="H12" s="3">
        <f>'RES kWh ENTRY'!H165</f>
        <v>0</v>
      </c>
      <c r="I12" s="3">
        <f>'RES kWh ENTRY'!I165</f>
        <v>0</v>
      </c>
      <c r="J12" s="3">
        <f>'RES kWh ENTRY'!J165</f>
        <v>0</v>
      </c>
      <c r="K12" s="3">
        <f>'RES kWh ENTRY'!K165</f>
        <v>0</v>
      </c>
      <c r="L12" s="3">
        <f>'RES kWh ENTRY'!L165</f>
        <v>0</v>
      </c>
      <c r="M12" s="3">
        <f>'RES kWh ENTRY'!M165</f>
        <v>0</v>
      </c>
      <c r="N12" s="3">
        <f>'RES kWh ENTRY'!N165</f>
        <v>0</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7</v>
      </c>
      <c r="C13" s="3">
        <f>'RES kWh ENTRY'!C166</f>
        <v>0</v>
      </c>
      <c r="D13" s="3">
        <f>'RES kWh ENTRY'!D166</f>
        <v>13551.849609375</v>
      </c>
      <c r="E13" s="3">
        <f>'RES kWh ENTRY'!E166</f>
        <v>0</v>
      </c>
      <c r="F13" s="3">
        <f>'RES kWh ENTRY'!F166</f>
        <v>1129.32080078125</v>
      </c>
      <c r="G13" s="3">
        <f>'RES kWh ENTRY'!G166</f>
        <v>2823.302001953125</v>
      </c>
      <c r="H13" s="3">
        <f>'RES kWh ENTRY'!H166</f>
        <v>4517.283203125</v>
      </c>
      <c r="I13" s="3">
        <f>'RES kWh ENTRY'!I166</f>
        <v>14116.510009765625</v>
      </c>
      <c r="J13" s="3">
        <f>'RES kWh ENTRY'!J166</f>
        <v>0</v>
      </c>
      <c r="K13" s="3">
        <f>'RES kWh ENTRY'!K166</f>
        <v>0</v>
      </c>
      <c r="L13" s="3">
        <f>'RES kWh ENTRY'!L166</f>
        <v>9599.226806640625</v>
      </c>
      <c r="M13" s="3">
        <f>'RES kWh ENTRY'!M166</f>
        <v>0</v>
      </c>
      <c r="N13" s="3">
        <f>'RES kWh ENTRY'!N166</f>
        <v>5646.60400390625</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8</v>
      </c>
      <c r="C14" s="3">
        <f>'RES kWh ENTRY'!C167</f>
        <v>0</v>
      </c>
      <c r="D14" s="3">
        <f>'RES kWh ENTRY'!D167</f>
        <v>0</v>
      </c>
      <c r="E14" s="3">
        <f>'RES kWh ENTRY'!E167</f>
        <v>60.288284301757813</v>
      </c>
      <c r="F14" s="3">
        <f>'RES kWh ENTRY'!F167</f>
        <v>142982.54183959961</v>
      </c>
      <c r="G14" s="3">
        <f>'RES kWh ENTRY'!G167</f>
        <v>629.1268310546875</v>
      </c>
      <c r="H14" s="3">
        <f>'RES kWh ENTRY'!H167</f>
        <v>105.87905883789063</v>
      </c>
      <c r="I14" s="3">
        <f>'RES kWh ENTRY'!I167</f>
        <v>32041.986978824734</v>
      </c>
      <c r="J14" s="3">
        <f>'RES kWh ENTRY'!J167</f>
        <v>1349.1973586309523</v>
      </c>
      <c r="K14" s="3">
        <f>'RES kWh ENTRY'!K167</f>
        <v>0</v>
      </c>
      <c r="L14" s="3">
        <f>'RES kWh ENTRY'!L167</f>
        <v>158.36717785105986</v>
      </c>
      <c r="M14" s="3">
        <f>'RES kWh ENTRY'!M167</f>
        <v>462.84056163969495</v>
      </c>
      <c r="N14" s="3">
        <f>'RES kWh ENTRY'!N167</f>
        <v>925.68112327938991</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11</v>
      </c>
      <c r="C15" s="3"/>
      <c r="D15" s="3"/>
      <c r="E15" s="229"/>
      <c r="F15" s="229"/>
      <c r="G15" s="229"/>
      <c r="H15" s="229"/>
      <c r="I15" s="229"/>
      <c r="J15" s="229"/>
      <c r="K15" s="229"/>
      <c r="L15" s="229"/>
      <c r="M15" s="229"/>
      <c r="N15" s="229"/>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ht="15.75" thickBot="1" x14ac:dyDescent="0.3">
      <c r="A16" s="584"/>
      <c r="B16" s="185" t="s">
        <v>24</v>
      </c>
      <c r="C16" s="230">
        <f>SUM(C5:C15)</f>
        <v>40168.301483154297</v>
      </c>
      <c r="D16" s="230">
        <f t="shared" ref="D16:AM16" si="1">SUM(D5:D15)</f>
        <v>832382.54025786114</v>
      </c>
      <c r="E16" s="230">
        <f t="shared" si="1"/>
        <v>1052759.6560112012</v>
      </c>
      <c r="F16" s="230">
        <f t="shared" si="1"/>
        <v>3921068.8673130809</v>
      </c>
      <c r="G16" s="230">
        <f t="shared" si="1"/>
        <v>3576351.9989472665</v>
      </c>
      <c r="H16" s="230">
        <f t="shared" si="1"/>
        <v>5142676.1938268896</v>
      </c>
      <c r="I16" s="230">
        <f t="shared" si="1"/>
        <v>1634994.8616779784</v>
      </c>
      <c r="J16" s="230">
        <f t="shared" si="1"/>
        <v>1102294.3118221723</v>
      </c>
      <c r="K16" s="230">
        <f t="shared" si="1"/>
        <v>1710703.3867104743</v>
      </c>
      <c r="L16" s="230">
        <f t="shared" si="1"/>
        <v>581959.77222599892</v>
      </c>
      <c r="M16" s="230">
        <f t="shared" si="1"/>
        <v>501117.31226809177</v>
      </c>
      <c r="N16" s="230">
        <f t="shared" si="1"/>
        <v>3073041.0154765942</v>
      </c>
      <c r="O16" s="231">
        <f t="shared" si="1"/>
        <v>0</v>
      </c>
      <c r="P16" s="231">
        <f t="shared" si="1"/>
        <v>0</v>
      </c>
      <c r="Q16" s="231">
        <f t="shared" si="1"/>
        <v>0</v>
      </c>
      <c r="R16" s="231">
        <f t="shared" si="1"/>
        <v>0</v>
      </c>
      <c r="S16" s="231">
        <f t="shared" si="1"/>
        <v>0</v>
      </c>
      <c r="T16" s="231">
        <f t="shared" si="1"/>
        <v>0</v>
      </c>
      <c r="U16" s="231">
        <f t="shared" si="1"/>
        <v>0</v>
      </c>
      <c r="V16" s="231">
        <f t="shared" si="1"/>
        <v>0</v>
      </c>
      <c r="W16" s="231">
        <f t="shared" si="1"/>
        <v>0</v>
      </c>
      <c r="X16" s="231">
        <f t="shared" si="1"/>
        <v>0</v>
      </c>
      <c r="Y16" s="231">
        <f t="shared" si="1"/>
        <v>0</v>
      </c>
      <c r="Z16" s="231">
        <f t="shared" si="1"/>
        <v>0</v>
      </c>
      <c r="AA16" s="231">
        <f t="shared" si="1"/>
        <v>0</v>
      </c>
      <c r="AB16" s="231">
        <f t="shared" si="1"/>
        <v>0</v>
      </c>
      <c r="AC16" s="231">
        <f t="shared" si="1"/>
        <v>0</v>
      </c>
      <c r="AD16" s="231">
        <f t="shared" si="1"/>
        <v>0</v>
      </c>
      <c r="AE16" s="231">
        <f t="shared" si="1"/>
        <v>0</v>
      </c>
      <c r="AF16" s="231">
        <f t="shared" si="1"/>
        <v>0</v>
      </c>
      <c r="AG16" s="231">
        <f t="shared" si="1"/>
        <v>0</v>
      </c>
      <c r="AH16" s="231">
        <f t="shared" si="1"/>
        <v>0</v>
      </c>
      <c r="AI16" s="231">
        <f t="shared" si="1"/>
        <v>0</v>
      </c>
      <c r="AJ16" s="231">
        <f t="shared" si="1"/>
        <v>0</v>
      </c>
      <c r="AK16" s="231">
        <f t="shared" si="1"/>
        <v>0</v>
      </c>
      <c r="AL16" s="231">
        <f t="shared" si="1"/>
        <v>0</v>
      </c>
      <c r="AM16" s="231">
        <f t="shared" si="1"/>
        <v>0</v>
      </c>
    </row>
    <row r="17" spans="1:39" x14ac:dyDescent="0.25">
      <c r="A17" s="249"/>
      <c r="B17" s="250"/>
      <c r="C17" s="9"/>
      <c r="D17" s="250"/>
      <c r="E17" s="9"/>
      <c r="F17" s="250"/>
      <c r="G17" s="250"/>
      <c r="H17" s="9"/>
      <c r="I17" s="250"/>
      <c r="J17" s="250"/>
      <c r="K17" s="9"/>
      <c r="L17" s="250"/>
      <c r="M17" s="250"/>
      <c r="N17" s="9"/>
      <c r="O17" s="250"/>
      <c r="P17" s="250"/>
      <c r="Q17" s="9"/>
      <c r="R17" s="250"/>
      <c r="S17" s="250"/>
      <c r="T17" s="9"/>
      <c r="U17" s="250"/>
      <c r="V17" s="250"/>
      <c r="W17" s="9"/>
      <c r="X17" s="250"/>
      <c r="Y17" s="250"/>
      <c r="Z17" s="9"/>
      <c r="AA17" s="250"/>
      <c r="AB17" s="250"/>
      <c r="AC17" s="9"/>
      <c r="AD17" s="250"/>
      <c r="AE17" s="250"/>
      <c r="AF17" s="9"/>
      <c r="AG17" s="250"/>
      <c r="AH17" s="250"/>
      <c r="AI17" s="9"/>
      <c r="AJ17" s="250"/>
      <c r="AK17" s="250"/>
      <c r="AL17" s="9"/>
      <c r="AM17" s="250"/>
    </row>
    <row r="18" spans="1:39" ht="15.75" thickBot="1" x14ac:dyDescent="0.3">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row>
    <row r="19" spans="1:39" ht="16.5" thickBot="1" x14ac:dyDescent="0.3">
      <c r="A19" s="585" t="s">
        <v>14</v>
      </c>
      <c r="B19" s="17" t="s">
        <v>10</v>
      </c>
      <c r="C19" s="142">
        <f>C$4</f>
        <v>44927</v>
      </c>
      <c r="D19" s="142">
        <f t="shared" ref="D19:AM19" si="2">D$4</f>
        <v>44958</v>
      </c>
      <c r="E19" s="142">
        <f t="shared" si="2"/>
        <v>44986</v>
      </c>
      <c r="F19" s="142">
        <f t="shared" si="2"/>
        <v>45017</v>
      </c>
      <c r="G19" s="142">
        <f t="shared" si="2"/>
        <v>45047</v>
      </c>
      <c r="H19" s="142">
        <f t="shared" si="2"/>
        <v>45078</v>
      </c>
      <c r="I19" s="142">
        <f t="shared" si="2"/>
        <v>45108</v>
      </c>
      <c r="J19" s="142">
        <f t="shared" si="2"/>
        <v>45139</v>
      </c>
      <c r="K19" s="142">
        <f t="shared" si="2"/>
        <v>45170</v>
      </c>
      <c r="L19" s="142">
        <f t="shared" si="2"/>
        <v>45200</v>
      </c>
      <c r="M19" s="142">
        <f t="shared" si="2"/>
        <v>45231</v>
      </c>
      <c r="N19" s="142">
        <f t="shared" si="2"/>
        <v>45261</v>
      </c>
      <c r="O19" s="142">
        <f t="shared" si="2"/>
        <v>45292</v>
      </c>
      <c r="P19" s="142">
        <f t="shared" si="2"/>
        <v>45323</v>
      </c>
      <c r="Q19" s="142">
        <f t="shared" si="2"/>
        <v>45352</v>
      </c>
      <c r="R19" s="142">
        <f t="shared" si="2"/>
        <v>45383</v>
      </c>
      <c r="S19" s="142">
        <f t="shared" si="2"/>
        <v>45413</v>
      </c>
      <c r="T19" s="142">
        <f t="shared" si="2"/>
        <v>45444</v>
      </c>
      <c r="U19" s="142">
        <f t="shared" si="2"/>
        <v>45474</v>
      </c>
      <c r="V19" s="142">
        <f t="shared" si="2"/>
        <v>45505</v>
      </c>
      <c r="W19" s="142">
        <f t="shared" si="2"/>
        <v>45536</v>
      </c>
      <c r="X19" s="142">
        <f t="shared" si="2"/>
        <v>45566</v>
      </c>
      <c r="Y19" s="142">
        <f t="shared" si="2"/>
        <v>45597</v>
      </c>
      <c r="Z19" s="480">
        <f t="shared" si="2"/>
        <v>45627</v>
      </c>
      <c r="AA19" s="142">
        <f t="shared" si="2"/>
        <v>45658</v>
      </c>
      <c r="AB19" s="142">
        <f t="shared" si="2"/>
        <v>45689</v>
      </c>
      <c r="AC19" s="142">
        <f t="shared" si="2"/>
        <v>45717</v>
      </c>
      <c r="AD19" s="142">
        <f t="shared" si="2"/>
        <v>45748</v>
      </c>
      <c r="AE19" s="142">
        <f t="shared" si="2"/>
        <v>45778</v>
      </c>
      <c r="AF19" s="142">
        <f t="shared" si="2"/>
        <v>45809</v>
      </c>
      <c r="AG19" s="142">
        <f t="shared" si="2"/>
        <v>45839</v>
      </c>
      <c r="AH19" s="142">
        <f t="shared" si="2"/>
        <v>45870</v>
      </c>
      <c r="AI19" s="142">
        <f t="shared" si="2"/>
        <v>45901</v>
      </c>
      <c r="AJ19" s="142">
        <f t="shared" si="2"/>
        <v>45931</v>
      </c>
      <c r="AK19" s="142">
        <f t="shared" si="2"/>
        <v>45962</v>
      </c>
      <c r="AL19" s="142">
        <f t="shared" si="2"/>
        <v>45992</v>
      </c>
      <c r="AM19" s="142">
        <f t="shared" si="2"/>
        <v>46023</v>
      </c>
    </row>
    <row r="20" spans="1:39" ht="15" customHeight="1" x14ac:dyDescent="0.25">
      <c r="A20" s="586"/>
      <c r="B20" s="11" t="str">
        <f t="shared" ref="B20:C31" si="3">B5</f>
        <v>Building Shell</v>
      </c>
      <c r="C20" s="3">
        <f>C5</f>
        <v>0</v>
      </c>
      <c r="D20" s="3">
        <f>IF(SUM($C$16:$N$16)=0,0,C20+D5)</f>
        <v>2516.5190696716309</v>
      </c>
      <c r="E20" s="3">
        <f t="shared" ref="E20:AM20" si="4">IF(SUM($C$16:$N$16)=0,0,D20+E5)</f>
        <v>8774.2700691223145</v>
      </c>
      <c r="F20" s="3">
        <f t="shared" si="4"/>
        <v>21602.303207397461</v>
      </c>
      <c r="G20" s="3">
        <f t="shared" si="4"/>
        <v>23495.327613830566</v>
      </c>
      <c r="H20" s="3">
        <f t="shared" si="4"/>
        <v>28078.76346206665</v>
      </c>
      <c r="I20" s="3">
        <f t="shared" si="4"/>
        <v>42043.770477294922</v>
      </c>
      <c r="J20" s="3">
        <f t="shared" si="4"/>
        <v>47250.703411102295</v>
      </c>
      <c r="K20" s="3">
        <f t="shared" si="4"/>
        <v>51310.5827293396</v>
      </c>
      <c r="L20" s="3">
        <f t="shared" si="4"/>
        <v>55309.163177490234</v>
      </c>
      <c r="M20" s="3">
        <f t="shared" si="4"/>
        <v>71797.266998291016</v>
      </c>
      <c r="N20" s="3">
        <f t="shared" si="4"/>
        <v>72235.968273162842</v>
      </c>
      <c r="O20" s="3">
        <f t="shared" si="4"/>
        <v>72235.968273162842</v>
      </c>
      <c r="P20" s="3">
        <f t="shared" si="4"/>
        <v>72235.968273162842</v>
      </c>
      <c r="Q20" s="3">
        <f t="shared" si="4"/>
        <v>72235.968273162842</v>
      </c>
      <c r="R20" s="3">
        <f t="shared" si="4"/>
        <v>72235.968273162842</v>
      </c>
      <c r="S20" s="3">
        <f t="shared" si="4"/>
        <v>72235.968273162842</v>
      </c>
      <c r="T20" s="3">
        <f t="shared" si="4"/>
        <v>72235.968273162842</v>
      </c>
      <c r="U20" s="3">
        <f t="shared" si="4"/>
        <v>72235.968273162842</v>
      </c>
      <c r="V20" s="3">
        <f t="shared" si="4"/>
        <v>72235.968273162842</v>
      </c>
      <c r="W20" s="3">
        <f t="shared" si="4"/>
        <v>72235.968273162842</v>
      </c>
      <c r="X20" s="3">
        <f t="shared" si="4"/>
        <v>72235.968273162842</v>
      </c>
      <c r="Y20" s="3">
        <f t="shared" si="4"/>
        <v>72235.968273162842</v>
      </c>
      <c r="Z20" s="481">
        <f t="shared" si="4"/>
        <v>72235.968273162842</v>
      </c>
      <c r="AA20" s="3">
        <f t="shared" si="4"/>
        <v>72235.968273162842</v>
      </c>
      <c r="AB20" s="3">
        <f t="shared" si="4"/>
        <v>72235.968273162842</v>
      </c>
      <c r="AC20" s="3">
        <f t="shared" si="4"/>
        <v>72235.968273162842</v>
      </c>
      <c r="AD20" s="3">
        <f t="shared" si="4"/>
        <v>72235.968273162842</v>
      </c>
      <c r="AE20" s="3">
        <f t="shared" si="4"/>
        <v>72235.968273162842</v>
      </c>
      <c r="AF20" s="3">
        <f t="shared" si="4"/>
        <v>72235.968273162842</v>
      </c>
      <c r="AG20" s="3">
        <f t="shared" si="4"/>
        <v>72235.968273162842</v>
      </c>
      <c r="AH20" s="3">
        <f t="shared" si="4"/>
        <v>72235.968273162842</v>
      </c>
      <c r="AI20" s="3">
        <f t="shared" si="4"/>
        <v>72235.968273162842</v>
      </c>
      <c r="AJ20" s="3">
        <f t="shared" si="4"/>
        <v>72235.968273162842</v>
      </c>
      <c r="AK20" s="3">
        <f t="shared" si="4"/>
        <v>72235.968273162842</v>
      </c>
      <c r="AL20" s="3">
        <f t="shared" si="4"/>
        <v>72235.968273162842</v>
      </c>
      <c r="AM20" s="3">
        <f t="shared" si="4"/>
        <v>72235.968273162842</v>
      </c>
    </row>
    <row r="21" spans="1:39" x14ac:dyDescent="0.25">
      <c r="A21" s="586"/>
      <c r="B21" s="12" t="str">
        <f t="shared" si="3"/>
        <v>Cooling</v>
      </c>
      <c r="C21" s="3">
        <f t="shared" si="3"/>
        <v>772.94281005859375</v>
      </c>
      <c r="D21" s="3">
        <f t="shared" ref="D21:AM21" si="5">IF(SUM($C$16:$N$16)=0,0,C21+D6)</f>
        <v>107850.61379892981</v>
      </c>
      <c r="E21" s="3">
        <f t="shared" si="5"/>
        <v>188821.96364860761</v>
      </c>
      <c r="F21" s="3">
        <f t="shared" si="5"/>
        <v>271362.17021210567</v>
      </c>
      <c r="G21" s="3">
        <f t="shared" si="5"/>
        <v>353206.60649142216</v>
      </c>
      <c r="H21" s="3">
        <f t="shared" si="5"/>
        <v>475823.54771191569</v>
      </c>
      <c r="I21" s="3">
        <f t="shared" si="5"/>
        <v>566437.58946755144</v>
      </c>
      <c r="J21" s="3">
        <f t="shared" si="5"/>
        <v>716004.19642792514</v>
      </c>
      <c r="K21" s="3">
        <f t="shared" si="5"/>
        <v>743784.91630285012</v>
      </c>
      <c r="L21" s="3">
        <f t="shared" si="5"/>
        <v>791687.85856085375</v>
      </c>
      <c r="M21" s="3">
        <f t="shared" si="5"/>
        <v>797288.01692767523</v>
      </c>
      <c r="N21" s="3">
        <f t="shared" si="5"/>
        <v>825003.23545074475</v>
      </c>
      <c r="O21" s="3">
        <f t="shared" si="5"/>
        <v>825003.23545074475</v>
      </c>
      <c r="P21" s="3">
        <f t="shared" si="5"/>
        <v>825003.23545074475</v>
      </c>
      <c r="Q21" s="3">
        <f t="shared" si="5"/>
        <v>825003.23545074475</v>
      </c>
      <c r="R21" s="3">
        <f t="shared" si="5"/>
        <v>825003.23545074475</v>
      </c>
      <c r="S21" s="3">
        <f t="shared" si="5"/>
        <v>825003.23545074475</v>
      </c>
      <c r="T21" s="3">
        <f t="shared" si="5"/>
        <v>825003.23545074475</v>
      </c>
      <c r="U21" s="3">
        <f t="shared" si="5"/>
        <v>825003.23545074475</v>
      </c>
      <c r="V21" s="3">
        <f t="shared" si="5"/>
        <v>825003.23545074475</v>
      </c>
      <c r="W21" s="3">
        <f t="shared" si="5"/>
        <v>825003.23545074475</v>
      </c>
      <c r="X21" s="3">
        <f t="shared" si="5"/>
        <v>825003.23545074475</v>
      </c>
      <c r="Y21" s="3">
        <f t="shared" si="5"/>
        <v>825003.23545074475</v>
      </c>
      <c r="Z21" s="481">
        <f t="shared" si="5"/>
        <v>825003.23545074475</v>
      </c>
      <c r="AA21" s="3">
        <f t="shared" si="5"/>
        <v>825003.23545074475</v>
      </c>
      <c r="AB21" s="3">
        <f t="shared" si="5"/>
        <v>825003.23545074475</v>
      </c>
      <c r="AC21" s="3">
        <f t="shared" si="5"/>
        <v>825003.23545074475</v>
      </c>
      <c r="AD21" s="3">
        <f t="shared" si="5"/>
        <v>825003.23545074475</v>
      </c>
      <c r="AE21" s="3">
        <f t="shared" si="5"/>
        <v>825003.23545074475</v>
      </c>
      <c r="AF21" s="3">
        <f t="shared" si="5"/>
        <v>825003.23545074475</v>
      </c>
      <c r="AG21" s="3">
        <f t="shared" si="5"/>
        <v>825003.23545074475</v>
      </c>
      <c r="AH21" s="3">
        <f t="shared" si="5"/>
        <v>825003.23545074475</v>
      </c>
      <c r="AI21" s="3">
        <f t="shared" si="5"/>
        <v>825003.23545074475</v>
      </c>
      <c r="AJ21" s="3">
        <f t="shared" si="5"/>
        <v>825003.23545074475</v>
      </c>
      <c r="AK21" s="3">
        <f t="shared" si="5"/>
        <v>825003.23545074475</v>
      </c>
      <c r="AL21" s="3">
        <f t="shared" si="5"/>
        <v>825003.23545074475</v>
      </c>
      <c r="AM21" s="3">
        <f t="shared" si="5"/>
        <v>825003.23545074475</v>
      </c>
    </row>
    <row r="22" spans="1:39" x14ac:dyDescent="0.25">
      <c r="A22" s="586"/>
      <c r="B22" s="11" t="str">
        <f t="shared" si="3"/>
        <v>Freezer</v>
      </c>
      <c r="C22" s="3">
        <f t="shared" si="3"/>
        <v>0</v>
      </c>
      <c r="D22" s="3">
        <f t="shared" ref="D22:AM22" si="6">IF(SUM($C$16:$N$16)=0,0,C22+D7)</f>
        <v>0</v>
      </c>
      <c r="E22" s="3">
        <f t="shared" si="6"/>
        <v>0</v>
      </c>
      <c r="F22" s="3">
        <f t="shared" si="6"/>
        <v>0</v>
      </c>
      <c r="G22" s="3">
        <f t="shared" si="6"/>
        <v>0</v>
      </c>
      <c r="H22" s="3">
        <f t="shared" si="6"/>
        <v>0</v>
      </c>
      <c r="I22" s="3">
        <f t="shared" si="6"/>
        <v>0</v>
      </c>
      <c r="J22" s="3">
        <f t="shared" si="6"/>
        <v>0</v>
      </c>
      <c r="K22" s="3">
        <f t="shared" si="6"/>
        <v>0</v>
      </c>
      <c r="L22" s="3">
        <f t="shared" si="6"/>
        <v>0</v>
      </c>
      <c r="M22" s="3">
        <f t="shared" si="6"/>
        <v>0</v>
      </c>
      <c r="N22" s="3">
        <f t="shared" si="6"/>
        <v>0</v>
      </c>
      <c r="O22" s="3">
        <f t="shared" si="6"/>
        <v>0</v>
      </c>
      <c r="P22" s="3">
        <f t="shared" si="6"/>
        <v>0</v>
      </c>
      <c r="Q22" s="3">
        <f t="shared" si="6"/>
        <v>0</v>
      </c>
      <c r="R22" s="3">
        <f t="shared" si="6"/>
        <v>0</v>
      </c>
      <c r="S22" s="3">
        <f t="shared" si="6"/>
        <v>0</v>
      </c>
      <c r="T22" s="3">
        <f t="shared" si="6"/>
        <v>0</v>
      </c>
      <c r="U22" s="3">
        <f t="shared" si="6"/>
        <v>0</v>
      </c>
      <c r="V22" s="3">
        <f t="shared" si="6"/>
        <v>0</v>
      </c>
      <c r="W22" s="3">
        <f t="shared" si="6"/>
        <v>0</v>
      </c>
      <c r="X22" s="3">
        <f t="shared" si="6"/>
        <v>0</v>
      </c>
      <c r="Y22" s="3">
        <f t="shared" si="6"/>
        <v>0</v>
      </c>
      <c r="Z22" s="481">
        <f t="shared" si="6"/>
        <v>0</v>
      </c>
      <c r="AA22" s="3">
        <f t="shared" si="6"/>
        <v>0</v>
      </c>
      <c r="AB22" s="3">
        <f t="shared" si="6"/>
        <v>0</v>
      </c>
      <c r="AC22" s="3">
        <f t="shared" si="6"/>
        <v>0</v>
      </c>
      <c r="AD22" s="3">
        <f t="shared" si="6"/>
        <v>0</v>
      </c>
      <c r="AE22" s="3">
        <f t="shared" si="6"/>
        <v>0</v>
      </c>
      <c r="AF22" s="3">
        <f t="shared" si="6"/>
        <v>0</v>
      </c>
      <c r="AG22" s="3">
        <f t="shared" si="6"/>
        <v>0</v>
      </c>
      <c r="AH22" s="3">
        <f t="shared" si="6"/>
        <v>0</v>
      </c>
      <c r="AI22" s="3">
        <f t="shared" si="6"/>
        <v>0</v>
      </c>
      <c r="AJ22" s="3">
        <f t="shared" si="6"/>
        <v>0</v>
      </c>
      <c r="AK22" s="3">
        <f t="shared" si="6"/>
        <v>0</v>
      </c>
      <c r="AL22" s="3">
        <f t="shared" si="6"/>
        <v>0</v>
      </c>
      <c r="AM22" s="3">
        <f t="shared" si="6"/>
        <v>0</v>
      </c>
    </row>
    <row r="23" spans="1:39" x14ac:dyDescent="0.25">
      <c r="A23" s="586"/>
      <c r="B23" s="11" t="str">
        <f t="shared" si="3"/>
        <v>Heating</v>
      </c>
      <c r="C23" s="3">
        <f t="shared" si="3"/>
        <v>2793.0009765625</v>
      </c>
      <c r="D23" s="3">
        <f t="shared" ref="D23:AM23" si="7">IF(SUM($C$16:$N$16)=0,0,C23+D8)</f>
        <v>14216.946426203433</v>
      </c>
      <c r="E23" s="3">
        <f t="shared" si="7"/>
        <v>70801.615225356305</v>
      </c>
      <c r="F23" s="3">
        <f t="shared" si="7"/>
        <v>122294.24128906667</v>
      </c>
      <c r="G23" s="3">
        <f t="shared" si="7"/>
        <v>166636.81705807132</v>
      </c>
      <c r="H23" s="3">
        <f t="shared" si="7"/>
        <v>187805.0262828678</v>
      </c>
      <c r="I23" s="3">
        <f t="shared" si="7"/>
        <v>242494.19881807984</v>
      </c>
      <c r="J23" s="3">
        <f t="shared" si="7"/>
        <v>411701.84936680517</v>
      </c>
      <c r="K23" s="3">
        <f t="shared" si="7"/>
        <v>485511.13906108856</v>
      </c>
      <c r="L23" s="3">
        <f t="shared" si="7"/>
        <v>650923.00627134589</v>
      </c>
      <c r="M23" s="3">
        <f t="shared" si="7"/>
        <v>665019.52312151156</v>
      </c>
      <c r="N23" s="3">
        <f t="shared" si="7"/>
        <v>691278.55269813538</v>
      </c>
      <c r="O23" s="3">
        <f t="shared" si="7"/>
        <v>691278.55269813538</v>
      </c>
      <c r="P23" s="3">
        <f t="shared" si="7"/>
        <v>691278.55269813538</v>
      </c>
      <c r="Q23" s="3">
        <f t="shared" si="7"/>
        <v>691278.55269813538</v>
      </c>
      <c r="R23" s="3">
        <f t="shared" si="7"/>
        <v>691278.55269813538</v>
      </c>
      <c r="S23" s="3">
        <f t="shared" si="7"/>
        <v>691278.55269813538</v>
      </c>
      <c r="T23" s="3">
        <f t="shared" si="7"/>
        <v>691278.55269813538</v>
      </c>
      <c r="U23" s="3">
        <f t="shared" si="7"/>
        <v>691278.55269813538</v>
      </c>
      <c r="V23" s="3">
        <f t="shared" si="7"/>
        <v>691278.55269813538</v>
      </c>
      <c r="W23" s="3">
        <f t="shared" si="7"/>
        <v>691278.55269813538</v>
      </c>
      <c r="X23" s="3">
        <f t="shared" si="7"/>
        <v>691278.55269813538</v>
      </c>
      <c r="Y23" s="3">
        <f t="shared" si="7"/>
        <v>691278.55269813538</v>
      </c>
      <c r="Z23" s="481">
        <f t="shared" si="7"/>
        <v>691278.55269813538</v>
      </c>
      <c r="AA23" s="3">
        <f t="shared" si="7"/>
        <v>691278.55269813538</v>
      </c>
      <c r="AB23" s="3">
        <f t="shared" si="7"/>
        <v>691278.55269813538</v>
      </c>
      <c r="AC23" s="3">
        <f t="shared" si="7"/>
        <v>691278.55269813538</v>
      </c>
      <c r="AD23" s="3">
        <f t="shared" si="7"/>
        <v>691278.55269813538</v>
      </c>
      <c r="AE23" s="3">
        <f t="shared" si="7"/>
        <v>691278.55269813538</v>
      </c>
      <c r="AF23" s="3">
        <f t="shared" si="7"/>
        <v>691278.55269813538</v>
      </c>
      <c r="AG23" s="3">
        <f t="shared" si="7"/>
        <v>691278.55269813538</v>
      </c>
      <c r="AH23" s="3">
        <f t="shared" si="7"/>
        <v>691278.55269813538</v>
      </c>
      <c r="AI23" s="3">
        <f t="shared" si="7"/>
        <v>691278.55269813538</v>
      </c>
      <c r="AJ23" s="3">
        <f t="shared" si="7"/>
        <v>691278.55269813538</v>
      </c>
      <c r="AK23" s="3">
        <f t="shared" si="7"/>
        <v>691278.55269813538</v>
      </c>
      <c r="AL23" s="3">
        <f t="shared" si="7"/>
        <v>691278.55269813538</v>
      </c>
      <c r="AM23" s="3">
        <f t="shared" si="7"/>
        <v>691278.55269813538</v>
      </c>
    </row>
    <row r="24" spans="1:39" x14ac:dyDescent="0.25">
      <c r="A24" s="586"/>
      <c r="B24" s="12" t="str">
        <f t="shared" si="3"/>
        <v>HVAC</v>
      </c>
      <c r="C24" s="3">
        <f t="shared" si="3"/>
        <v>36602.357696533203</v>
      </c>
      <c r="D24" s="3">
        <f t="shared" ref="D24:AM24" si="8">IF(SUM($C$16:$N$16)=0,0,C24+D9)</f>
        <v>536247.33934020996</v>
      </c>
      <c r="E24" s="3">
        <f t="shared" si="8"/>
        <v>1204091.410736084</v>
      </c>
      <c r="F24" s="3">
        <f t="shared" si="8"/>
        <v>1521401.8216209412</v>
      </c>
      <c r="G24" s="3">
        <f t="shared" si="8"/>
        <v>1979164.2365145683</v>
      </c>
      <c r="H24" s="3">
        <f t="shared" si="8"/>
        <v>2433013.6034312248</v>
      </c>
      <c r="I24" s="3">
        <f t="shared" si="8"/>
        <v>2849029.2972178459</v>
      </c>
      <c r="J24" s="3">
        <f t="shared" si="8"/>
        <v>3285211.3108477592</v>
      </c>
      <c r="K24" s="3">
        <f t="shared" si="8"/>
        <v>4264372.7241778374</v>
      </c>
      <c r="L24" s="3">
        <f t="shared" si="8"/>
        <v>4331710.9047198296</v>
      </c>
      <c r="M24" s="3">
        <f t="shared" si="8"/>
        <v>4573137.7102313042</v>
      </c>
      <c r="N24" s="3">
        <f t="shared" si="8"/>
        <v>5148029.0724139214</v>
      </c>
      <c r="O24" s="3">
        <f t="shared" si="8"/>
        <v>5148029.0724139214</v>
      </c>
      <c r="P24" s="3">
        <f t="shared" si="8"/>
        <v>5148029.0724139214</v>
      </c>
      <c r="Q24" s="3">
        <f t="shared" si="8"/>
        <v>5148029.0724139214</v>
      </c>
      <c r="R24" s="3">
        <f t="shared" si="8"/>
        <v>5148029.0724139214</v>
      </c>
      <c r="S24" s="3">
        <f t="shared" si="8"/>
        <v>5148029.0724139214</v>
      </c>
      <c r="T24" s="3">
        <f t="shared" si="8"/>
        <v>5148029.0724139214</v>
      </c>
      <c r="U24" s="3">
        <f t="shared" si="8"/>
        <v>5148029.0724139214</v>
      </c>
      <c r="V24" s="3">
        <f t="shared" si="8"/>
        <v>5148029.0724139214</v>
      </c>
      <c r="W24" s="3">
        <f t="shared" si="8"/>
        <v>5148029.0724139214</v>
      </c>
      <c r="X24" s="3">
        <f t="shared" si="8"/>
        <v>5148029.0724139214</v>
      </c>
      <c r="Y24" s="3">
        <f t="shared" si="8"/>
        <v>5148029.0724139214</v>
      </c>
      <c r="Z24" s="481">
        <f t="shared" si="8"/>
        <v>5148029.0724139214</v>
      </c>
      <c r="AA24" s="3">
        <f t="shared" si="8"/>
        <v>5148029.0724139214</v>
      </c>
      <c r="AB24" s="3">
        <f t="shared" si="8"/>
        <v>5148029.0724139214</v>
      </c>
      <c r="AC24" s="3">
        <f t="shared" si="8"/>
        <v>5148029.0724139214</v>
      </c>
      <c r="AD24" s="3">
        <f t="shared" si="8"/>
        <v>5148029.0724139214</v>
      </c>
      <c r="AE24" s="3">
        <f t="shared" si="8"/>
        <v>5148029.0724139214</v>
      </c>
      <c r="AF24" s="3">
        <f t="shared" si="8"/>
        <v>5148029.0724139214</v>
      </c>
      <c r="AG24" s="3">
        <f t="shared" si="8"/>
        <v>5148029.0724139214</v>
      </c>
      <c r="AH24" s="3">
        <f t="shared" si="8"/>
        <v>5148029.0724139214</v>
      </c>
      <c r="AI24" s="3">
        <f t="shared" si="8"/>
        <v>5148029.0724139214</v>
      </c>
      <c r="AJ24" s="3">
        <f t="shared" si="8"/>
        <v>5148029.0724139214</v>
      </c>
      <c r="AK24" s="3">
        <f t="shared" si="8"/>
        <v>5148029.0724139214</v>
      </c>
      <c r="AL24" s="3">
        <f t="shared" si="8"/>
        <v>5148029.0724139214</v>
      </c>
      <c r="AM24" s="3">
        <f t="shared" si="8"/>
        <v>5148029.0724139214</v>
      </c>
    </row>
    <row r="25" spans="1:39" x14ac:dyDescent="0.25">
      <c r="A25" s="586"/>
      <c r="B25" s="11" t="str">
        <f t="shared" si="3"/>
        <v>Lighting</v>
      </c>
      <c r="C25" s="3">
        <f t="shared" si="3"/>
        <v>0</v>
      </c>
      <c r="D25" s="3">
        <f t="shared" ref="D25:AM25" si="9">IF(SUM($C$16:$N$16)=0,0,C25+D10)</f>
        <v>198167.57349662558</v>
      </c>
      <c r="E25" s="3">
        <f t="shared" si="9"/>
        <v>439209.10017936968</v>
      </c>
      <c r="F25" s="3">
        <f t="shared" si="9"/>
        <v>3749994.1282810746</v>
      </c>
      <c r="G25" s="3">
        <f t="shared" si="9"/>
        <v>6711042.1480784463</v>
      </c>
      <c r="H25" s="3">
        <f t="shared" si="9"/>
        <v>11246261.626457606</v>
      </c>
      <c r="I25" s="3">
        <f t="shared" si="9"/>
        <v>12244731.876652442</v>
      </c>
      <c r="J25" s="3">
        <f t="shared" si="9"/>
        <v>12585359.887049267</v>
      </c>
      <c r="K25" s="3">
        <f t="shared" si="9"/>
        <v>13211251.971542217</v>
      </c>
      <c r="L25" s="3">
        <f t="shared" si="9"/>
        <v>13498802.57932532</v>
      </c>
      <c r="M25" s="3">
        <f t="shared" si="9"/>
        <v>13721845.466482509</v>
      </c>
      <c r="N25" s="3">
        <f t="shared" si="9"/>
        <v>16159009.885274734</v>
      </c>
      <c r="O25" s="3">
        <f t="shared" si="9"/>
        <v>16159009.885274734</v>
      </c>
      <c r="P25" s="3">
        <f t="shared" si="9"/>
        <v>16159009.885274734</v>
      </c>
      <c r="Q25" s="3">
        <f t="shared" si="9"/>
        <v>16159009.885274734</v>
      </c>
      <c r="R25" s="3">
        <f t="shared" si="9"/>
        <v>16159009.885274734</v>
      </c>
      <c r="S25" s="3">
        <f t="shared" si="9"/>
        <v>16159009.885274734</v>
      </c>
      <c r="T25" s="3">
        <f t="shared" si="9"/>
        <v>16159009.885274734</v>
      </c>
      <c r="U25" s="3">
        <f t="shared" si="9"/>
        <v>16159009.885274734</v>
      </c>
      <c r="V25" s="3">
        <f t="shared" si="9"/>
        <v>16159009.885274734</v>
      </c>
      <c r="W25" s="3">
        <f t="shared" si="9"/>
        <v>16159009.885274734</v>
      </c>
      <c r="X25" s="3">
        <f t="shared" si="9"/>
        <v>16159009.885274734</v>
      </c>
      <c r="Y25" s="3">
        <f t="shared" si="9"/>
        <v>16159009.885274734</v>
      </c>
      <c r="Z25" s="481">
        <f t="shared" si="9"/>
        <v>16159009.885274734</v>
      </c>
      <c r="AA25" s="3">
        <f t="shared" si="9"/>
        <v>16159009.885274734</v>
      </c>
      <c r="AB25" s="3">
        <f t="shared" si="9"/>
        <v>16159009.885274734</v>
      </c>
      <c r="AC25" s="3">
        <f t="shared" si="9"/>
        <v>16159009.885274734</v>
      </c>
      <c r="AD25" s="3">
        <f t="shared" si="9"/>
        <v>16159009.885274734</v>
      </c>
      <c r="AE25" s="3">
        <f t="shared" si="9"/>
        <v>16159009.885274734</v>
      </c>
      <c r="AF25" s="3">
        <f t="shared" si="9"/>
        <v>16159009.885274734</v>
      </c>
      <c r="AG25" s="3">
        <f t="shared" si="9"/>
        <v>16159009.885274734</v>
      </c>
      <c r="AH25" s="3">
        <f t="shared" si="9"/>
        <v>16159009.885274734</v>
      </c>
      <c r="AI25" s="3">
        <f t="shared" si="9"/>
        <v>16159009.885274734</v>
      </c>
      <c r="AJ25" s="3">
        <f t="shared" si="9"/>
        <v>16159009.885274734</v>
      </c>
      <c r="AK25" s="3">
        <f t="shared" si="9"/>
        <v>16159009.885274734</v>
      </c>
      <c r="AL25" s="3">
        <f t="shared" si="9"/>
        <v>16159009.885274734</v>
      </c>
      <c r="AM25" s="3">
        <f t="shared" si="9"/>
        <v>16159009.885274734</v>
      </c>
    </row>
    <row r="26" spans="1:39" x14ac:dyDescent="0.25">
      <c r="A26" s="586"/>
      <c r="B26" s="11" t="str">
        <f t="shared" si="3"/>
        <v>Miscellaneous</v>
      </c>
      <c r="C26" s="3">
        <f t="shared" si="3"/>
        <v>0</v>
      </c>
      <c r="D26" s="3">
        <f t="shared" ref="D26:AM26" si="10">IF(SUM($C$16:$N$16)=0,0,C26+D11)</f>
        <v>0</v>
      </c>
      <c r="E26" s="3">
        <f t="shared" si="10"/>
        <v>0</v>
      </c>
      <c r="F26" s="3">
        <f t="shared" si="10"/>
        <v>2000.6999206542973</v>
      </c>
      <c r="G26" s="3">
        <f t="shared" si="10"/>
        <v>28009.798889160164</v>
      </c>
      <c r="H26" s="3">
        <f t="shared" si="10"/>
        <v>28625.398864746101</v>
      </c>
      <c r="I26" s="3">
        <f t="shared" si="10"/>
        <v>43707.598266601577</v>
      </c>
      <c r="J26" s="3">
        <f t="shared" si="10"/>
        <v>43861.498260498061</v>
      </c>
      <c r="K26" s="3">
        <f t="shared" si="10"/>
        <v>43861.498260498061</v>
      </c>
      <c r="L26" s="3">
        <f t="shared" si="10"/>
        <v>43861.498260498061</v>
      </c>
      <c r="M26" s="3">
        <f t="shared" si="10"/>
        <v>43861.498260498061</v>
      </c>
      <c r="N26" s="3">
        <f t="shared" si="10"/>
        <v>43861.498260498061</v>
      </c>
      <c r="O26" s="3">
        <f t="shared" si="10"/>
        <v>43861.498260498061</v>
      </c>
      <c r="P26" s="3">
        <f t="shared" si="10"/>
        <v>43861.498260498061</v>
      </c>
      <c r="Q26" s="3">
        <f t="shared" si="10"/>
        <v>43861.498260498061</v>
      </c>
      <c r="R26" s="3">
        <f t="shared" si="10"/>
        <v>43861.498260498061</v>
      </c>
      <c r="S26" s="3">
        <f t="shared" si="10"/>
        <v>43861.498260498061</v>
      </c>
      <c r="T26" s="3">
        <f t="shared" si="10"/>
        <v>43861.498260498061</v>
      </c>
      <c r="U26" s="3">
        <f t="shared" si="10"/>
        <v>43861.498260498061</v>
      </c>
      <c r="V26" s="3">
        <f t="shared" si="10"/>
        <v>43861.498260498061</v>
      </c>
      <c r="W26" s="3">
        <f t="shared" si="10"/>
        <v>43861.498260498061</v>
      </c>
      <c r="X26" s="3">
        <f t="shared" si="10"/>
        <v>43861.498260498061</v>
      </c>
      <c r="Y26" s="3">
        <f t="shared" si="10"/>
        <v>43861.498260498061</v>
      </c>
      <c r="Z26" s="481">
        <f t="shared" si="10"/>
        <v>43861.498260498061</v>
      </c>
      <c r="AA26" s="3">
        <f t="shared" si="10"/>
        <v>43861.498260498061</v>
      </c>
      <c r="AB26" s="3">
        <f t="shared" si="10"/>
        <v>43861.498260498061</v>
      </c>
      <c r="AC26" s="3">
        <f t="shared" si="10"/>
        <v>43861.498260498061</v>
      </c>
      <c r="AD26" s="3">
        <f t="shared" si="10"/>
        <v>43861.498260498061</v>
      </c>
      <c r="AE26" s="3">
        <f t="shared" si="10"/>
        <v>43861.498260498061</v>
      </c>
      <c r="AF26" s="3">
        <f t="shared" si="10"/>
        <v>43861.498260498061</v>
      </c>
      <c r="AG26" s="3">
        <f t="shared" si="10"/>
        <v>43861.498260498061</v>
      </c>
      <c r="AH26" s="3">
        <f t="shared" si="10"/>
        <v>43861.498260498061</v>
      </c>
      <c r="AI26" s="3">
        <f t="shared" si="10"/>
        <v>43861.498260498061</v>
      </c>
      <c r="AJ26" s="3">
        <f t="shared" si="10"/>
        <v>43861.498260498061</v>
      </c>
      <c r="AK26" s="3">
        <f t="shared" si="10"/>
        <v>43861.498260498061</v>
      </c>
      <c r="AL26" s="3">
        <f t="shared" si="10"/>
        <v>43861.498260498061</v>
      </c>
      <c r="AM26" s="3">
        <f t="shared" si="10"/>
        <v>43861.498260498061</v>
      </c>
    </row>
    <row r="27" spans="1:39" x14ac:dyDescent="0.25">
      <c r="A27" s="586"/>
      <c r="B27" s="11" t="str">
        <f t="shared" si="3"/>
        <v>Pool Spa</v>
      </c>
      <c r="C27" s="3">
        <f t="shared" si="3"/>
        <v>0</v>
      </c>
      <c r="D27" s="3">
        <f t="shared" ref="D27:AM27" si="11">IF(SUM($C$16:$N$16)=0,0,C27+D12)</f>
        <v>0</v>
      </c>
      <c r="E27" s="3">
        <f t="shared" si="11"/>
        <v>0</v>
      </c>
      <c r="F27" s="3">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3">
        <f t="shared" si="11"/>
        <v>0</v>
      </c>
      <c r="U27" s="3">
        <f t="shared" si="11"/>
        <v>0</v>
      </c>
      <c r="V27" s="3">
        <f t="shared" si="11"/>
        <v>0</v>
      </c>
      <c r="W27" s="3">
        <f t="shared" si="11"/>
        <v>0</v>
      </c>
      <c r="X27" s="3">
        <f t="shared" si="11"/>
        <v>0</v>
      </c>
      <c r="Y27" s="3">
        <f t="shared" si="11"/>
        <v>0</v>
      </c>
      <c r="Z27" s="481">
        <f t="shared" si="11"/>
        <v>0</v>
      </c>
      <c r="AA27" s="3">
        <f t="shared" si="11"/>
        <v>0</v>
      </c>
      <c r="AB27" s="3">
        <f t="shared" si="11"/>
        <v>0</v>
      </c>
      <c r="AC27" s="3">
        <f t="shared" si="11"/>
        <v>0</v>
      </c>
      <c r="AD27" s="3">
        <f t="shared" si="11"/>
        <v>0</v>
      </c>
      <c r="AE27" s="3">
        <f t="shared" si="11"/>
        <v>0</v>
      </c>
      <c r="AF27" s="3">
        <f t="shared" si="11"/>
        <v>0</v>
      </c>
      <c r="AG27" s="3">
        <f t="shared" si="11"/>
        <v>0</v>
      </c>
      <c r="AH27" s="3">
        <f t="shared" si="11"/>
        <v>0</v>
      </c>
      <c r="AI27" s="3">
        <f t="shared" si="11"/>
        <v>0</v>
      </c>
      <c r="AJ27" s="3">
        <f t="shared" si="11"/>
        <v>0</v>
      </c>
      <c r="AK27" s="3">
        <f t="shared" si="11"/>
        <v>0</v>
      </c>
      <c r="AL27" s="3">
        <f t="shared" si="11"/>
        <v>0</v>
      </c>
      <c r="AM27" s="3">
        <f t="shared" si="11"/>
        <v>0</v>
      </c>
    </row>
    <row r="28" spans="1:39" x14ac:dyDescent="0.25">
      <c r="A28" s="586"/>
      <c r="B28" s="11" t="str">
        <f t="shared" si="3"/>
        <v>Refrigeration</v>
      </c>
      <c r="C28" s="3">
        <f t="shared" si="3"/>
        <v>0</v>
      </c>
      <c r="D28" s="3">
        <f t="shared" ref="D28:AM28" si="12">IF(SUM($C$16:$N$16)=0,0,C28+D13)</f>
        <v>13551.849609375</v>
      </c>
      <c r="E28" s="3">
        <f t="shared" si="12"/>
        <v>13551.849609375</v>
      </c>
      <c r="F28" s="3">
        <f t="shared" si="12"/>
        <v>14681.17041015625</v>
      </c>
      <c r="G28" s="3">
        <f t="shared" si="12"/>
        <v>17504.472412109375</v>
      </c>
      <c r="H28" s="3">
        <f t="shared" si="12"/>
        <v>22021.755615234375</v>
      </c>
      <c r="I28" s="3">
        <f t="shared" si="12"/>
        <v>36138.265625</v>
      </c>
      <c r="J28" s="3">
        <f t="shared" si="12"/>
        <v>36138.265625</v>
      </c>
      <c r="K28" s="3">
        <f t="shared" si="12"/>
        <v>36138.265625</v>
      </c>
      <c r="L28" s="3">
        <f t="shared" si="12"/>
        <v>45737.492431640625</v>
      </c>
      <c r="M28" s="3">
        <f t="shared" si="12"/>
        <v>45737.492431640625</v>
      </c>
      <c r="N28" s="3">
        <f t="shared" si="12"/>
        <v>51384.096435546875</v>
      </c>
      <c r="O28" s="3">
        <f t="shared" si="12"/>
        <v>51384.096435546875</v>
      </c>
      <c r="P28" s="3">
        <f t="shared" si="12"/>
        <v>51384.096435546875</v>
      </c>
      <c r="Q28" s="3">
        <f t="shared" si="12"/>
        <v>51384.096435546875</v>
      </c>
      <c r="R28" s="3">
        <f t="shared" si="12"/>
        <v>51384.096435546875</v>
      </c>
      <c r="S28" s="3">
        <f t="shared" si="12"/>
        <v>51384.096435546875</v>
      </c>
      <c r="T28" s="3">
        <f t="shared" si="12"/>
        <v>51384.096435546875</v>
      </c>
      <c r="U28" s="3">
        <f t="shared" si="12"/>
        <v>51384.096435546875</v>
      </c>
      <c r="V28" s="3">
        <f t="shared" si="12"/>
        <v>51384.096435546875</v>
      </c>
      <c r="W28" s="3">
        <f t="shared" si="12"/>
        <v>51384.096435546875</v>
      </c>
      <c r="X28" s="3">
        <f t="shared" si="12"/>
        <v>51384.096435546875</v>
      </c>
      <c r="Y28" s="3">
        <f t="shared" si="12"/>
        <v>51384.096435546875</v>
      </c>
      <c r="Z28" s="481">
        <f t="shared" si="12"/>
        <v>51384.096435546875</v>
      </c>
      <c r="AA28" s="3">
        <f t="shared" si="12"/>
        <v>51384.096435546875</v>
      </c>
      <c r="AB28" s="3">
        <f t="shared" si="12"/>
        <v>51384.096435546875</v>
      </c>
      <c r="AC28" s="3">
        <f t="shared" si="12"/>
        <v>51384.096435546875</v>
      </c>
      <c r="AD28" s="3">
        <f t="shared" si="12"/>
        <v>51384.096435546875</v>
      </c>
      <c r="AE28" s="3">
        <f t="shared" si="12"/>
        <v>51384.096435546875</v>
      </c>
      <c r="AF28" s="3">
        <f t="shared" si="12"/>
        <v>51384.096435546875</v>
      </c>
      <c r="AG28" s="3">
        <f t="shared" si="12"/>
        <v>51384.096435546875</v>
      </c>
      <c r="AH28" s="3">
        <f t="shared" si="12"/>
        <v>51384.096435546875</v>
      </c>
      <c r="AI28" s="3">
        <f t="shared" si="12"/>
        <v>51384.096435546875</v>
      </c>
      <c r="AJ28" s="3">
        <f t="shared" si="12"/>
        <v>51384.096435546875</v>
      </c>
      <c r="AK28" s="3">
        <f t="shared" si="12"/>
        <v>51384.096435546875</v>
      </c>
      <c r="AL28" s="3">
        <f t="shared" si="12"/>
        <v>51384.096435546875</v>
      </c>
      <c r="AM28" s="3">
        <f t="shared" si="12"/>
        <v>51384.096435546875</v>
      </c>
    </row>
    <row r="29" spans="1:39" ht="15" customHeight="1" x14ac:dyDescent="0.25">
      <c r="A29" s="586"/>
      <c r="B29" s="11" t="str">
        <f t="shared" si="3"/>
        <v>Water Heating</v>
      </c>
      <c r="C29" s="3">
        <f t="shared" si="3"/>
        <v>0</v>
      </c>
      <c r="D29" s="3">
        <f t="shared" ref="D29:AM29" si="13">IF(SUM($C$16:$N$16)=0,0,C29+D14)</f>
        <v>0</v>
      </c>
      <c r="E29" s="3">
        <f t="shared" si="13"/>
        <v>60.288284301757813</v>
      </c>
      <c r="F29" s="3">
        <f t="shared" si="13"/>
        <v>143042.83012390137</v>
      </c>
      <c r="G29" s="3">
        <f t="shared" si="13"/>
        <v>143671.95695495605</v>
      </c>
      <c r="H29" s="3">
        <f t="shared" si="13"/>
        <v>143777.83601379395</v>
      </c>
      <c r="I29" s="3">
        <f t="shared" si="13"/>
        <v>175819.82299261869</v>
      </c>
      <c r="J29" s="3">
        <f t="shared" si="13"/>
        <v>177169.02035124964</v>
      </c>
      <c r="K29" s="3">
        <f t="shared" si="13"/>
        <v>177169.02035124964</v>
      </c>
      <c r="L29" s="3">
        <f t="shared" si="13"/>
        <v>177327.3875291007</v>
      </c>
      <c r="M29" s="3">
        <f t="shared" si="13"/>
        <v>177790.22809074039</v>
      </c>
      <c r="N29" s="3">
        <f t="shared" si="13"/>
        <v>178715.90921401978</v>
      </c>
      <c r="O29" s="3">
        <f t="shared" si="13"/>
        <v>178715.90921401978</v>
      </c>
      <c r="P29" s="3">
        <f t="shared" si="13"/>
        <v>178715.90921401978</v>
      </c>
      <c r="Q29" s="3">
        <f t="shared" si="13"/>
        <v>178715.90921401978</v>
      </c>
      <c r="R29" s="3">
        <f t="shared" si="13"/>
        <v>178715.90921401978</v>
      </c>
      <c r="S29" s="3">
        <f t="shared" si="13"/>
        <v>178715.90921401978</v>
      </c>
      <c r="T29" s="3">
        <f t="shared" si="13"/>
        <v>178715.90921401978</v>
      </c>
      <c r="U29" s="3">
        <f t="shared" si="13"/>
        <v>178715.90921401978</v>
      </c>
      <c r="V29" s="3">
        <f t="shared" si="13"/>
        <v>178715.90921401978</v>
      </c>
      <c r="W29" s="3">
        <f t="shared" si="13"/>
        <v>178715.90921401978</v>
      </c>
      <c r="X29" s="3">
        <f t="shared" si="13"/>
        <v>178715.90921401978</v>
      </c>
      <c r="Y29" s="3">
        <f t="shared" si="13"/>
        <v>178715.90921401978</v>
      </c>
      <c r="Z29" s="481">
        <f t="shared" si="13"/>
        <v>178715.90921401978</v>
      </c>
      <c r="AA29" s="3">
        <f t="shared" si="13"/>
        <v>178715.90921401978</v>
      </c>
      <c r="AB29" s="3">
        <f t="shared" si="13"/>
        <v>178715.90921401978</v>
      </c>
      <c r="AC29" s="3">
        <f t="shared" si="13"/>
        <v>178715.90921401978</v>
      </c>
      <c r="AD29" s="3">
        <f t="shared" si="13"/>
        <v>178715.90921401978</v>
      </c>
      <c r="AE29" s="3">
        <f t="shared" si="13"/>
        <v>178715.90921401978</v>
      </c>
      <c r="AF29" s="3">
        <f t="shared" si="13"/>
        <v>178715.90921401978</v>
      </c>
      <c r="AG29" s="3">
        <f t="shared" si="13"/>
        <v>178715.90921401978</v>
      </c>
      <c r="AH29" s="3">
        <f t="shared" si="13"/>
        <v>178715.90921401978</v>
      </c>
      <c r="AI29" s="3">
        <f t="shared" si="13"/>
        <v>178715.90921401978</v>
      </c>
      <c r="AJ29" s="3">
        <f t="shared" si="13"/>
        <v>178715.90921401978</v>
      </c>
      <c r="AK29" s="3">
        <f t="shared" si="13"/>
        <v>178715.90921401978</v>
      </c>
      <c r="AL29" s="3">
        <f t="shared" si="13"/>
        <v>178715.90921401978</v>
      </c>
      <c r="AM29" s="3">
        <f t="shared" si="13"/>
        <v>178715.90921401978</v>
      </c>
    </row>
    <row r="30" spans="1:39" ht="15" customHeight="1" x14ac:dyDescent="0.25">
      <c r="A30" s="586"/>
      <c r="B30" s="11" t="str">
        <f t="shared" si="3"/>
        <v xml:space="preserve"> </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15" customHeight="1" thickBot="1" x14ac:dyDescent="0.3">
      <c r="A31" s="587"/>
      <c r="B31" s="185" t="str">
        <f t="shared" si="3"/>
        <v>Monthly kWh</v>
      </c>
      <c r="C31" s="230">
        <f>SUM(C20:C30)</f>
        <v>40168.301483154297</v>
      </c>
      <c r="D31" s="230">
        <f t="shared" ref="D31:AM31" si="14">SUM(D20:D30)</f>
        <v>872550.84174101544</v>
      </c>
      <c r="E31" s="230">
        <f t="shared" si="14"/>
        <v>1925310.4977522166</v>
      </c>
      <c r="F31" s="230">
        <f t="shared" si="14"/>
        <v>5846379.3650652971</v>
      </c>
      <c r="G31" s="230">
        <f t="shared" si="14"/>
        <v>9422731.3640125655</v>
      </c>
      <c r="H31" s="230">
        <f t="shared" si="14"/>
        <v>14565407.557839455</v>
      </c>
      <c r="I31" s="230">
        <f t="shared" si="14"/>
        <v>16200402.419517435</v>
      </c>
      <c r="J31" s="230">
        <f t="shared" si="14"/>
        <v>17302696.731339607</v>
      </c>
      <c r="K31" s="230">
        <f t="shared" si="14"/>
        <v>19013400.11805008</v>
      </c>
      <c r="L31" s="230">
        <f t="shared" si="14"/>
        <v>19595359.890276078</v>
      </c>
      <c r="M31" s="230">
        <f t="shared" si="14"/>
        <v>20096477.202544171</v>
      </c>
      <c r="N31" s="230">
        <f t="shared" si="14"/>
        <v>23169518.218020763</v>
      </c>
      <c r="O31" s="230">
        <f t="shared" si="14"/>
        <v>23169518.218020763</v>
      </c>
      <c r="P31" s="230">
        <f t="shared" si="14"/>
        <v>23169518.218020763</v>
      </c>
      <c r="Q31" s="230">
        <f t="shared" si="14"/>
        <v>23169518.218020763</v>
      </c>
      <c r="R31" s="230">
        <f t="shared" si="14"/>
        <v>23169518.218020763</v>
      </c>
      <c r="S31" s="230">
        <f t="shared" si="14"/>
        <v>23169518.218020763</v>
      </c>
      <c r="T31" s="230">
        <f t="shared" si="14"/>
        <v>23169518.218020763</v>
      </c>
      <c r="U31" s="230">
        <f t="shared" si="14"/>
        <v>23169518.218020763</v>
      </c>
      <c r="V31" s="230">
        <f t="shared" si="14"/>
        <v>23169518.218020763</v>
      </c>
      <c r="W31" s="230">
        <f t="shared" si="14"/>
        <v>23169518.218020763</v>
      </c>
      <c r="X31" s="230">
        <f t="shared" si="14"/>
        <v>23169518.218020763</v>
      </c>
      <c r="Y31" s="230">
        <f t="shared" si="14"/>
        <v>23169518.218020763</v>
      </c>
      <c r="Z31" s="230">
        <f t="shared" si="14"/>
        <v>23169518.218020763</v>
      </c>
      <c r="AA31" s="230">
        <f t="shared" si="14"/>
        <v>23169518.218020763</v>
      </c>
      <c r="AB31" s="230">
        <f t="shared" si="14"/>
        <v>23169518.218020763</v>
      </c>
      <c r="AC31" s="230">
        <f t="shared" si="14"/>
        <v>23169518.218020763</v>
      </c>
      <c r="AD31" s="230">
        <f t="shared" si="14"/>
        <v>23169518.218020763</v>
      </c>
      <c r="AE31" s="230">
        <f t="shared" si="14"/>
        <v>23169518.218020763</v>
      </c>
      <c r="AF31" s="230">
        <f t="shared" si="14"/>
        <v>23169518.218020763</v>
      </c>
      <c r="AG31" s="230">
        <f t="shared" si="14"/>
        <v>23169518.218020763</v>
      </c>
      <c r="AH31" s="230">
        <f t="shared" si="14"/>
        <v>23169518.218020763</v>
      </c>
      <c r="AI31" s="230">
        <f t="shared" si="14"/>
        <v>23169518.218020763</v>
      </c>
      <c r="AJ31" s="230">
        <f t="shared" si="14"/>
        <v>23169518.218020763</v>
      </c>
      <c r="AK31" s="230">
        <f t="shared" si="14"/>
        <v>23169518.218020763</v>
      </c>
      <c r="AL31" s="230">
        <f t="shared" si="14"/>
        <v>23169518.218020763</v>
      </c>
      <c r="AM31" s="230">
        <f t="shared" si="14"/>
        <v>23169518.218020763</v>
      </c>
    </row>
    <row r="32" spans="1:39" x14ac:dyDescent="0.25">
      <c r="A32" s="8"/>
      <c r="B32" s="250"/>
      <c r="C32" s="9"/>
      <c r="D32" s="250"/>
      <c r="E32" s="9"/>
      <c r="F32" s="250"/>
      <c r="G32" s="250"/>
      <c r="H32" s="9"/>
      <c r="I32" s="250"/>
      <c r="J32" s="250"/>
      <c r="K32" s="9"/>
      <c r="L32" s="250"/>
      <c r="M32" s="250"/>
      <c r="N32" s="296" t="s">
        <v>184</v>
      </c>
      <c r="O32" s="295">
        <f>SUM(C5:N15)</f>
        <v>23169518.218020767</v>
      </c>
      <c r="P32" s="250"/>
      <c r="Q32" s="9"/>
      <c r="R32" s="250"/>
      <c r="S32" s="250"/>
      <c r="T32" s="9"/>
      <c r="U32" s="250"/>
      <c r="V32" s="250"/>
      <c r="W32" s="9"/>
      <c r="X32" s="250"/>
      <c r="Y32" s="250"/>
      <c r="Z32" s="9"/>
      <c r="AA32" s="250"/>
      <c r="AB32" s="250"/>
      <c r="AC32" s="9"/>
      <c r="AD32" s="250"/>
      <c r="AE32" s="250"/>
      <c r="AF32" s="9"/>
      <c r="AG32" s="250"/>
      <c r="AH32" s="250"/>
      <c r="AI32" s="9"/>
      <c r="AJ32" s="250"/>
      <c r="AK32" s="250"/>
      <c r="AL32" s="9"/>
      <c r="AM32" s="250"/>
    </row>
    <row r="33" spans="1:39" ht="15.75" thickBot="1" x14ac:dyDescent="0.3">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479" t="s">
        <v>275</v>
      </c>
      <c r="AG33" s="127"/>
      <c r="AH33" s="127"/>
      <c r="AI33" s="127"/>
      <c r="AJ33" s="127"/>
      <c r="AK33" s="127"/>
      <c r="AL33" s="127"/>
      <c r="AM33" s="127"/>
    </row>
    <row r="34" spans="1:39" ht="16.5" thickBot="1" x14ac:dyDescent="0.3">
      <c r="A34" s="588" t="s">
        <v>15</v>
      </c>
      <c r="B34" s="17" t="s">
        <v>10</v>
      </c>
      <c r="C34" s="142">
        <f>C$4</f>
        <v>44927</v>
      </c>
      <c r="D34" s="142">
        <f t="shared" ref="D34:AM34" si="15">D$4</f>
        <v>44958</v>
      </c>
      <c r="E34" s="142">
        <f t="shared" si="15"/>
        <v>44986</v>
      </c>
      <c r="F34" s="142">
        <f t="shared" si="15"/>
        <v>45017</v>
      </c>
      <c r="G34" s="142">
        <f t="shared" si="15"/>
        <v>45047</v>
      </c>
      <c r="H34" s="142">
        <f t="shared" si="15"/>
        <v>45078</v>
      </c>
      <c r="I34" s="142">
        <f t="shared" si="15"/>
        <v>45108</v>
      </c>
      <c r="J34" s="142">
        <f t="shared" si="15"/>
        <v>45139</v>
      </c>
      <c r="K34" s="142">
        <f t="shared" si="15"/>
        <v>45170</v>
      </c>
      <c r="L34" s="142">
        <f t="shared" si="15"/>
        <v>45200</v>
      </c>
      <c r="M34" s="142">
        <f t="shared" si="15"/>
        <v>45231</v>
      </c>
      <c r="N34" s="142">
        <f t="shared" si="15"/>
        <v>45261</v>
      </c>
      <c r="O34" s="142">
        <f t="shared" si="15"/>
        <v>45292</v>
      </c>
      <c r="P34" s="142">
        <f t="shared" si="15"/>
        <v>45323</v>
      </c>
      <c r="Q34" s="142">
        <f t="shared" si="15"/>
        <v>45352</v>
      </c>
      <c r="R34" s="142">
        <f t="shared" si="15"/>
        <v>45383</v>
      </c>
      <c r="S34" s="142">
        <f t="shared" si="15"/>
        <v>45413</v>
      </c>
      <c r="T34" s="142">
        <f t="shared" si="15"/>
        <v>45444</v>
      </c>
      <c r="U34" s="142">
        <f t="shared" si="15"/>
        <v>45474</v>
      </c>
      <c r="V34" s="142">
        <f t="shared" si="15"/>
        <v>45505</v>
      </c>
      <c r="W34" s="142">
        <f t="shared" si="15"/>
        <v>45536</v>
      </c>
      <c r="X34" s="142">
        <f t="shared" si="15"/>
        <v>45566</v>
      </c>
      <c r="Y34" s="142">
        <f t="shared" si="15"/>
        <v>45597</v>
      </c>
      <c r="Z34" s="142">
        <f t="shared" si="15"/>
        <v>45627</v>
      </c>
      <c r="AA34" s="142">
        <f t="shared" si="15"/>
        <v>45658</v>
      </c>
      <c r="AB34" s="142">
        <f t="shared" si="15"/>
        <v>45689</v>
      </c>
      <c r="AC34" s="142">
        <f t="shared" si="15"/>
        <v>45717</v>
      </c>
      <c r="AD34" s="142">
        <f t="shared" si="15"/>
        <v>45748</v>
      </c>
      <c r="AE34" s="142">
        <f t="shared" si="15"/>
        <v>45778</v>
      </c>
      <c r="AF34" s="480">
        <f t="shared" si="15"/>
        <v>45809</v>
      </c>
      <c r="AG34" s="142">
        <f t="shared" si="15"/>
        <v>45839</v>
      </c>
      <c r="AH34" s="142">
        <f t="shared" si="15"/>
        <v>45870</v>
      </c>
      <c r="AI34" s="142">
        <f t="shared" si="15"/>
        <v>45901</v>
      </c>
      <c r="AJ34" s="142">
        <f t="shared" si="15"/>
        <v>45931</v>
      </c>
      <c r="AK34" s="142">
        <f t="shared" si="15"/>
        <v>45962</v>
      </c>
      <c r="AL34" s="142">
        <f t="shared" si="15"/>
        <v>45992</v>
      </c>
      <c r="AM34" s="142">
        <f t="shared" si="15"/>
        <v>46023</v>
      </c>
    </row>
    <row r="35" spans="1:39" ht="15" customHeight="1" x14ac:dyDescent="0.25">
      <c r="A35" s="589"/>
      <c r="B35" s="11" t="str">
        <f t="shared" ref="B35:B46" si="16">B20</f>
        <v>Building Shell</v>
      </c>
      <c r="C35" s="3">
        <v>0</v>
      </c>
      <c r="D35" s="3">
        <v>0</v>
      </c>
      <c r="E35" s="3">
        <v>0</v>
      </c>
      <c r="F35" s="3">
        <v>0</v>
      </c>
      <c r="G35" s="3">
        <f>F35</f>
        <v>0</v>
      </c>
      <c r="H35" s="3">
        <f t="shared" ref="H35:AM35" si="17">G35</f>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481">
        <f>Z20</f>
        <v>72235.968273162842</v>
      </c>
      <c r="AG35" s="3">
        <f t="shared" si="17"/>
        <v>72235.968273162842</v>
      </c>
      <c r="AH35" s="3">
        <f t="shared" si="17"/>
        <v>72235.968273162842</v>
      </c>
      <c r="AI35" s="3">
        <f t="shared" si="17"/>
        <v>72235.968273162842</v>
      </c>
      <c r="AJ35" s="3">
        <f t="shared" si="17"/>
        <v>72235.968273162842</v>
      </c>
      <c r="AK35" s="3">
        <f t="shared" si="17"/>
        <v>72235.968273162842</v>
      </c>
      <c r="AL35" s="3">
        <f t="shared" si="17"/>
        <v>72235.968273162842</v>
      </c>
      <c r="AM35" s="3">
        <f t="shared" si="17"/>
        <v>72235.968273162842</v>
      </c>
    </row>
    <row r="36" spans="1:39" x14ac:dyDescent="0.25">
      <c r="A36" s="589"/>
      <c r="B36" s="12" t="str">
        <f t="shared" si="16"/>
        <v>Cooling</v>
      </c>
      <c r="C36" s="3">
        <v>0</v>
      </c>
      <c r="D36" s="3">
        <v>0</v>
      </c>
      <c r="E36" s="3">
        <v>0</v>
      </c>
      <c r="F36" s="3">
        <v>0</v>
      </c>
      <c r="G36" s="3">
        <f t="shared" ref="G36:AM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3">
        <f t="shared" si="18"/>
        <v>0</v>
      </c>
      <c r="R36" s="3">
        <f t="shared" si="18"/>
        <v>0</v>
      </c>
      <c r="S36" s="3">
        <f t="shared" si="18"/>
        <v>0</v>
      </c>
      <c r="T36" s="3">
        <f t="shared" si="18"/>
        <v>0</v>
      </c>
      <c r="U36" s="3">
        <f t="shared" si="18"/>
        <v>0</v>
      </c>
      <c r="V36" s="3">
        <f t="shared" si="18"/>
        <v>0</v>
      </c>
      <c r="W36" s="3">
        <f t="shared" si="18"/>
        <v>0</v>
      </c>
      <c r="X36" s="3">
        <f t="shared" si="18"/>
        <v>0</v>
      </c>
      <c r="Y36" s="3">
        <f t="shared" si="18"/>
        <v>0</v>
      </c>
      <c r="Z36" s="3">
        <f t="shared" si="18"/>
        <v>0</v>
      </c>
      <c r="AA36" s="3">
        <f t="shared" si="18"/>
        <v>0</v>
      </c>
      <c r="AB36" s="3">
        <f t="shared" si="18"/>
        <v>0</v>
      </c>
      <c r="AC36" s="3">
        <f t="shared" si="18"/>
        <v>0</v>
      </c>
      <c r="AD36" s="3">
        <f t="shared" si="18"/>
        <v>0</v>
      </c>
      <c r="AE36" s="3">
        <f t="shared" si="18"/>
        <v>0</v>
      </c>
      <c r="AF36" s="481">
        <f t="shared" ref="AF36:AF44" si="19">Z21</f>
        <v>825003.23545074475</v>
      </c>
      <c r="AG36" s="3">
        <f t="shared" si="18"/>
        <v>825003.23545074475</v>
      </c>
      <c r="AH36" s="3">
        <f t="shared" si="18"/>
        <v>825003.23545074475</v>
      </c>
      <c r="AI36" s="3">
        <f t="shared" si="18"/>
        <v>825003.23545074475</v>
      </c>
      <c r="AJ36" s="3">
        <f t="shared" si="18"/>
        <v>825003.23545074475</v>
      </c>
      <c r="AK36" s="3">
        <f t="shared" si="18"/>
        <v>825003.23545074475</v>
      </c>
      <c r="AL36" s="3">
        <f t="shared" si="18"/>
        <v>825003.23545074475</v>
      </c>
      <c r="AM36" s="3">
        <f t="shared" si="18"/>
        <v>825003.23545074475</v>
      </c>
    </row>
    <row r="37" spans="1:39" x14ac:dyDescent="0.25">
      <c r="A37" s="589"/>
      <c r="B37" s="11" t="str">
        <f t="shared" si="16"/>
        <v>Freezer</v>
      </c>
      <c r="C37" s="3">
        <v>0</v>
      </c>
      <c r="D37" s="3">
        <v>0</v>
      </c>
      <c r="E37" s="3">
        <v>0</v>
      </c>
      <c r="F37" s="3">
        <v>0</v>
      </c>
      <c r="G37" s="3">
        <f t="shared" ref="G37:AM37" si="20">F37</f>
        <v>0</v>
      </c>
      <c r="H37" s="3">
        <f t="shared" si="20"/>
        <v>0</v>
      </c>
      <c r="I37" s="3">
        <f t="shared" si="20"/>
        <v>0</v>
      </c>
      <c r="J37" s="3">
        <f t="shared" si="20"/>
        <v>0</v>
      </c>
      <c r="K37" s="3">
        <f t="shared" si="20"/>
        <v>0</v>
      </c>
      <c r="L37" s="3">
        <f t="shared" si="20"/>
        <v>0</v>
      </c>
      <c r="M37" s="3">
        <f t="shared" si="20"/>
        <v>0</v>
      </c>
      <c r="N37" s="3">
        <f t="shared" si="20"/>
        <v>0</v>
      </c>
      <c r="O37" s="3">
        <f t="shared" si="20"/>
        <v>0</v>
      </c>
      <c r="P37" s="3">
        <f t="shared" si="20"/>
        <v>0</v>
      </c>
      <c r="Q37" s="3">
        <f t="shared" si="20"/>
        <v>0</v>
      </c>
      <c r="R37" s="3">
        <f t="shared" si="20"/>
        <v>0</v>
      </c>
      <c r="S37" s="3">
        <f t="shared" si="20"/>
        <v>0</v>
      </c>
      <c r="T37" s="3">
        <f t="shared" si="20"/>
        <v>0</v>
      </c>
      <c r="U37" s="3">
        <f t="shared" si="20"/>
        <v>0</v>
      </c>
      <c r="V37" s="3">
        <f t="shared" si="20"/>
        <v>0</v>
      </c>
      <c r="W37" s="3">
        <f t="shared" si="20"/>
        <v>0</v>
      </c>
      <c r="X37" s="3">
        <f t="shared" si="20"/>
        <v>0</v>
      </c>
      <c r="Y37" s="3">
        <f t="shared" si="20"/>
        <v>0</v>
      </c>
      <c r="Z37" s="3">
        <f t="shared" si="20"/>
        <v>0</v>
      </c>
      <c r="AA37" s="3">
        <f t="shared" si="20"/>
        <v>0</v>
      </c>
      <c r="AB37" s="3">
        <f t="shared" si="20"/>
        <v>0</v>
      </c>
      <c r="AC37" s="3">
        <f t="shared" si="20"/>
        <v>0</v>
      </c>
      <c r="AD37" s="3">
        <f t="shared" si="20"/>
        <v>0</v>
      </c>
      <c r="AE37" s="3">
        <f t="shared" si="20"/>
        <v>0</v>
      </c>
      <c r="AF37" s="481">
        <f t="shared" si="19"/>
        <v>0</v>
      </c>
      <c r="AG37" s="3">
        <f t="shared" si="20"/>
        <v>0</v>
      </c>
      <c r="AH37" s="3">
        <f t="shared" si="20"/>
        <v>0</v>
      </c>
      <c r="AI37" s="3">
        <f t="shared" si="20"/>
        <v>0</v>
      </c>
      <c r="AJ37" s="3">
        <f t="shared" si="20"/>
        <v>0</v>
      </c>
      <c r="AK37" s="3">
        <f t="shared" si="20"/>
        <v>0</v>
      </c>
      <c r="AL37" s="3">
        <f t="shared" si="20"/>
        <v>0</v>
      </c>
      <c r="AM37" s="3">
        <f t="shared" si="20"/>
        <v>0</v>
      </c>
    </row>
    <row r="38" spans="1:39" x14ac:dyDescent="0.25">
      <c r="A38" s="589"/>
      <c r="B38" s="11" t="str">
        <f t="shared" si="16"/>
        <v>Heating</v>
      </c>
      <c r="C38" s="3">
        <v>0</v>
      </c>
      <c r="D38" s="3">
        <v>0</v>
      </c>
      <c r="E38" s="3">
        <v>0</v>
      </c>
      <c r="F38" s="3">
        <v>0</v>
      </c>
      <c r="G38" s="3">
        <f t="shared" ref="G38:AM38" si="21">F38</f>
        <v>0</v>
      </c>
      <c r="H38" s="3">
        <f t="shared" si="21"/>
        <v>0</v>
      </c>
      <c r="I38" s="3">
        <f t="shared" si="21"/>
        <v>0</v>
      </c>
      <c r="J38" s="3">
        <f t="shared" si="21"/>
        <v>0</v>
      </c>
      <c r="K38" s="3">
        <f t="shared" si="21"/>
        <v>0</v>
      </c>
      <c r="L38" s="3">
        <f t="shared" si="21"/>
        <v>0</v>
      </c>
      <c r="M38" s="3">
        <f t="shared" si="21"/>
        <v>0</v>
      </c>
      <c r="N38" s="3">
        <f t="shared" si="21"/>
        <v>0</v>
      </c>
      <c r="O38" s="3">
        <f t="shared" si="21"/>
        <v>0</v>
      </c>
      <c r="P38" s="3">
        <f t="shared" si="21"/>
        <v>0</v>
      </c>
      <c r="Q38" s="3">
        <f t="shared" si="21"/>
        <v>0</v>
      </c>
      <c r="R38" s="3">
        <f t="shared" si="21"/>
        <v>0</v>
      </c>
      <c r="S38" s="3">
        <f t="shared" si="21"/>
        <v>0</v>
      </c>
      <c r="T38" s="3">
        <f t="shared" si="21"/>
        <v>0</v>
      </c>
      <c r="U38" s="3">
        <f t="shared" si="21"/>
        <v>0</v>
      </c>
      <c r="V38" s="3">
        <f t="shared" si="21"/>
        <v>0</v>
      </c>
      <c r="W38" s="3">
        <f t="shared" si="21"/>
        <v>0</v>
      </c>
      <c r="X38" s="3">
        <f t="shared" si="21"/>
        <v>0</v>
      </c>
      <c r="Y38" s="3">
        <f t="shared" si="21"/>
        <v>0</v>
      </c>
      <c r="Z38" s="3">
        <f t="shared" si="21"/>
        <v>0</v>
      </c>
      <c r="AA38" s="3">
        <f t="shared" si="21"/>
        <v>0</v>
      </c>
      <c r="AB38" s="3">
        <f t="shared" si="21"/>
        <v>0</v>
      </c>
      <c r="AC38" s="3">
        <f t="shared" si="21"/>
        <v>0</v>
      </c>
      <c r="AD38" s="3">
        <f t="shared" si="21"/>
        <v>0</v>
      </c>
      <c r="AE38" s="3">
        <f t="shared" si="21"/>
        <v>0</v>
      </c>
      <c r="AF38" s="481">
        <f t="shared" si="19"/>
        <v>691278.55269813538</v>
      </c>
      <c r="AG38" s="3">
        <f t="shared" si="21"/>
        <v>691278.55269813538</v>
      </c>
      <c r="AH38" s="3">
        <f t="shared" si="21"/>
        <v>691278.55269813538</v>
      </c>
      <c r="AI38" s="3">
        <f t="shared" si="21"/>
        <v>691278.55269813538</v>
      </c>
      <c r="AJ38" s="3">
        <f t="shared" si="21"/>
        <v>691278.55269813538</v>
      </c>
      <c r="AK38" s="3">
        <f t="shared" si="21"/>
        <v>691278.55269813538</v>
      </c>
      <c r="AL38" s="3">
        <f t="shared" si="21"/>
        <v>691278.55269813538</v>
      </c>
      <c r="AM38" s="3">
        <f t="shared" si="21"/>
        <v>691278.55269813538</v>
      </c>
    </row>
    <row r="39" spans="1:39" x14ac:dyDescent="0.25">
      <c r="A39" s="589"/>
      <c r="B39" s="12" t="str">
        <f t="shared" si="16"/>
        <v>HVAC</v>
      </c>
      <c r="C39" s="3">
        <v>0</v>
      </c>
      <c r="D39" s="3">
        <v>0</v>
      </c>
      <c r="E39" s="3">
        <v>0</v>
      </c>
      <c r="F39" s="3">
        <v>0</v>
      </c>
      <c r="G39" s="3">
        <f t="shared" ref="G39:AM39" si="22">F39</f>
        <v>0</v>
      </c>
      <c r="H39" s="3">
        <f t="shared" si="22"/>
        <v>0</v>
      </c>
      <c r="I39" s="3">
        <f t="shared" si="22"/>
        <v>0</v>
      </c>
      <c r="J39" s="3">
        <f t="shared" si="22"/>
        <v>0</v>
      </c>
      <c r="K39" s="3">
        <f t="shared" si="22"/>
        <v>0</v>
      </c>
      <c r="L39" s="3">
        <f t="shared" si="22"/>
        <v>0</v>
      </c>
      <c r="M39" s="3">
        <f t="shared" si="22"/>
        <v>0</v>
      </c>
      <c r="N39" s="3">
        <f t="shared" si="22"/>
        <v>0</v>
      </c>
      <c r="O39" s="3">
        <f t="shared" si="22"/>
        <v>0</v>
      </c>
      <c r="P39" s="3">
        <f t="shared" si="22"/>
        <v>0</v>
      </c>
      <c r="Q39" s="3">
        <f t="shared" si="22"/>
        <v>0</v>
      </c>
      <c r="R39" s="3">
        <f t="shared" si="22"/>
        <v>0</v>
      </c>
      <c r="S39" s="3">
        <f t="shared" si="22"/>
        <v>0</v>
      </c>
      <c r="T39" s="3">
        <f t="shared" si="22"/>
        <v>0</v>
      </c>
      <c r="U39" s="3">
        <f t="shared" si="22"/>
        <v>0</v>
      </c>
      <c r="V39" s="3">
        <f t="shared" si="22"/>
        <v>0</v>
      </c>
      <c r="W39" s="3">
        <f t="shared" si="22"/>
        <v>0</v>
      </c>
      <c r="X39" s="3">
        <f t="shared" si="22"/>
        <v>0</v>
      </c>
      <c r="Y39" s="3">
        <f t="shared" si="22"/>
        <v>0</v>
      </c>
      <c r="Z39" s="3">
        <f t="shared" si="22"/>
        <v>0</v>
      </c>
      <c r="AA39" s="3">
        <f t="shared" si="22"/>
        <v>0</v>
      </c>
      <c r="AB39" s="3">
        <f t="shared" si="22"/>
        <v>0</v>
      </c>
      <c r="AC39" s="3">
        <f t="shared" si="22"/>
        <v>0</v>
      </c>
      <c r="AD39" s="3">
        <f t="shared" si="22"/>
        <v>0</v>
      </c>
      <c r="AE39" s="3">
        <f t="shared" si="22"/>
        <v>0</v>
      </c>
      <c r="AF39" s="481">
        <f t="shared" si="19"/>
        <v>5148029.0724139214</v>
      </c>
      <c r="AG39" s="3">
        <f t="shared" si="22"/>
        <v>5148029.0724139214</v>
      </c>
      <c r="AH39" s="3">
        <f t="shared" si="22"/>
        <v>5148029.0724139214</v>
      </c>
      <c r="AI39" s="3">
        <f t="shared" si="22"/>
        <v>5148029.0724139214</v>
      </c>
      <c r="AJ39" s="3">
        <f t="shared" si="22"/>
        <v>5148029.0724139214</v>
      </c>
      <c r="AK39" s="3">
        <f t="shared" si="22"/>
        <v>5148029.0724139214</v>
      </c>
      <c r="AL39" s="3">
        <f t="shared" si="22"/>
        <v>5148029.0724139214</v>
      </c>
      <c r="AM39" s="3">
        <f t="shared" si="22"/>
        <v>5148029.0724139214</v>
      </c>
    </row>
    <row r="40" spans="1:39" x14ac:dyDescent="0.25">
      <c r="A40" s="589"/>
      <c r="B40" s="11" t="str">
        <f t="shared" si="16"/>
        <v>Lighting</v>
      </c>
      <c r="C40" s="3">
        <v>0</v>
      </c>
      <c r="D40" s="3">
        <v>0</v>
      </c>
      <c r="E40" s="3">
        <v>0</v>
      </c>
      <c r="F40" s="3">
        <v>0</v>
      </c>
      <c r="G40" s="3">
        <f t="shared" ref="G40:AM40" si="23">F40</f>
        <v>0</v>
      </c>
      <c r="H40" s="3">
        <f t="shared" si="23"/>
        <v>0</v>
      </c>
      <c r="I40" s="3">
        <f t="shared" si="23"/>
        <v>0</v>
      </c>
      <c r="J40" s="3">
        <f t="shared" si="23"/>
        <v>0</v>
      </c>
      <c r="K40" s="3">
        <f t="shared" si="23"/>
        <v>0</v>
      </c>
      <c r="L40" s="3">
        <f t="shared" si="23"/>
        <v>0</v>
      </c>
      <c r="M40" s="3">
        <f t="shared" si="23"/>
        <v>0</v>
      </c>
      <c r="N40" s="3">
        <f t="shared" si="23"/>
        <v>0</v>
      </c>
      <c r="O40" s="3">
        <f t="shared" si="23"/>
        <v>0</v>
      </c>
      <c r="P40" s="3">
        <f t="shared" si="23"/>
        <v>0</v>
      </c>
      <c r="Q40" s="3">
        <f t="shared" si="23"/>
        <v>0</v>
      </c>
      <c r="R40" s="3">
        <f t="shared" si="23"/>
        <v>0</v>
      </c>
      <c r="S40" s="3">
        <f t="shared" si="23"/>
        <v>0</v>
      </c>
      <c r="T40" s="3">
        <f t="shared" si="23"/>
        <v>0</v>
      </c>
      <c r="U40" s="3">
        <f t="shared" si="23"/>
        <v>0</v>
      </c>
      <c r="V40" s="3">
        <f t="shared" si="23"/>
        <v>0</v>
      </c>
      <c r="W40" s="3">
        <f t="shared" si="23"/>
        <v>0</v>
      </c>
      <c r="X40" s="3">
        <f t="shared" si="23"/>
        <v>0</v>
      </c>
      <c r="Y40" s="3">
        <f t="shared" si="23"/>
        <v>0</v>
      </c>
      <c r="Z40" s="3">
        <f t="shared" si="23"/>
        <v>0</v>
      </c>
      <c r="AA40" s="3">
        <f t="shared" si="23"/>
        <v>0</v>
      </c>
      <c r="AB40" s="3">
        <f t="shared" si="23"/>
        <v>0</v>
      </c>
      <c r="AC40" s="3">
        <f t="shared" si="23"/>
        <v>0</v>
      </c>
      <c r="AD40" s="3">
        <f t="shared" si="23"/>
        <v>0</v>
      </c>
      <c r="AE40" s="3">
        <f t="shared" si="23"/>
        <v>0</v>
      </c>
      <c r="AF40" s="481">
        <f t="shared" si="19"/>
        <v>16159009.885274734</v>
      </c>
      <c r="AG40" s="3">
        <f t="shared" si="23"/>
        <v>16159009.885274734</v>
      </c>
      <c r="AH40" s="3">
        <f t="shared" si="23"/>
        <v>16159009.885274734</v>
      </c>
      <c r="AI40" s="3">
        <f t="shared" si="23"/>
        <v>16159009.885274734</v>
      </c>
      <c r="AJ40" s="3">
        <f t="shared" si="23"/>
        <v>16159009.885274734</v>
      </c>
      <c r="AK40" s="3">
        <f t="shared" si="23"/>
        <v>16159009.885274734</v>
      </c>
      <c r="AL40" s="3">
        <f t="shared" si="23"/>
        <v>16159009.885274734</v>
      </c>
      <c r="AM40" s="3">
        <f t="shared" si="23"/>
        <v>16159009.885274734</v>
      </c>
    </row>
    <row r="41" spans="1:39" x14ac:dyDescent="0.25">
      <c r="A41" s="589"/>
      <c r="B41" s="11" t="str">
        <f t="shared" si="16"/>
        <v>Miscellaneous</v>
      </c>
      <c r="C41" s="3">
        <v>0</v>
      </c>
      <c r="D41" s="3">
        <v>0</v>
      </c>
      <c r="E41" s="3">
        <v>0</v>
      </c>
      <c r="F41" s="3">
        <v>0</v>
      </c>
      <c r="G41" s="3">
        <f t="shared" ref="G41:AM41" si="24">F41</f>
        <v>0</v>
      </c>
      <c r="H41" s="3">
        <f t="shared" si="24"/>
        <v>0</v>
      </c>
      <c r="I41" s="3">
        <f t="shared" si="24"/>
        <v>0</v>
      </c>
      <c r="J41" s="3">
        <f t="shared" si="24"/>
        <v>0</v>
      </c>
      <c r="K41" s="3">
        <f t="shared" si="24"/>
        <v>0</v>
      </c>
      <c r="L41" s="3">
        <f t="shared" si="24"/>
        <v>0</v>
      </c>
      <c r="M41" s="3">
        <f t="shared" si="24"/>
        <v>0</v>
      </c>
      <c r="N41" s="3">
        <f t="shared" si="24"/>
        <v>0</v>
      </c>
      <c r="O41" s="3">
        <f t="shared" si="24"/>
        <v>0</v>
      </c>
      <c r="P41" s="3">
        <f t="shared" si="24"/>
        <v>0</v>
      </c>
      <c r="Q41" s="3">
        <f t="shared" si="24"/>
        <v>0</v>
      </c>
      <c r="R41" s="3">
        <f t="shared" si="24"/>
        <v>0</v>
      </c>
      <c r="S41" s="3">
        <f t="shared" si="24"/>
        <v>0</v>
      </c>
      <c r="T41" s="3">
        <f t="shared" si="24"/>
        <v>0</v>
      </c>
      <c r="U41" s="3">
        <f t="shared" si="24"/>
        <v>0</v>
      </c>
      <c r="V41" s="3">
        <f t="shared" si="24"/>
        <v>0</v>
      </c>
      <c r="W41" s="3">
        <f t="shared" si="24"/>
        <v>0</v>
      </c>
      <c r="X41" s="3">
        <f t="shared" si="24"/>
        <v>0</v>
      </c>
      <c r="Y41" s="3">
        <f t="shared" si="24"/>
        <v>0</v>
      </c>
      <c r="Z41" s="3">
        <f t="shared" si="24"/>
        <v>0</v>
      </c>
      <c r="AA41" s="3">
        <f t="shared" si="24"/>
        <v>0</v>
      </c>
      <c r="AB41" s="3">
        <f t="shared" si="24"/>
        <v>0</v>
      </c>
      <c r="AC41" s="3">
        <f t="shared" si="24"/>
        <v>0</v>
      </c>
      <c r="AD41" s="3">
        <f t="shared" si="24"/>
        <v>0</v>
      </c>
      <c r="AE41" s="3">
        <f t="shared" si="24"/>
        <v>0</v>
      </c>
      <c r="AF41" s="481">
        <f t="shared" si="19"/>
        <v>43861.498260498061</v>
      </c>
      <c r="AG41" s="3">
        <f t="shared" si="24"/>
        <v>43861.498260498061</v>
      </c>
      <c r="AH41" s="3">
        <f t="shared" si="24"/>
        <v>43861.498260498061</v>
      </c>
      <c r="AI41" s="3">
        <f t="shared" si="24"/>
        <v>43861.498260498061</v>
      </c>
      <c r="AJ41" s="3">
        <f t="shared" si="24"/>
        <v>43861.498260498061</v>
      </c>
      <c r="AK41" s="3">
        <f t="shared" si="24"/>
        <v>43861.498260498061</v>
      </c>
      <c r="AL41" s="3">
        <f t="shared" si="24"/>
        <v>43861.498260498061</v>
      </c>
      <c r="AM41" s="3">
        <f t="shared" si="24"/>
        <v>43861.498260498061</v>
      </c>
    </row>
    <row r="42" spans="1:39" x14ac:dyDescent="0.25">
      <c r="A42" s="589"/>
      <c r="B42" s="11" t="str">
        <f t="shared" si="16"/>
        <v>Pool Spa</v>
      </c>
      <c r="C42" s="3">
        <v>0</v>
      </c>
      <c r="D42" s="3">
        <v>0</v>
      </c>
      <c r="E42" s="3">
        <v>0</v>
      </c>
      <c r="F42" s="3">
        <v>0</v>
      </c>
      <c r="G42" s="3">
        <f t="shared" ref="G42:AM42" si="25">F42</f>
        <v>0</v>
      </c>
      <c r="H42" s="3">
        <f t="shared" si="25"/>
        <v>0</v>
      </c>
      <c r="I42" s="3">
        <f t="shared" si="25"/>
        <v>0</v>
      </c>
      <c r="J42" s="3">
        <f t="shared" si="25"/>
        <v>0</v>
      </c>
      <c r="K42" s="3">
        <f t="shared" si="25"/>
        <v>0</v>
      </c>
      <c r="L42" s="3">
        <f t="shared" si="25"/>
        <v>0</v>
      </c>
      <c r="M42" s="3">
        <f t="shared" si="25"/>
        <v>0</v>
      </c>
      <c r="N42" s="3">
        <f t="shared" si="25"/>
        <v>0</v>
      </c>
      <c r="O42" s="3">
        <f t="shared" si="25"/>
        <v>0</v>
      </c>
      <c r="P42" s="3">
        <f t="shared" si="25"/>
        <v>0</v>
      </c>
      <c r="Q42" s="3">
        <f t="shared" si="25"/>
        <v>0</v>
      </c>
      <c r="R42" s="3">
        <f t="shared" si="25"/>
        <v>0</v>
      </c>
      <c r="S42" s="3">
        <f t="shared" si="25"/>
        <v>0</v>
      </c>
      <c r="T42" s="3">
        <f t="shared" si="25"/>
        <v>0</v>
      </c>
      <c r="U42" s="3">
        <f t="shared" si="25"/>
        <v>0</v>
      </c>
      <c r="V42" s="3">
        <f t="shared" si="25"/>
        <v>0</v>
      </c>
      <c r="W42" s="3">
        <f t="shared" si="25"/>
        <v>0</v>
      </c>
      <c r="X42" s="3">
        <f t="shared" si="25"/>
        <v>0</v>
      </c>
      <c r="Y42" s="3">
        <f t="shared" si="25"/>
        <v>0</v>
      </c>
      <c r="Z42" s="3">
        <f t="shared" si="25"/>
        <v>0</v>
      </c>
      <c r="AA42" s="3">
        <f t="shared" si="25"/>
        <v>0</v>
      </c>
      <c r="AB42" s="3">
        <f t="shared" si="25"/>
        <v>0</v>
      </c>
      <c r="AC42" s="3">
        <f t="shared" si="25"/>
        <v>0</v>
      </c>
      <c r="AD42" s="3">
        <f t="shared" si="25"/>
        <v>0</v>
      </c>
      <c r="AE42" s="3">
        <f t="shared" si="25"/>
        <v>0</v>
      </c>
      <c r="AF42" s="481">
        <f t="shared" si="19"/>
        <v>0</v>
      </c>
      <c r="AG42" s="3">
        <f t="shared" si="25"/>
        <v>0</v>
      </c>
      <c r="AH42" s="3">
        <f t="shared" si="25"/>
        <v>0</v>
      </c>
      <c r="AI42" s="3">
        <f t="shared" si="25"/>
        <v>0</v>
      </c>
      <c r="AJ42" s="3">
        <f t="shared" si="25"/>
        <v>0</v>
      </c>
      <c r="AK42" s="3">
        <f t="shared" si="25"/>
        <v>0</v>
      </c>
      <c r="AL42" s="3">
        <f t="shared" si="25"/>
        <v>0</v>
      </c>
      <c r="AM42" s="3">
        <f t="shared" si="25"/>
        <v>0</v>
      </c>
    </row>
    <row r="43" spans="1:39" x14ac:dyDescent="0.25">
      <c r="A43" s="589"/>
      <c r="B43" s="11" t="str">
        <f t="shared" si="16"/>
        <v>Refrigeration</v>
      </c>
      <c r="C43" s="3">
        <v>0</v>
      </c>
      <c r="D43" s="3">
        <v>0</v>
      </c>
      <c r="E43" s="3">
        <v>0</v>
      </c>
      <c r="F43" s="3">
        <v>0</v>
      </c>
      <c r="G43" s="3">
        <f t="shared" ref="G43:AM43" si="26">F43</f>
        <v>0</v>
      </c>
      <c r="H43" s="3">
        <f t="shared" si="26"/>
        <v>0</v>
      </c>
      <c r="I43" s="3">
        <f t="shared" si="26"/>
        <v>0</v>
      </c>
      <c r="J43" s="3">
        <f t="shared" si="26"/>
        <v>0</v>
      </c>
      <c r="K43" s="3">
        <f t="shared" si="26"/>
        <v>0</v>
      </c>
      <c r="L43" s="3">
        <f t="shared" si="26"/>
        <v>0</v>
      </c>
      <c r="M43" s="3">
        <f t="shared" si="26"/>
        <v>0</v>
      </c>
      <c r="N43" s="3">
        <f t="shared" si="26"/>
        <v>0</v>
      </c>
      <c r="O43" s="3">
        <f t="shared" si="26"/>
        <v>0</v>
      </c>
      <c r="P43" s="3">
        <f t="shared" si="26"/>
        <v>0</v>
      </c>
      <c r="Q43" s="3">
        <f t="shared" si="26"/>
        <v>0</v>
      </c>
      <c r="R43" s="3">
        <f t="shared" si="26"/>
        <v>0</v>
      </c>
      <c r="S43" s="3">
        <f t="shared" si="26"/>
        <v>0</v>
      </c>
      <c r="T43" s="3">
        <f t="shared" si="26"/>
        <v>0</v>
      </c>
      <c r="U43" s="3">
        <f t="shared" si="26"/>
        <v>0</v>
      </c>
      <c r="V43" s="3">
        <f t="shared" si="26"/>
        <v>0</v>
      </c>
      <c r="W43" s="3">
        <f t="shared" si="26"/>
        <v>0</v>
      </c>
      <c r="X43" s="3">
        <f t="shared" si="26"/>
        <v>0</v>
      </c>
      <c r="Y43" s="3">
        <f t="shared" si="26"/>
        <v>0</v>
      </c>
      <c r="Z43" s="3">
        <f t="shared" si="26"/>
        <v>0</v>
      </c>
      <c r="AA43" s="3">
        <f t="shared" si="26"/>
        <v>0</v>
      </c>
      <c r="AB43" s="3">
        <f t="shared" si="26"/>
        <v>0</v>
      </c>
      <c r="AC43" s="3">
        <f t="shared" si="26"/>
        <v>0</v>
      </c>
      <c r="AD43" s="3">
        <f t="shared" si="26"/>
        <v>0</v>
      </c>
      <c r="AE43" s="3">
        <f t="shared" si="26"/>
        <v>0</v>
      </c>
      <c r="AF43" s="481">
        <f t="shared" si="19"/>
        <v>51384.096435546875</v>
      </c>
      <c r="AG43" s="3">
        <f t="shared" si="26"/>
        <v>51384.096435546875</v>
      </c>
      <c r="AH43" s="3">
        <f t="shared" si="26"/>
        <v>51384.096435546875</v>
      </c>
      <c r="AI43" s="3">
        <f t="shared" si="26"/>
        <v>51384.096435546875</v>
      </c>
      <c r="AJ43" s="3">
        <f t="shared" si="26"/>
        <v>51384.096435546875</v>
      </c>
      <c r="AK43" s="3">
        <f t="shared" si="26"/>
        <v>51384.096435546875</v>
      </c>
      <c r="AL43" s="3">
        <f t="shared" si="26"/>
        <v>51384.096435546875</v>
      </c>
      <c r="AM43" s="3">
        <f t="shared" si="26"/>
        <v>51384.096435546875</v>
      </c>
    </row>
    <row r="44" spans="1:39" ht="15" customHeight="1" x14ac:dyDescent="0.25">
      <c r="A44" s="589"/>
      <c r="B44" s="11" t="str">
        <f t="shared" si="16"/>
        <v>Water Heating</v>
      </c>
      <c r="C44" s="3">
        <v>0</v>
      </c>
      <c r="D44" s="3">
        <v>0</v>
      </c>
      <c r="E44" s="3">
        <v>0</v>
      </c>
      <c r="F44" s="3">
        <v>0</v>
      </c>
      <c r="G44" s="3">
        <f t="shared" ref="G44:AM44" si="27">F44</f>
        <v>0</v>
      </c>
      <c r="H44" s="3">
        <f t="shared" si="27"/>
        <v>0</v>
      </c>
      <c r="I44" s="3">
        <f t="shared" si="27"/>
        <v>0</v>
      </c>
      <c r="J44" s="3">
        <f t="shared" si="27"/>
        <v>0</v>
      </c>
      <c r="K44" s="3">
        <f t="shared" si="27"/>
        <v>0</v>
      </c>
      <c r="L44" s="3">
        <f t="shared" si="27"/>
        <v>0</v>
      </c>
      <c r="M44" s="3">
        <f t="shared" si="27"/>
        <v>0</v>
      </c>
      <c r="N44" s="3">
        <f t="shared" si="27"/>
        <v>0</v>
      </c>
      <c r="O44" s="3">
        <f t="shared" si="27"/>
        <v>0</v>
      </c>
      <c r="P44" s="3">
        <f t="shared" si="27"/>
        <v>0</v>
      </c>
      <c r="Q44" s="3">
        <f t="shared" si="27"/>
        <v>0</v>
      </c>
      <c r="R44" s="3">
        <f t="shared" si="27"/>
        <v>0</v>
      </c>
      <c r="S44" s="3">
        <f t="shared" si="27"/>
        <v>0</v>
      </c>
      <c r="T44" s="3">
        <f t="shared" si="27"/>
        <v>0</v>
      </c>
      <c r="U44" s="3">
        <f t="shared" si="27"/>
        <v>0</v>
      </c>
      <c r="V44" s="3">
        <f t="shared" si="27"/>
        <v>0</v>
      </c>
      <c r="W44" s="3">
        <f t="shared" si="27"/>
        <v>0</v>
      </c>
      <c r="X44" s="3">
        <f t="shared" si="27"/>
        <v>0</v>
      </c>
      <c r="Y44" s="3">
        <f t="shared" si="27"/>
        <v>0</v>
      </c>
      <c r="Z44" s="3">
        <f t="shared" si="27"/>
        <v>0</v>
      </c>
      <c r="AA44" s="3">
        <f t="shared" si="27"/>
        <v>0</v>
      </c>
      <c r="AB44" s="3">
        <f t="shared" si="27"/>
        <v>0</v>
      </c>
      <c r="AC44" s="3">
        <f t="shared" si="27"/>
        <v>0</v>
      </c>
      <c r="AD44" s="3">
        <f t="shared" si="27"/>
        <v>0</v>
      </c>
      <c r="AE44" s="3">
        <f t="shared" si="27"/>
        <v>0</v>
      </c>
      <c r="AF44" s="481">
        <f t="shared" si="19"/>
        <v>178715.90921401978</v>
      </c>
      <c r="AG44" s="3">
        <f t="shared" si="27"/>
        <v>178715.90921401978</v>
      </c>
      <c r="AH44" s="3">
        <f t="shared" si="27"/>
        <v>178715.90921401978</v>
      </c>
      <c r="AI44" s="3">
        <f t="shared" si="27"/>
        <v>178715.90921401978</v>
      </c>
      <c r="AJ44" s="3">
        <f t="shared" si="27"/>
        <v>178715.90921401978</v>
      </c>
      <c r="AK44" s="3">
        <f t="shared" si="27"/>
        <v>178715.90921401978</v>
      </c>
      <c r="AL44" s="3">
        <f t="shared" si="27"/>
        <v>178715.90921401978</v>
      </c>
      <c r="AM44" s="3">
        <f t="shared" si="27"/>
        <v>178715.90921401978</v>
      </c>
    </row>
    <row r="45" spans="1:39" ht="15" customHeight="1" x14ac:dyDescent="0.25">
      <c r="A45" s="589"/>
      <c r="B45" s="11" t="str">
        <f t="shared" si="16"/>
        <v xml:space="preserve"> </v>
      </c>
      <c r="C45" s="3"/>
      <c r="D45" s="3"/>
      <c r="E45" s="3"/>
      <c r="F45" s="3">
        <v>0</v>
      </c>
      <c r="G45" s="3">
        <f t="shared" ref="G45:AM45" si="28">F45</f>
        <v>0</v>
      </c>
      <c r="H45" s="3">
        <f t="shared" si="28"/>
        <v>0</v>
      </c>
      <c r="I45" s="3">
        <f t="shared" si="28"/>
        <v>0</v>
      </c>
      <c r="J45" s="3">
        <f t="shared" si="28"/>
        <v>0</v>
      </c>
      <c r="K45" s="3">
        <f t="shared" si="28"/>
        <v>0</v>
      </c>
      <c r="L45" s="3">
        <f t="shared" si="28"/>
        <v>0</v>
      </c>
      <c r="M45" s="3">
        <f t="shared" si="28"/>
        <v>0</v>
      </c>
      <c r="N45" s="3">
        <f t="shared" si="28"/>
        <v>0</v>
      </c>
      <c r="O45" s="3">
        <f t="shared" si="28"/>
        <v>0</v>
      </c>
      <c r="P45" s="3">
        <f t="shared" si="28"/>
        <v>0</v>
      </c>
      <c r="Q45" s="3">
        <f t="shared" si="28"/>
        <v>0</v>
      </c>
      <c r="R45" s="3">
        <f t="shared" si="28"/>
        <v>0</v>
      </c>
      <c r="S45" s="3">
        <f t="shared" si="28"/>
        <v>0</v>
      </c>
      <c r="T45" s="3">
        <f t="shared" si="28"/>
        <v>0</v>
      </c>
      <c r="U45" s="3">
        <f t="shared" si="28"/>
        <v>0</v>
      </c>
      <c r="V45" s="3">
        <f t="shared" si="28"/>
        <v>0</v>
      </c>
      <c r="W45" s="3">
        <f t="shared" si="28"/>
        <v>0</v>
      </c>
      <c r="X45" s="3">
        <f t="shared" si="28"/>
        <v>0</v>
      </c>
      <c r="Y45" s="3">
        <f t="shared" si="28"/>
        <v>0</v>
      </c>
      <c r="Z45" s="3">
        <f t="shared" si="28"/>
        <v>0</v>
      </c>
      <c r="AA45" s="3">
        <f t="shared" si="28"/>
        <v>0</v>
      </c>
      <c r="AB45" s="3">
        <f t="shared" si="28"/>
        <v>0</v>
      </c>
      <c r="AC45" s="3">
        <f t="shared" si="28"/>
        <v>0</v>
      </c>
      <c r="AD45" s="3">
        <f t="shared" si="28"/>
        <v>0</v>
      </c>
      <c r="AE45" s="3">
        <f t="shared" si="28"/>
        <v>0</v>
      </c>
      <c r="AF45" s="3">
        <f t="shared" si="28"/>
        <v>0</v>
      </c>
      <c r="AG45" s="3">
        <f t="shared" si="28"/>
        <v>0</v>
      </c>
      <c r="AH45" s="3">
        <f t="shared" si="28"/>
        <v>0</v>
      </c>
      <c r="AI45" s="3">
        <f t="shared" si="28"/>
        <v>0</v>
      </c>
      <c r="AJ45" s="3">
        <f t="shared" si="28"/>
        <v>0</v>
      </c>
      <c r="AK45" s="3">
        <f t="shared" si="28"/>
        <v>0</v>
      </c>
      <c r="AL45" s="3">
        <f t="shared" si="28"/>
        <v>0</v>
      </c>
      <c r="AM45" s="3">
        <f t="shared" si="28"/>
        <v>0</v>
      </c>
    </row>
    <row r="46" spans="1:39" ht="15" customHeight="1" thickBot="1" x14ac:dyDescent="0.3">
      <c r="A46" s="590"/>
      <c r="B46" s="185" t="str">
        <f t="shared" si="16"/>
        <v>Monthly kWh</v>
      </c>
      <c r="C46" s="230">
        <f>SUM(C35:C45)</f>
        <v>0</v>
      </c>
      <c r="D46" s="230">
        <f t="shared" ref="D46:AM46" si="29">SUM(D35:D45)</f>
        <v>0</v>
      </c>
      <c r="E46" s="230">
        <f t="shared" si="29"/>
        <v>0</v>
      </c>
      <c r="F46" s="230">
        <f t="shared" si="29"/>
        <v>0</v>
      </c>
      <c r="G46" s="230">
        <f t="shared" si="29"/>
        <v>0</v>
      </c>
      <c r="H46" s="230">
        <f t="shared" si="29"/>
        <v>0</v>
      </c>
      <c r="I46" s="230">
        <f t="shared" si="29"/>
        <v>0</v>
      </c>
      <c r="J46" s="230">
        <f t="shared" si="29"/>
        <v>0</v>
      </c>
      <c r="K46" s="230">
        <f t="shared" si="29"/>
        <v>0</v>
      </c>
      <c r="L46" s="230">
        <f t="shared" si="29"/>
        <v>0</v>
      </c>
      <c r="M46" s="230">
        <f t="shared" si="29"/>
        <v>0</v>
      </c>
      <c r="N46" s="230">
        <f t="shared" si="29"/>
        <v>0</v>
      </c>
      <c r="O46" s="230">
        <f t="shared" si="29"/>
        <v>0</v>
      </c>
      <c r="P46" s="230">
        <f t="shared" si="29"/>
        <v>0</v>
      </c>
      <c r="Q46" s="230">
        <f t="shared" si="29"/>
        <v>0</v>
      </c>
      <c r="R46" s="230">
        <f t="shared" si="29"/>
        <v>0</v>
      </c>
      <c r="S46" s="230">
        <f t="shared" si="29"/>
        <v>0</v>
      </c>
      <c r="T46" s="230">
        <f t="shared" si="29"/>
        <v>0</v>
      </c>
      <c r="U46" s="230">
        <f t="shared" si="29"/>
        <v>0</v>
      </c>
      <c r="V46" s="230">
        <f t="shared" si="29"/>
        <v>0</v>
      </c>
      <c r="W46" s="230">
        <f t="shared" si="29"/>
        <v>0</v>
      </c>
      <c r="X46" s="230">
        <f t="shared" si="29"/>
        <v>0</v>
      </c>
      <c r="Y46" s="230">
        <f t="shared" si="29"/>
        <v>0</v>
      </c>
      <c r="Z46" s="230">
        <f t="shared" si="29"/>
        <v>0</v>
      </c>
      <c r="AA46" s="230">
        <f t="shared" si="29"/>
        <v>0</v>
      </c>
      <c r="AB46" s="230">
        <f t="shared" si="29"/>
        <v>0</v>
      </c>
      <c r="AC46" s="230">
        <f t="shared" si="29"/>
        <v>0</v>
      </c>
      <c r="AD46" s="230">
        <f t="shared" si="29"/>
        <v>0</v>
      </c>
      <c r="AE46" s="230">
        <f t="shared" si="29"/>
        <v>0</v>
      </c>
      <c r="AF46" s="230">
        <f t="shared" si="29"/>
        <v>23169518.218020763</v>
      </c>
      <c r="AG46" s="230">
        <f t="shared" si="29"/>
        <v>23169518.218020763</v>
      </c>
      <c r="AH46" s="230">
        <f t="shared" si="29"/>
        <v>23169518.218020763</v>
      </c>
      <c r="AI46" s="230">
        <f t="shared" si="29"/>
        <v>23169518.218020763</v>
      </c>
      <c r="AJ46" s="230">
        <f t="shared" si="29"/>
        <v>23169518.218020763</v>
      </c>
      <c r="AK46" s="230">
        <f t="shared" si="29"/>
        <v>23169518.218020763</v>
      </c>
      <c r="AL46" s="230">
        <f t="shared" si="29"/>
        <v>23169518.218020763</v>
      </c>
      <c r="AM46" s="230">
        <f t="shared" si="29"/>
        <v>23169518.218020763</v>
      </c>
    </row>
    <row r="47" spans="1:39" x14ac:dyDescent="0.25">
      <c r="A47" s="8"/>
      <c r="B47" s="250"/>
      <c r="C47" s="9"/>
      <c r="D47" s="250"/>
      <c r="E47" s="9"/>
      <c r="F47" s="250"/>
      <c r="G47" s="250"/>
      <c r="H47" s="9"/>
      <c r="I47" s="250"/>
      <c r="J47" s="250"/>
      <c r="K47" s="9"/>
      <c r="L47" s="250"/>
      <c r="M47" s="250"/>
      <c r="N47" s="9"/>
      <c r="O47" s="250"/>
      <c r="P47" s="250"/>
      <c r="Q47" s="9"/>
      <c r="R47" s="250"/>
      <c r="S47" s="250"/>
      <c r="T47" s="9"/>
      <c r="U47" s="250"/>
      <c r="V47" s="250"/>
      <c r="W47" s="9"/>
      <c r="X47" s="250"/>
      <c r="Y47" s="250"/>
      <c r="Z47" s="9"/>
      <c r="AA47" s="250"/>
      <c r="AB47" s="250"/>
      <c r="AC47" s="9"/>
      <c r="AD47" s="250"/>
      <c r="AE47" s="250"/>
      <c r="AF47" s="9"/>
      <c r="AG47" s="250"/>
      <c r="AH47" s="250"/>
      <c r="AI47" s="9"/>
      <c r="AJ47" s="250"/>
      <c r="AK47" s="250"/>
      <c r="AL47" s="9"/>
      <c r="AM47" s="250"/>
    </row>
    <row r="48" spans="1:39" ht="15.75" thickBot="1" x14ac:dyDescent="0.3">
      <c r="A48" s="200" t="s">
        <v>173</v>
      </c>
      <c r="B48" s="200"/>
      <c r="C48" s="200"/>
      <c r="D48" s="200"/>
      <c r="E48" s="200"/>
      <c r="F48" s="200"/>
      <c r="G48" s="200"/>
      <c r="H48" s="200"/>
      <c r="I48" s="200"/>
      <c r="J48" s="200"/>
    </row>
    <row r="49" spans="1:40" ht="16.5" thickBot="1" x14ac:dyDescent="0.3">
      <c r="A49" s="591" t="s">
        <v>16</v>
      </c>
      <c r="B49" s="17" t="s">
        <v>10</v>
      </c>
      <c r="C49" s="142">
        <f>C$4</f>
        <v>44927</v>
      </c>
      <c r="D49" s="142">
        <f t="shared" ref="D49:AM49" si="30">D$4</f>
        <v>44958</v>
      </c>
      <c r="E49" s="142">
        <f t="shared" si="30"/>
        <v>44986</v>
      </c>
      <c r="F49" s="142">
        <f t="shared" si="30"/>
        <v>45017</v>
      </c>
      <c r="G49" s="142">
        <f t="shared" si="30"/>
        <v>45047</v>
      </c>
      <c r="H49" s="142">
        <f t="shared" si="30"/>
        <v>45078</v>
      </c>
      <c r="I49" s="142">
        <f t="shared" si="30"/>
        <v>45108</v>
      </c>
      <c r="J49" s="142">
        <f t="shared" si="30"/>
        <v>45139</v>
      </c>
      <c r="K49" s="142">
        <f t="shared" si="30"/>
        <v>45170</v>
      </c>
      <c r="L49" s="142">
        <f t="shared" si="30"/>
        <v>45200</v>
      </c>
      <c r="M49" s="142">
        <f t="shared" si="30"/>
        <v>45231</v>
      </c>
      <c r="N49" s="142">
        <f t="shared" si="30"/>
        <v>45261</v>
      </c>
      <c r="O49" s="142">
        <f t="shared" si="30"/>
        <v>45292</v>
      </c>
      <c r="P49" s="142">
        <f t="shared" si="30"/>
        <v>45323</v>
      </c>
      <c r="Q49" s="142">
        <f t="shared" si="30"/>
        <v>45352</v>
      </c>
      <c r="R49" s="142">
        <f t="shared" si="30"/>
        <v>45383</v>
      </c>
      <c r="S49" s="142">
        <f t="shared" si="30"/>
        <v>45413</v>
      </c>
      <c r="T49" s="142">
        <f t="shared" si="30"/>
        <v>45444</v>
      </c>
      <c r="U49" s="142">
        <f t="shared" si="30"/>
        <v>45474</v>
      </c>
      <c r="V49" s="142">
        <f t="shared" si="30"/>
        <v>45505</v>
      </c>
      <c r="W49" s="142">
        <f t="shared" si="30"/>
        <v>45536</v>
      </c>
      <c r="X49" s="142">
        <f t="shared" si="30"/>
        <v>45566</v>
      </c>
      <c r="Y49" s="142">
        <f t="shared" si="30"/>
        <v>45597</v>
      </c>
      <c r="Z49" s="142">
        <f t="shared" si="30"/>
        <v>45627</v>
      </c>
      <c r="AA49" s="142">
        <f t="shared" si="30"/>
        <v>45658</v>
      </c>
      <c r="AB49" s="142">
        <f t="shared" si="30"/>
        <v>45689</v>
      </c>
      <c r="AC49" s="142">
        <f t="shared" si="30"/>
        <v>45717</v>
      </c>
      <c r="AD49" s="142">
        <f t="shared" si="30"/>
        <v>45748</v>
      </c>
      <c r="AE49" s="142">
        <f t="shared" si="30"/>
        <v>45778</v>
      </c>
      <c r="AF49" s="142">
        <f t="shared" si="30"/>
        <v>45809</v>
      </c>
      <c r="AG49" s="142">
        <f t="shared" si="30"/>
        <v>45839</v>
      </c>
      <c r="AH49" s="142">
        <f t="shared" si="30"/>
        <v>45870</v>
      </c>
      <c r="AI49" s="142">
        <f t="shared" si="30"/>
        <v>45901</v>
      </c>
      <c r="AJ49" s="142">
        <f t="shared" si="30"/>
        <v>45931</v>
      </c>
      <c r="AK49" s="142">
        <f t="shared" si="30"/>
        <v>45962</v>
      </c>
      <c r="AL49" s="142">
        <f t="shared" si="30"/>
        <v>45992</v>
      </c>
      <c r="AM49" s="142">
        <f t="shared" si="30"/>
        <v>46023</v>
      </c>
    </row>
    <row r="50" spans="1:40" ht="15" customHeight="1" x14ac:dyDescent="0.25">
      <c r="A50" s="592"/>
      <c r="B50" s="13" t="str">
        <f t="shared" ref="B50:B60" si="31">B35</f>
        <v>Building Shell</v>
      </c>
      <c r="C50" s="26">
        <f>((C5*0.5)-C35)*C66*C$78*C$2</f>
        <v>0</v>
      </c>
      <c r="D50" s="26">
        <f>((D5*0.5)+C20-D35)*D66*D$78*D$2</f>
        <v>4.98259130065082</v>
      </c>
      <c r="E50" s="26">
        <f t="shared" ref="E50:AM50" si="32">((E5*0.5)+D20-E35)*E66*E$78*E$2</f>
        <v>17.158369619118339</v>
      </c>
      <c r="F50" s="26">
        <f t="shared" si="32"/>
        <v>25.481977399078239</v>
      </c>
      <c r="G50" s="26">
        <f t="shared" si="32"/>
        <v>42.89802036827097</v>
      </c>
      <c r="H50" s="26">
        <f t="shared" si="32"/>
        <v>255.82797542658358</v>
      </c>
      <c r="I50" s="26">
        <f t="shared" si="32"/>
        <v>494.51872611961801</v>
      </c>
      <c r="J50" s="26">
        <f t="shared" si="32"/>
        <v>598.72578019248851</v>
      </c>
      <c r="K50" s="26">
        <f t="shared" si="32"/>
        <v>331.19895199850532</v>
      </c>
      <c r="L50" s="26">
        <f t="shared" si="32"/>
        <v>91.039417400213381</v>
      </c>
      <c r="M50" s="26">
        <f t="shared" si="32"/>
        <v>185.98226620525898</v>
      </c>
      <c r="N50" s="26">
        <f t="shared" si="32"/>
        <v>355.60673033741921</v>
      </c>
      <c r="O50" s="26">
        <f t="shared" si="32"/>
        <v>354.59785716196035</v>
      </c>
      <c r="P50" s="26">
        <f t="shared" si="32"/>
        <v>295.59395225121392</v>
      </c>
      <c r="Q50" s="26">
        <f t="shared" si="32"/>
        <v>228.90094884082973</v>
      </c>
      <c r="R50" s="26">
        <f t="shared" si="32"/>
        <v>130.71095900430819</v>
      </c>
      <c r="S50" s="26">
        <f t="shared" si="32"/>
        <v>147.17223079757935</v>
      </c>
      <c r="T50" s="26">
        <f t="shared" si="32"/>
        <v>756.15158869931452</v>
      </c>
      <c r="U50" s="26">
        <f t="shared" si="32"/>
        <v>1018.846211158092</v>
      </c>
      <c r="V50" s="26">
        <f t="shared" si="32"/>
        <v>968.69458050368883</v>
      </c>
      <c r="W50" s="26">
        <f t="shared" si="32"/>
        <v>485.47412326942163</v>
      </c>
      <c r="X50" s="26">
        <f t="shared" si="32"/>
        <v>123.36027273364151</v>
      </c>
      <c r="Y50" s="26">
        <f t="shared" si="32"/>
        <v>211.39149392197837</v>
      </c>
      <c r="Z50" s="26">
        <f t="shared" si="32"/>
        <v>356.68984928325142</v>
      </c>
      <c r="AA50" s="26">
        <f t="shared" si="32"/>
        <v>354.59785716196035</v>
      </c>
      <c r="AB50" s="26">
        <f t="shared" si="32"/>
        <v>295.59395225121392</v>
      </c>
      <c r="AC50" s="26">
        <f t="shared" si="32"/>
        <v>228.90094884082973</v>
      </c>
      <c r="AD50" s="26">
        <f t="shared" si="32"/>
        <v>130.71095900430819</v>
      </c>
      <c r="AE50" s="26">
        <f t="shared" si="32"/>
        <v>147.17223079757935</v>
      </c>
      <c r="AF50" s="26">
        <f t="shared" si="32"/>
        <v>0</v>
      </c>
      <c r="AG50" s="26">
        <f t="shared" si="32"/>
        <v>0</v>
      </c>
      <c r="AH50" s="26">
        <f t="shared" si="32"/>
        <v>0</v>
      </c>
      <c r="AI50" s="26">
        <f t="shared" si="32"/>
        <v>0</v>
      </c>
      <c r="AJ50" s="26">
        <f t="shared" si="32"/>
        <v>0</v>
      </c>
      <c r="AK50" s="26">
        <f t="shared" si="32"/>
        <v>0</v>
      </c>
      <c r="AL50" s="26">
        <f t="shared" si="32"/>
        <v>0</v>
      </c>
      <c r="AM50" s="26">
        <f t="shared" si="32"/>
        <v>0</v>
      </c>
    </row>
    <row r="51" spans="1:40" ht="15.75" x14ac:dyDescent="0.25">
      <c r="A51" s="592"/>
      <c r="B51" s="13" t="str">
        <f t="shared" si="31"/>
        <v>Cooling</v>
      </c>
      <c r="C51" s="26">
        <f t="shared" ref="C51:C59" si="33">((C6*0.5)-C36)*C67*C$78*C$2</f>
        <v>1.9528628114259337E-2</v>
      </c>
      <c r="D51" s="26">
        <f t="shared" ref="D51:AM51" si="34">((D6*0.5)+C21-D36)*D67*D$78*D$2</f>
        <v>2.5417297165613988</v>
      </c>
      <c r="E51" s="26">
        <f t="shared" si="34"/>
        <v>20.147210587132548</v>
      </c>
      <c r="F51" s="26">
        <f t="shared" si="34"/>
        <v>156.50014411874622</v>
      </c>
      <c r="G51" s="26">
        <f t="shared" si="34"/>
        <v>950.41235755135597</v>
      </c>
      <c r="H51" s="26">
        <f t="shared" si="34"/>
        <v>8338.4281773599087</v>
      </c>
      <c r="I51" s="26">
        <f t="shared" si="34"/>
        <v>14940.771899410873</v>
      </c>
      <c r="J51" s="26">
        <f t="shared" si="34"/>
        <v>17478.65932709329</v>
      </c>
      <c r="K51" s="26">
        <f t="shared" si="34"/>
        <v>9302.8013472584698</v>
      </c>
      <c r="L51" s="26">
        <f t="shared" si="34"/>
        <v>654.36045777213531</v>
      </c>
      <c r="M51" s="26">
        <f t="shared" si="34"/>
        <v>56.33694096401257</v>
      </c>
      <c r="N51" s="26">
        <f t="shared" si="34"/>
        <v>45.76982923649723</v>
      </c>
      <c r="O51" s="26">
        <f t="shared" si="34"/>
        <v>43.665259743931038</v>
      </c>
      <c r="P51" s="26">
        <f t="shared" si="34"/>
        <v>39.897713343581948</v>
      </c>
      <c r="Q51" s="26">
        <f t="shared" si="34"/>
        <v>116.82493419487936</v>
      </c>
      <c r="R51" s="26">
        <f t="shared" si="34"/>
        <v>605.20555983697727</v>
      </c>
      <c r="S51" s="26">
        <f t="shared" si="34"/>
        <v>2688.910253352728</v>
      </c>
      <c r="T51" s="26">
        <f t="shared" si="34"/>
        <v>17510.89871474493</v>
      </c>
      <c r="U51" s="26">
        <f t="shared" si="34"/>
        <v>23652.777058352684</v>
      </c>
      <c r="V51" s="26">
        <f t="shared" si="34"/>
        <v>22488.273003556944</v>
      </c>
      <c r="W51" s="26">
        <f t="shared" si="34"/>
        <v>10514.999931581535</v>
      </c>
      <c r="X51" s="26">
        <f t="shared" si="34"/>
        <v>703.17038979862309</v>
      </c>
      <c r="Y51" s="26">
        <f t="shared" si="34"/>
        <v>58.500773092503124</v>
      </c>
      <c r="Z51" s="26">
        <f t="shared" si="34"/>
        <v>46.551760851546831</v>
      </c>
      <c r="AA51" s="26">
        <f t="shared" si="34"/>
        <v>43.665259743931038</v>
      </c>
      <c r="AB51" s="26">
        <f t="shared" si="34"/>
        <v>39.897713343581948</v>
      </c>
      <c r="AC51" s="26">
        <f t="shared" si="34"/>
        <v>116.82493419487936</v>
      </c>
      <c r="AD51" s="26">
        <f t="shared" si="34"/>
        <v>605.20555983697727</v>
      </c>
      <c r="AE51" s="26">
        <f t="shared" si="34"/>
        <v>2688.910253352728</v>
      </c>
      <c r="AF51" s="26">
        <f t="shared" si="34"/>
        <v>0</v>
      </c>
      <c r="AG51" s="26">
        <f t="shared" si="34"/>
        <v>0</v>
      </c>
      <c r="AH51" s="26">
        <f t="shared" si="34"/>
        <v>0</v>
      </c>
      <c r="AI51" s="26">
        <f t="shared" si="34"/>
        <v>0</v>
      </c>
      <c r="AJ51" s="26">
        <f t="shared" si="34"/>
        <v>0</v>
      </c>
      <c r="AK51" s="26">
        <f t="shared" si="34"/>
        <v>0</v>
      </c>
      <c r="AL51" s="26">
        <f t="shared" si="34"/>
        <v>0</v>
      </c>
      <c r="AM51" s="26">
        <f t="shared" si="34"/>
        <v>0</v>
      </c>
    </row>
    <row r="52" spans="1:40" ht="15.75" x14ac:dyDescent="0.25">
      <c r="A52" s="592"/>
      <c r="B52" s="13" t="str">
        <f t="shared" si="31"/>
        <v>Freezer</v>
      </c>
      <c r="C52" s="26">
        <f t="shared" si="33"/>
        <v>0</v>
      </c>
      <c r="D52" s="26">
        <f t="shared" ref="D52:AM52" si="35">((D7*0.5)+C22-D37)*D68*D$78*D$2</f>
        <v>0</v>
      </c>
      <c r="E52" s="26">
        <f t="shared" si="35"/>
        <v>0</v>
      </c>
      <c r="F52" s="26">
        <f t="shared" si="35"/>
        <v>0</v>
      </c>
      <c r="G52" s="26">
        <f t="shared" si="35"/>
        <v>0</v>
      </c>
      <c r="H52" s="26">
        <f t="shared" si="35"/>
        <v>0</v>
      </c>
      <c r="I52" s="26">
        <f t="shared" si="35"/>
        <v>0</v>
      </c>
      <c r="J52" s="26">
        <f t="shared" si="35"/>
        <v>0</v>
      </c>
      <c r="K52" s="26">
        <f t="shared" si="35"/>
        <v>0</v>
      </c>
      <c r="L52" s="26">
        <f t="shared" si="35"/>
        <v>0</v>
      </c>
      <c r="M52" s="26">
        <f t="shared" si="35"/>
        <v>0</v>
      </c>
      <c r="N52" s="26">
        <f t="shared" si="35"/>
        <v>0</v>
      </c>
      <c r="O52" s="26">
        <f t="shared" si="35"/>
        <v>0</v>
      </c>
      <c r="P52" s="26">
        <f t="shared" si="35"/>
        <v>0</v>
      </c>
      <c r="Q52" s="26">
        <f t="shared" si="35"/>
        <v>0</v>
      </c>
      <c r="R52" s="26">
        <f t="shared" si="35"/>
        <v>0</v>
      </c>
      <c r="S52" s="26">
        <f t="shared" si="35"/>
        <v>0</v>
      </c>
      <c r="T52" s="26">
        <f t="shared" si="35"/>
        <v>0</v>
      </c>
      <c r="U52" s="26">
        <f t="shared" si="35"/>
        <v>0</v>
      </c>
      <c r="V52" s="26">
        <f t="shared" si="35"/>
        <v>0</v>
      </c>
      <c r="W52" s="26">
        <f t="shared" si="35"/>
        <v>0</v>
      </c>
      <c r="X52" s="26">
        <f t="shared" si="35"/>
        <v>0</v>
      </c>
      <c r="Y52" s="26">
        <f t="shared" si="35"/>
        <v>0</v>
      </c>
      <c r="Z52" s="26">
        <f t="shared" si="35"/>
        <v>0</v>
      </c>
      <c r="AA52" s="26">
        <f t="shared" si="35"/>
        <v>0</v>
      </c>
      <c r="AB52" s="26">
        <f t="shared" si="35"/>
        <v>0</v>
      </c>
      <c r="AC52" s="26">
        <f t="shared" si="35"/>
        <v>0</v>
      </c>
      <c r="AD52" s="26">
        <f t="shared" si="35"/>
        <v>0</v>
      </c>
      <c r="AE52" s="26">
        <f t="shared" si="35"/>
        <v>0</v>
      </c>
      <c r="AF52" s="26">
        <f t="shared" si="35"/>
        <v>0</v>
      </c>
      <c r="AG52" s="26">
        <f t="shared" si="35"/>
        <v>0</v>
      </c>
      <c r="AH52" s="26">
        <f t="shared" si="35"/>
        <v>0</v>
      </c>
      <c r="AI52" s="26">
        <f t="shared" si="35"/>
        <v>0</v>
      </c>
      <c r="AJ52" s="26">
        <f t="shared" si="35"/>
        <v>0</v>
      </c>
      <c r="AK52" s="26">
        <f t="shared" si="35"/>
        <v>0</v>
      </c>
      <c r="AL52" s="26">
        <f t="shared" si="35"/>
        <v>0</v>
      </c>
      <c r="AM52" s="26">
        <f t="shared" si="35"/>
        <v>0</v>
      </c>
    </row>
    <row r="53" spans="1:40" ht="15.75" x14ac:dyDescent="0.25">
      <c r="A53" s="592"/>
      <c r="B53" s="13" t="str">
        <f t="shared" si="31"/>
        <v>Heating</v>
      </c>
      <c r="C53" s="26">
        <f t="shared" si="33"/>
        <v>12.813902364318057</v>
      </c>
      <c r="D53" s="26">
        <f t="shared" ref="D53:AM53" si="36">((D8*0.5)+C23-D38)*D69*D$78*D$2</f>
        <v>65.903585563442036</v>
      </c>
      <c r="E53" s="26">
        <f t="shared" si="36"/>
        <v>248.71566209449563</v>
      </c>
      <c r="F53" s="26">
        <f t="shared" si="36"/>
        <v>255.24547662670747</v>
      </c>
      <c r="G53" s="26">
        <f t="shared" si="36"/>
        <v>115.237556922914</v>
      </c>
      <c r="H53" s="26">
        <f t="shared" si="36"/>
        <v>8.6240454879126585</v>
      </c>
      <c r="I53" s="26">
        <f t="shared" si="36"/>
        <v>0.12995973574611278</v>
      </c>
      <c r="J53" s="26">
        <f t="shared" si="36"/>
        <v>0.29636489139769012</v>
      </c>
      <c r="K53" s="26">
        <f t="shared" si="36"/>
        <v>397.82761959924107</v>
      </c>
      <c r="L53" s="26">
        <f t="shared" si="36"/>
        <v>1441.0127021913279</v>
      </c>
      <c r="M53" s="26">
        <f t="shared" si="36"/>
        <v>3744.7719618263795</v>
      </c>
      <c r="N53" s="26">
        <f t="shared" si="36"/>
        <v>6553.9890089240107</v>
      </c>
      <c r="O53" s="26">
        <f t="shared" si="36"/>
        <v>6643.8440317089126</v>
      </c>
      <c r="P53" s="26">
        <f t="shared" si="36"/>
        <v>5535.3637044234483</v>
      </c>
      <c r="Q53" s="26">
        <f t="shared" si="36"/>
        <v>4216.8177976481529</v>
      </c>
      <c r="R53" s="26">
        <f t="shared" si="36"/>
        <v>1971.0713216632328</v>
      </c>
      <c r="S53" s="26">
        <f t="shared" si="36"/>
        <v>590.5297032453866</v>
      </c>
      <c r="T53" s="26">
        <f t="shared" si="36"/>
        <v>35.494254113159968</v>
      </c>
      <c r="U53" s="26">
        <f t="shared" si="36"/>
        <v>0.41756235101064382</v>
      </c>
      <c r="V53" s="26">
        <f t="shared" si="36"/>
        <v>0.62632812828620421</v>
      </c>
      <c r="W53" s="26">
        <f t="shared" si="36"/>
        <v>613.0310297486501</v>
      </c>
      <c r="X53" s="26">
        <f t="shared" si="36"/>
        <v>1753.0996921938756</v>
      </c>
      <c r="Y53" s="26">
        <f t="shared" si="36"/>
        <v>3934.3367725188541</v>
      </c>
      <c r="Z53" s="26">
        <f t="shared" si="36"/>
        <v>6680.8795459663179</v>
      </c>
      <c r="AA53" s="26">
        <f t="shared" si="36"/>
        <v>6643.8440317089126</v>
      </c>
      <c r="AB53" s="26">
        <f t="shared" si="36"/>
        <v>5535.3637044234483</v>
      </c>
      <c r="AC53" s="26">
        <f t="shared" si="36"/>
        <v>4216.8177976481529</v>
      </c>
      <c r="AD53" s="26">
        <f t="shared" si="36"/>
        <v>1971.0713216632328</v>
      </c>
      <c r="AE53" s="26">
        <f t="shared" si="36"/>
        <v>590.5297032453866</v>
      </c>
      <c r="AF53" s="26">
        <f t="shared" si="36"/>
        <v>0</v>
      </c>
      <c r="AG53" s="26">
        <f t="shared" si="36"/>
        <v>0</v>
      </c>
      <c r="AH53" s="26">
        <f t="shared" si="36"/>
        <v>0</v>
      </c>
      <c r="AI53" s="26">
        <f t="shared" si="36"/>
        <v>0</v>
      </c>
      <c r="AJ53" s="26">
        <f t="shared" si="36"/>
        <v>0</v>
      </c>
      <c r="AK53" s="26">
        <f t="shared" si="36"/>
        <v>0</v>
      </c>
      <c r="AL53" s="26">
        <f t="shared" si="36"/>
        <v>0</v>
      </c>
      <c r="AM53" s="26">
        <f t="shared" si="36"/>
        <v>0</v>
      </c>
    </row>
    <row r="54" spans="1:40" ht="15.75" x14ac:dyDescent="0.25">
      <c r="A54" s="592"/>
      <c r="B54" s="13" t="str">
        <f t="shared" si="31"/>
        <v>HVAC</v>
      </c>
      <c r="C54" s="26">
        <f t="shared" si="33"/>
        <v>85.770046670917296</v>
      </c>
      <c r="D54" s="26">
        <f t="shared" ref="D54:AM54" si="37">((D9*0.5)+C24-D39)*D70*D$78*D$2</f>
        <v>1134.2158902885546</v>
      </c>
      <c r="E54" s="26">
        <f t="shared" si="37"/>
        <v>2644.7553992203229</v>
      </c>
      <c r="F54" s="26">
        <f t="shared" si="37"/>
        <v>2286.3328366911624</v>
      </c>
      <c r="G54" s="26">
        <f t="shared" si="37"/>
        <v>3329.8280048824527</v>
      </c>
      <c r="H54" s="26">
        <f t="shared" si="37"/>
        <v>21886.1544715208</v>
      </c>
      <c r="I54" s="26">
        <f t="shared" si="37"/>
        <v>37250.067557412229</v>
      </c>
      <c r="J54" s="26">
        <f t="shared" si="37"/>
        <v>41130.518317883871</v>
      </c>
      <c r="K54" s="26">
        <f t="shared" si="37"/>
        <v>25369.132428550456</v>
      </c>
      <c r="L54" s="26">
        <f t="shared" si="37"/>
        <v>7339.9391345597369</v>
      </c>
      <c r="M54" s="26">
        <f t="shared" si="37"/>
        <v>13029.584131448084</v>
      </c>
      <c r="N54" s="26">
        <f t="shared" si="37"/>
        <v>24000.796261544001</v>
      </c>
      <c r="O54" s="26">
        <f t="shared" si="37"/>
        <v>25271.068157933925</v>
      </c>
      <c r="P54" s="26">
        <f t="shared" si="37"/>
        <v>21066.046405919562</v>
      </c>
      <c r="Q54" s="26">
        <f t="shared" si="37"/>
        <v>16313.046914240906</v>
      </c>
      <c r="R54" s="26">
        <f t="shared" si="37"/>
        <v>9315.3567831010932</v>
      </c>
      <c r="S54" s="26">
        <f t="shared" si="37"/>
        <v>10488.499578670859</v>
      </c>
      <c r="T54" s="26">
        <f t="shared" si="37"/>
        <v>53888.533023544449</v>
      </c>
      <c r="U54" s="26">
        <f t="shared" si="37"/>
        <v>72609.948212036004</v>
      </c>
      <c r="V54" s="26">
        <f t="shared" si="37"/>
        <v>69035.800058286521</v>
      </c>
      <c r="W54" s="26">
        <f t="shared" si="37"/>
        <v>34598.205855629967</v>
      </c>
      <c r="X54" s="26">
        <f t="shared" si="37"/>
        <v>8791.4966130472094</v>
      </c>
      <c r="Y54" s="26">
        <f t="shared" si="37"/>
        <v>15065.20342132193</v>
      </c>
      <c r="Z54" s="26">
        <f t="shared" si="37"/>
        <v>25420.157822226123</v>
      </c>
      <c r="AA54" s="26">
        <f t="shared" si="37"/>
        <v>25271.068157933925</v>
      </c>
      <c r="AB54" s="26">
        <f t="shared" si="37"/>
        <v>21066.046405919562</v>
      </c>
      <c r="AC54" s="26">
        <f t="shared" si="37"/>
        <v>16313.046914240906</v>
      </c>
      <c r="AD54" s="26">
        <f t="shared" si="37"/>
        <v>9315.3567831010932</v>
      </c>
      <c r="AE54" s="26">
        <f t="shared" si="37"/>
        <v>10488.499578670859</v>
      </c>
      <c r="AF54" s="26">
        <f t="shared" si="37"/>
        <v>0</v>
      </c>
      <c r="AG54" s="26">
        <f t="shared" si="37"/>
        <v>0</v>
      </c>
      <c r="AH54" s="26">
        <f t="shared" si="37"/>
        <v>0</v>
      </c>
      <c r="AI54" s="26">
        <f t="shared" si="37"/>
        <v>0</v>
      </c>
      <c r="AJ54" s="26">
        <f t="shared" si="37"/>
        <v>0</v>
      </c>
      <c r="AK54" s="26">
        <f t="shared" si="37"/>
        <v>0</v>
      </c>
      <c r="AL54" s="26">
        <f t="shared" si="37"/>
        <v>0</v>
      </c>
      <c r="AM54" s="26">
        <f t="shared" si="37"/>
        <v>0</v>
      </c>
    </row>
    <row r="55" spans="1:40" ht="15.75" x14ac:dyDescent="0.25">
      <c r="A55" s="592"/>
      <c r="B55" s="13" t="str">
        <f t="shared" si="31"/>
        <v>Lighting</v>
      </c>
      <c r="C55" s="26">
        <f t="shared" si="33"/>
        <v>0</v>
      </c>
      <c r="D55" s="26">
        <f t="shared" ref="D55:AM55" si="38">((D10*0.5)+C25-D40)*D71*D$78*D$2</f>
        <v>372.81973966031074</v>
      </c>
      <c r="E55" s="26">
        <f t="shared" si="38"/>
        <v>1284.419468844108</v>
      </c>
      <c r="F55" s="26">
        <f t="shared" si="38"/>
        <v>8014.3059655711886</v>
      </c>
      <c r="G55" s="26">
        <f t="shared" si="38"/>
        <v>19321.66629034705</v>
      </c>
      <c r="H55" s="26">
        <f t="shared" si="38"/>
        <v>58691.916964184653</v>
      </c>
      <c r="I55" s="26">
        <f t="shared" si="38"/>
        <v>80246.822340426676</v>
      </c>
      <c r="J55" s="26">
        <f t="shared" si="38"/>
        <v>88195.006930941265</v>
      </c>
      <c r="K55" s="26">
        <f t="shared" si="38"/>
        <v>95817.474483388767</v>
      </c>
      <c r="L55" s="26">
        <f t="shared" si="38"/>
        <v>52094.621684087942</v>
      </c>
      <c r="M55" s="26">
        <f t="shared" si="38"/>
        <v>60071.750669172019</v>
      </c>
      <c r="N55" s="26">
        <f t="shared" si="38"/>
        <v>67823.284268688862</v>
      </c>
      <c r="O55" s="26">
        <f t="shared" si="38"/>
        <v>72113.596630913395</v>
      </c>
      <c r="P55" s="26">
        <f t="shared" si="38"/>
        <v>62830.144699588469</v>
      </c>
      <c r="Q55" s="26">
        <f t="shared" si="38"/>
        <v>67899.696528158529</v>
      </c>
      <c r="R55" s="26">
        <f t="shared" si="38"/>
        <v>66682.733184729077</v>
      </c>
      <c r="S55" s="26">
        <f t="shared" si="38"/>
        <v>63925.401699622671</v>
      </c>
      <c r="T55" s="26">
        <f t="shared" si="38"/>
        <v>111452.76081568404</v>
      </c>
      <c r="U55" s="26">
        <f t="shared" si="38"/>
        <v>110400.54098087971</v>
      </c>
      <c r="V55" s="26">
        <f t="shared" si="38"/>
        <v>114791.6811900248</v>
      </c>
      <c r="W55" s="26">
        <f t="shared" si="38"/>
        <v>120040.22278944953</v>
      </c>
      <c r="X55" s="26">
        <f t="shared" si="38"/>
        <v>63032.256647748625</v>
      </c>
      <c r="Y55" s="26">
        <f t="shared" si="38"/>
        <v>71320.859904244964</v>
      </c>
      <c r="Z55" s="26">
        <f t="shared" si="38"/>
        <v>73355.137130309115</v>
      </c>
      <c r="AA55" s="26">
        <f t="shared" si="38"/>
        <v>72113.596630913395</v>
      </c>
      <c r="AB55" s="26">
        <f t="shared" si="38"/>
        <v>62830.144699588469</v>
      </c>
      <c r="AC55" s="26">
        <f t="shared" si="38"/>
        <v>67899.696528158529</v>
      </c>
      <c r="AD55" s="26">
        <f t="shared" si="38"/>
        <v>66682.733184729077</v>
      </c>
      <c r="AE55" s="26">
        <f t="shared" si="38"/>
        <v>63925.401699622671</v>
      </c>
      <c r="AF55" s="26">
        <f t="shared" si="38"/>
        <v>0</v>
      </c>
      <c r="AG55" s="26">
        <f t="shared" si="38"/>
        <v>0</v>
      </c>
      <c r="AH55" s="26">
        <f t="shared" si="38"/>
        <v>0</v>
      </c>
      <c r="AI55" s="26">
        <f t="shared" si="38"/>
        <v>0</v>
      </c>
      <c r="AJ55" s="26">
        <f t="shared" si="38"/>
        <v>0</v>
      </c>
      <c r="AK55" s="26">
        <f t="shared" si="38"/>
        <v>0</v>
      </c>
      <c r="AL55" s="26">
        <f t="shared" si="38"/>
        <v>0</v>
      </c>
      <c r="AM55" s="26">
        <f t="shared" si="38"/>
        <v>0</v>
      </c>
    </row>
    <row r="56" spans="1:40" ht="15.75" x14ac:dyDescent="0.25">
      <c r="A56" s="592"/>
      <c r="B56" s="13" t="str">
        <f t="shared" si="31"/>
        <v>Miscellaneous</v>
      </c>
      <c r="C56" s="26">
        <f t="shared" si="33"/>
        <v>0</v>
      </c>
      <c r="D56" s="26">
        <f t="shared" ref="D56:AM56" si="39">((D11*0.5)+C26-D41)*D72*D$78*D$2</f>
        <v>0</v>
      </c>
      <c r="E56" s="26">
        <f t="shared" si="39"/>
        <v>0</v>
      </c>
      <c r="F56" s="26">
        <f t="shared" si="39"/>
        <v>3.7144197656022087</v>
      </c>
      <c r="G56" s="26">
        <f t="shared" si="39"/>
        <v>59.237587239738538</v>
      </c>
      <c r="H56" s="26">
        <f t="shared" si="39"/>
        <v>221.89208696541891</v>
      </c>
      <c r="I56" s="26">
        <f t="shared" si="39"/>
        <v>309.06098621602541</v>
      </c>
      <c r="J56" s="26">
        <f t="shared" si="39"/>
        <v>373.96233007555026</v>
      </c>
      <c r="K56" s="26">
        <f t="shared" si="39"/>
        <v>362.67680111659331</v>
      </c>
      <c r="L56" s="26">
        <f t="shared" si="39"/>
        <v>171.76060075558308</v>
      </c>
      <c r="M56" s="26">
        <f t="shared" si="39"/>
        <v>176.88122635418929</v>
      </c>
      <c r="N56" s="26">
        <f t="shared" si="39"/>
        <v>171.97967821196835</v>
      </c>
      <c r="O56" s="26">
        <f t="shared" si="39"/>
        <v>164.2307567127919</v>
      </c>
      <c r="P56" s="26">
        <f t="shared" si="39"/>
        <v>149.18778802944391</v>
      </c>
      <c r="Q56" s="26">
        <f t="shared" si="39"/>
        <v>168.39818210282172</v>
      </c>
      <c r="R56" s="26">
        <f t="shared" si="39"/>
        <v>175.65343455935812</v>
      </c>
      <c r="S56" s="26">
        <f t="shared" si="39"/>
        <v>185.4370288308337</v>
      </c>
      <c r="T56" s="26">
        <f t="shared" si="39"/>
        <v>362.64172801954089</v>
      </c>
      <c r="U56" s="26">
        <f t="shared" si="39"/>
        <v>374.81864285773304</v>
      </c>
      <c r="V56" s="26">
        <f t="shared" si="39"/>
        <v>374.61955736918031</v>
      </c>
      <c r="W56" s="26">
        <f t="shared" si="39"/>
        <v>362.67680111659331</v>
      </c>
      <c r="X56" s="26">
        <f t="shared" si="39"/>
        <v>171.76060075558308</v>
      </c>
      <c r="Y56" s="26">
        <f t="shared" si="39"/>
        <v>176.88122635418929</v>
      </c>
      <c r="Z56" s="26">
        <f t="shared" si="39"/>
        <v>171.97967821196835</v>
      </c>
      <c r="AA56" s="26">
        <f t="shared" si="39"/>
        <v>164.2307567127919</v>
      </c>
      <c r="AB56" s="26">
        <f t="shared" si="39"/>
        <v>149.18778802944391</v>
      </c>
      <c r="AC56" s="26">
        <f t="shared" si="39"/>
        <v>168.39818210282172</v>
      </c>
      <c r="AD56" s="26">
        <f t="shared" si="39"/>
        <v>175.65343455935812</v>
      </c>
      <c r="AE56" s="26">
        <f t="shared" si="39"/>
        <v>185.4370288308337</v>
      </c>
      <c r="AF56" s="26">
        <f t="shared" si="39"/>
        <v>0</v>
      </c>
      <c r="AG56" s="26">
        <f t="shared" si="39"/>
        <v>0</v>
      </c>
      <c r="AH56" s="26">
        <f t="shared" si="39"/>
        <v>0</v>
      </c>
      <c r="AI56" s="26">
        <f t="shared" si="39"/>
        <v>0</v>
      </c>
      <c r="AJ56" s="26">
        <f t="shared" si="39"/>
        <v>0</v>
      </c>
      <c r="AK56" s="26">
        <f t="shared" si="39"/>
        <v>0</v>
      </c>
      <c r="AL56" s="26">
        <f t="shared" si="39"/>
        <v>0</v>
      </c>
      <c r="AM56" s="26">
        <f t="shared" si="39"/>
        <v>0</v>
      </c>
    </row>
    <row r="57" spans="1:40" ht="15.75" x14ac:dyDescent="0.25">
      <c r="A57" s="592"/>
      <c r="B57" s="13" t="str">
        <f t="shared" si="31"/>
        <v>Pool Spa</v>
      </c>
      <c r="C57" s="26">
        <f t="shared" si="33"/>
        <v>0</v>
      </c>
      <c r="D57" s="26">
        <f t="shared" ref="D57:AM57" si="40">((D12*0.5)+C27-D42)*D73*D$78*D$2</f>
        <v>0</v>
      </c>
      <c r="E57" s="26">
        <f t="shared" si="40"/>
        <v>0</v>
      </c>
      <c r="F57" s="26">
        <f t="shared" si="40"/>
        <v>0</v>
      </c>
      <c r="G57" s="26">
        <f t="shared" si="40"/>
        <v>0</v>
      </c>
      <c r="H57" s="26">
        <f t="shared" si="40"/>
        <v>0</v>
      </c>
      <c r="I57" s="26">
        <f t="shared" si="40"/>
        <v>0</v>
      </c>
      <c r="J57" s="26">
        <f t="shared" si="40"/>
        <v>0</v>
      </c>
      <c r="K57" s="26">
        <f t="shared" si="40"/>
        <v>0</v>
      </c>
      <c r="L57" s="26">
        <f t="shared" si="40"/>
        <v>0</v>
      </c>
      <c r="M57" s="26">
        <f t="shared" si="40"/>
        <v>0</v>
      </c>
      <c r="N57" s="26">
        <f t="shared" si="40"/>
        <v>0</v>
      </c>
      <c r="O57" s="26">
        <f t="shared" si="40"/>
        <v>0</v>
      </c>
      <c r="P57" s="26">
        <f t="shared" si="40"/>
        <v>0</v>
      </c>
      <c r="Q57" s="26">
        <f t="shared" si="40"/>
        <v>0</v>
      </c>
      <c r="R57" s="26">
        <f t="shared" si="40"/>
        <v>0</v>
      </c>
      <c r="S57" s="26">
        <f t="shared" si="40"/>
        <v>0</v>
      </c>
      <c r="T57" s="26">
        <f t="shared" si="40"/>
        <v>0</v>
      </c>
      <c r="U57" s="26">
        <f t="shared" si="40"/>
        <v>0</v>
      </c>
      <c r="V57" s="26">
        <f t="shared" si="40"/>
        <v>0</v>
      </c>
      <c r="W57" s="26">
        <f t="shared" si="40"/>
        <v>0</v>
      </c>
      <c r="X57" s="26">
        <f t="shared" si="40"/>
        <v>0</v>
      </c>
      <c r="Y57" s="26">
        <f t="shared" si="40"/>
        <v>0</v>
      </c>
      <c r="Z57" s="26">
        <f t="shared" si="40"/>
        <v>0</v>
      </c>
      <c r="AA57" s="26">
        <f t="shared" si="40"/>
        <v>0</v>
      </c>
      <c r="AB57" s="26">
        <f t="shared" si="40"/>
        <v>0</v>
      </c>
      <c r="AC57" s="26">
        <f t="shared" si="40"/>
        <v>0</v>
      </c>
      <c r="AD57" s="26">
        <f t="shared" si="40"/>
        <v>0</v>
      </c>
      <c r="AE57" s="26">
        <f t="shared" si="40"/>
        <v>0</v>
      </c>
      <c r="AF57" s="26">
        <f t="shared" si="40"/>
        <v>0</v>
      </c>
      <c r="AG57" s="26">
        <f t="shared" si="40"/>
        <v>0</v>
      </c>
      <c r="AH57" s="26">
        <f t="shared" si="40"/>
        <v>0</v>
      </c>
      <c r="AI57" s="26">
        <f t="shared" si="40"/>
        <v>0</v>
      </c>
      <c r="AJ57" s="26">
        <f t="shared" si="40"/>
        <v>0</v>
      </c>
      <c r="AK57" s="26">
        <f t="shared" si="40"/>
        <v>0</v>
      </c>
      <c r="AL57" s="26">
        <f t="shared" si="40"/>
        <v>0</v>
      </c>
      <c r="AM57" s="26">
        <f t="shared" si="40"/>
        <v>0</v>
      </c>
    </row>
    <row r="58" spans="1:40" ht="15.75" x14ac:dyDescent="0.25">
      <c r="A58" s="592"/>
      <c r="B58" s="13" t="str">
        <f t="shared" si="31"/>
        <v>Refrigeration</v>
      </c>
      <c r="C58" s="26">
        <f t="shared" si="33"/>
        <v>0</v>
      </c>
      <c r="D58" s="26">
        <f t="shared" ref="D58:AM58" si="41">((D13*0.5)+C28-D43)*D74*D$78*D$2</f>
        <v>20.804722327791335</v>
      </c>
      <c r="E58" s="26">
        <f t="shared" si="41"/>
        <v>47.204764621440987</v>
      </c>
      <c r="F58" s="26">
        <f t="shared" si="41"/>
        <v>50.251856148511074</v>
      </c>
      <c r="G58" s="26">
        <f t="shared" si="41"/>
        <v>64.129363291807522</v>
      </c>
      <c r="H58" s="26">
        <f t="shared" si="41"/>
        <v>168.04184401383284</v>
      </c>
      <c r="I58" s="26">
        <f t="shared" si="41"/>
        <v>275.89398408302719</v>
      </c>
      <c r="J58" s="26">
        <f t="shared" si="41"/>
        <v>342.75188590906936</v>
      </c>
      <c r="K58" s="26">
        <f t="shared" si="41"/>
        <v>309.12974809338539</v>
      </c>
      <c r="L58" s="26">
        <f t="shared" si="41"/>
        <v>161.79269900664008</v>
      </c>
      <c r="M58" s="26">
        <f t="shared" si="41"/>
        <v>176.79893527479695</v>
      </c>
      <c r="N58" s="26">
        <f t="shared" si="41"/>
        <v>177.5996696223408</v>
      </c>
      <c r="O58" s="26">
        <f t="shared" si="41"/>
        <v>174.6294260022986</v>
      </c>
      <c r="P58" s="26">
        <f t="shared" si="41"/>
        <v>163.03433653481744</v>
      </c>
      <c r="Q58" s="26">
        <f t="shared" si="41"/>
        <v>186.60718586437289</v>
      </c>
      <c r="R58" s="26">
        <f t="shared" si="41"/>
        <v>197.28208650241851</v>
      </c>
      <c r="S58" s="26">
        <f t="shared" si="41"/>
        <v>219.28671158114469</v>
      </c>
      <c r="T58" s="26">
        <f t="shared" si="41"/>
        <v>460.99871015328608</v>
      </c>
      <c r="U58" s="26">
        <f t="shared" si="41"/>
        <v>487.50199129233931</v>
      </c>
      <c r="V58" s="26">
        <f t="shared" si="41"/>
        <v>487.35033777695799</v>
      </c>
      <c r="W58" s="26">
        <f t="shared" si="41"/>
        <v>439.54386057028228</v>
      </c>
      <c r="X58" s="26">
        <f t="shared" si="41"/>
        <v>203.07773254626551</v>
      </c>
      <c r="Y58" s="26">
        <f t="shared" si="41"/>
        <v>198.62596432106818</v>
      </c>
      <c r="Z58" s="26">
        <f t="shared" si="41"/>
        <v>187.92523180968621</v>
      </c>
      <c r="AA58" s="26">
        <f t="shared" si="41"/>
        <v>174.6294260022986</v>
      </c>
      <c r="AB58" s="26">
        <f t="shared" si="41"/>
        <v>163.03433653481744</v>
      </c>
      <c r="AC58" s="26">
        <f t="shared" si="41"/>
        <v>186.60718586437289</v>
      </c>
      <c r="AD58" s="26">
        <f t="shared" si="41"/>
        <v>197.28208650241851</v>
      </c>
      <c r="AE58" s="26">
        <f t="shared" si="41"/>
        <v>219.28671158114469</v>
      </c>
      <c r="AF58" s="26">
        <f t="shared" si="41"/>
        <v>0</v>
      </c>
      <c r="AG58" s="26">
        <f t="shared" si="41"/>
        <v>0</v>
      </c>
      <c r="AH58" s="26">
        <f t="shared" si="41"/>
        <v>0</v>
      </c>
      <c r="AI58" s="26">
        <f t="shared" si="41"/>
        <v>0</v>
      </c>
      <c r="AJ58" s="26">
        <f t="shared" si="41"/>
        <v>0</v>
      </c>
      <c r="AK58" s="26">
        <f t="shared" si="41"/>
        <v>0</v>
      </c>
      <c r="AL58" s="26">
        <f t="shared" si="41"/>
        <v>0</v>
      </c>
      <c r="AM58" s="26">
        <f t="shared" si="41"/>
        <v>0</v>
      </c>
    </row>
    <row r="59" spans="1:40" ht="15.75" customHeight="1" x14ac:dyDescent="0.25">
      <c r="A59" s="592"/>
      <c r="B59" s="13" t="str">
        <f t="shared" si="31"/>
        <v>Water Heating</v>
      </c>
      <c r="C59" s="26">
        <f t="shared" si="33"/>
        <v>0</v>
      </c>
      <c r="D59" s="26">
        <f t="shared" ref="D59:AM59" si="42">((D14*0.5)+C29-D44)*D75*D$78*D$2</f>
        <v>0</v>
      </c>
      <c r="E59" s="26">
        <f t="shared" si="42"/>
        <v>0.12497552856003584</v>
      </c>
      <c r="F59" s="26">
        <f t="shared" si="42"/>
        <v>274.26665405069963</v>
      </c>
      <c r="G59" s="26">
        <f t="shared" si="42"/>
        <v>557.62729726930706</v>
      </c>
      <c r="H59" s="26">
        <f t="shared" si="42"/>
        <v>1056.8541542875087</v>
      </c>
      <c r="I59" s="26">
        <f t="shared" si="42"/>
        <v>1089.3219038931331</v>
      </c>
      <c r="J59" s="26">
        <f t="shared" si="42"/>
        <v>1131.6051579878551</v>
      </c>
      <c r="K59" s="26">
        <f t="shared" si="42"/>
        <v>1237.3171267199687</v>
      </c>
      <c r="L59" s="26">
        <f t="shared" si="42"/>
        <v>651.36723612300125</v>
      </c>
      <c r="M59" s="26">
        <f t="shared" si="42"/>
        <v>738.97702510867816</v>
      </c>
      <c r="N59" s="26">
        <f t="shared" si="42"/>
        <v>819.60633858557424</v>
      </c>
      <c r="O59" s="26">
        <f t="shared" si="42"/>
        <v>816.04854407400148</v>
      </c>
      <c r="P59" s="26">
        <f t="shared" si="42"/>
        <v>712.79710190601907</v>
      </c>
      <c r="Q59" s="26">
        <f t="shared" si="42"/>
        <v>772.49849944200139</v>
      </c>
      <c r="R59" s="26">
        <f t="shared" si="42"/>
        <v>738.84150136266635</v>
      </c>
      <c r="S59" s="26">
        <f t="shared" si="42"/>
        <v>744.46793794033601</v>
      </c>
      <c r="T59" s="26">
        <f t="shared" si="42"/>
        <v>1386.6127617614666</v>
      </c>
      <c r="U59" s="26">
        <f t="shared" si="42"/>
        <v>1218.2764735276248</v>
      </c>
      <c r="V59" s="26">
        <f t="shared" si="42"/>
        <v>1145.8483660009817</v>
      </c>
      <c r="W59" s="26">
        <f t="shared" si="42"/>
        <v>1248.1203251529864</v>
      </c>
      <c r="X59" s="26">
        <f t="shared" si="42"/>
        <v>656.7608881116555</v>
      </c>
      <c r="Y59" s="26">
        <f t="shared" si="42"/>
        <v>743.7927330079209</v>
      </c>
      <c r="Z59" s="26">
        <f t="shared" si="42"/>
        <v>821.73447618759326</v>
      </c>
      <c r="AA59" s="26">
        <f t="shared" si="42"/>
        <v>816.04854407400148</v>
      </c>
      <c r="AB59" s="26">
        <f t="shared" si="42"/>
        <v>712.79710190601907</v>
      </c>
      <c r="AC59" s="26">
        <f t="shared" si="42"/>
        <v>772.49849944200139</v>
      </c>
      <c r="AD59" s="26">
        <f t="shared" si="42"/>
        <v>738.84150136266635</v>
      </c>
      <c r="AE59" s="26">
        <f t="shared" si="42"/>
        <v>744.46793794033601</v>
      </c>
      <c r="AF59" s="26">
        <f t="shared" si="42"/>
        <v>0</v>
      </c>
      <c r="AG59" s="26">
        <f t="shared" si="42"/>
        <v>0</v>
      </c>
      <c r="AH59" s="26">
        <f t="shared" si="42"/>
        <v>0</v>
      </c>
      <c r="AI59" s="26">
        <f t="shared" si="42"/>
        <v>0</v>
      </c>
      <c r="AJ59" s="26">
        <f t="shared" si="42"/>
        <v>0</v>
      </c>
      <c r="AK59" s="26">
        <f t="shared" si="42"/>
        <v>0</v>
      </c>
      <c r="AL59" s="26">
        <f t="shared" si="42"/>
        <v>0</v>
      </c>
      <c r="AM59" s="26">
        <f t="shared" si="42"/>
        <v>0</v>
      </c>
    </row>
    <row r="60" spans="1:40" ht="15.75" customHeight="1" x14ac:dyDescent="0.25">
      <c r="A60" s="592"/>
      <c r="B60" s="255" t="str">
        <f t="shared" si="31"/>
        <v xml:space="preserve"> </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ht="15.75" customHeight="1" x14ac:dyDescent="0.25">
      <c r="A61" s="592"/>
      <c r="B61" s="233" t="s">
        <v>17</v>
      </c>
      <c r="C61" s="26">
        <f>SUM(C50:C60)</f>
        <v>98.603477663349608</v>
      </c>
      <c r="D61" s="26">
        <f>SUM(D50:D60)</f>
        <v>1601.2682588573109</v>
      </c>
      <c r="E61" s="26">
        <f t="shared" ref="E61:AM61" si="43">SUM(E50:E60)</f>
        <v>4262.5258505151787</v>
      </c>
      <c r="F61" s="26">
        <f t="shared" si="43"/>
        <v>11066.099330371695</v>
      </c>
      <c r="G61" s="26">
        <f t="shared" si="43"/>
        <v>24441.036477872898</v>
      </c>
      <c r="H61" s="26">
        <f t="shared" si="43"/>
        <v>90627.739719246616</v>
      </c>
      <c r="I61" s="26">
        <f t="shared" si="43"/>
        <v>134606.58735729734</v>
      </c>
      <c r="J61" s="26">
        <f t="shared" si="43"/>
        <v>149251.52609497478</v>
      </c>
      <c r="K61" s="26">
        <f t="shared" si="43"/>
        <v>133127.55850672539</v>
      </c>
      <c r="L61" s="26">
        <f t="shared" si="43"/>
        <v>62605.893931896571</v>
      </c>
      <c r="M61" s="26">
        <f t="shared" si="43"/>
        <v>78181.083156353416</v>
      </c>
      <c r="N61" s="26">
        <f t="shared" si="43"/>
        <v>99948.631785150676</v>
      </c>
      <c r="O61" s="26">
        <f t="shared" si="43"/>
        <v>105581.68066425121</v>
      </c>
      <c r="P61" s="26">
        <f t="shared" si="43"/>
        <v>90792.065701996558</v>
      </c>
      <c r="Q61" s="26">
        <f t="shared" si="43"/>
        <v>89902.790990492504</v>
      </c>
      <c r="R61" s="26">
        <f t="shared" si="43"/>
        <v>79816.854830759126</v>
      </c>
      <c r="S61" s="26">
        <f t="shared" si="43"/>
        <v>78989.705144041523</v>
      </c>
      <c r="T61" s="26">
        <f t="shared" si="43"/>
        <v>185854.09159672019</v>
      </c>
      <c r="U61" s="26">
        <f t="shared" si="43"/>
        <v>209763.12713245524</v>
      </c>
      <c r="V61" s="26">
        <f t="shared" si="43"/>
        <v>209292.89342164737</v>
      </c>
      <c r="W61" s="26">
        <f t="shared" si="43"/>
        <v>168302.27471651896</v>
      </c>
      <c r="X61" s="26">
        <f t="shared" si="43"/>
        <v>75434.982836935495</v>
      </c>
      <c r="Y61" s="26">
        <f t="shared" si="43"/>
        <v>91709.592288783417</v>
      </c>
      <c r="Z61" s="26">
        <f t="shared" si="43"/>
        <v>107041.0554948456</v>
      </c>
      <c r="AA61" s="26">
        <f t="shared" si="43"/>
        <v>105581.68066425121</v>
      </c>
      <c r="AB61" s="26">
        <f t="shared" si="43"/>
        <v>90792.065701996558</v>
      </c>
      <c r="AC61" s="26">
        <f t="shared" si="43"/>
        <v>89902.790990492504</v>
      </c>
      <c r="AD61" s="26">
        <f t="shared" si="43"/>
        <v>79816.854830759126</v>
      </c>
      <c r="AE61" s="26">
        <f t="shared" si="43"/>
        <v>78989.705144041523</v>
      </c>
      <c r="AF61" s="26">
        <f t="shared" si="43"/>
        <v>0</v>
      </c>
      <c r="AG61" s="26">
        <f t="shared" si="43"/>
        <v>0</v>
      </c>
      <c r="AH61" s="26">
        <f t="shared" si="43"/>
        <v>0</v>
      </c>
      <c r="AI61" s="26">
        <f t="shared" si="43"/>
        <v>0</v>
      </c>
      <c r="AJ61" s="26">
        <f t="shared" si="43"/>
        <v>0</v>
      </c>
      <c r="AK61" s="26">
        <f t="shared" si="43"/>
        <v>0</v>
      </c>
      <c r="AL61" s="26">
        <f t="shared" si="43"/>
        <v>0</v>
      </c>
      <c r="AM61" s="26">
        <f t="shared" si="43"/>
        <v>0</v>
      </c>
    </row>
    <row r="62" spans="1:40" ht="16.5" customHeight="1" thickBot="1" x14ac:dyDescent="0.3">
      <c r="A62" s="593"/>
      <c r="B62" s="135" t="s">
        <v>18</v>
      </c>
      <c r="C62" s="27">
        <f>C61</f>
        <v>98.603477663349608</v>
      </c>
      <c r="D62" s="27">
        <f>C62+D61</f>
        <v>1699.8717365206605</v>
      </c>
      <c r="E62" s="27">
        <f t="shared" ref="E62:AM62" si="44">D62+E61</f>
        <v>5962.397587035839</v>
      </c>
      <c r="F62" s="27">
        <f t="shared" si="44"/>
        <v>17028.496917407534</v>
      </c>
      <c r="G62" s="27">
        <f t="shared" si="44"/>
        <v>41469.533395280436</v>
      </c>
      <c r="H62" s="27">
        <f t="shared" si="44"/>
        <v>132097.27311452705</v>
      </c>
      <c r="I62" s="27">
        <f t="shared" si="44"/>
        <v>266703.86047182442</v>
      </c>
      <c r="J62" s="27">
        <f t="shared" si="44"/>
        <v>415955.38656679919</v>
      </c>
      <c r="K62" s="27">
        <f t="shared" si="44"/>
        <v>549082.94507352461</v>
      </c>
      <c r="L62" s="27">
        <f t="shared" si="44"/>
        <v>611688.83900542115</v>
      </c>
      <c r="M62" s="27">
        <f t="shared" si="44"/>
        <v>689869.92216177459</v>
      </c>
      <c r="N62" s="27">
        <f t="shared" si="44"/>
        <v>789818.55394692533</v>
      </c>
      <c r="O62" s="27">
        <f t="shared" si="44"/>
        <v>895400.23461117654</v>
      </c>
      <c r="P62" s="27">
        <f t="shared" si="44"/>
        <v>986192.30031317309</v>
      </c>
      <c r="Q62" s="27">
        <f t="shared" si="44"/>
        <v>1076095.0913036657</v>
      </c>
      <c r="R62" s="27">
        <f t="shared" si="44"/>
        <v>1155911.9461344248</v>
      </c>
      <c r="S62" s="27">
        <f t="shared" si="44"/>
        <v>1234901.6512784662</v>
      </c>
      <c r="T62" s="27">
        <f t="shared" si="44"/>
        <v>1420755.7428751865</v>
      </c>
      <c r="U62" s="27">
        <f t="shared" si="44"/>
        <v>1630518.8700076416</v>
      </c>
      <c r="V62" s="27">
        <f t="shared" si="44"/>
        <v>1839811.763429289</v>
      </c>
      <c r="W62" s="27">
        <f t="shared" si="44"/>
        <v>2008114.038145808</v>
      </c>
      <c r="X62" s="27">
        <f t="shared" si="44"/>
        <v>2083549.0209827435</v>
      </c>
      <c r="Y62" s="27">
        <f t="shared" si="44"/>
        <v>2175258.613271527</v>
      </c>
      <c r="Z62" s="27">
        <f t="shared" si="44"/>
        <v>2282299.6687663724</v>
      </c>
      <c r="AA62" s="27">
        <f t="shared" si="44"/>
        <v>2387881.3494306235</v>
      </c>
      <c r="AB62" s="27">
        <f t="shared" si="44"/>
        <v>2478673.4151326199</v>
      </c>
      <c r="AC62" s="27">
        <f t="shared" si="44"/>
        <v>2568576.2061231122</v>
      </c>
      <c r="AD62" s="27">
        <f t="shared" si="44"/>
        <v>2648393.0609538713</v>
      </c>
      <c r="AE62" s="27">
        <f t="shared" si="44"/>
        <v>2727382.766097913</v>
      </c>
      <c r="AF62" s="27">
        <f t="shared" si="44"/>
        <v>2727382.766097913</v>
      </c>
      <c r="AG62" s="27">
        <f t="shared" si="44"/>
        <v>2727382.766097913</v>
      </c>
      <c r="AH62" s="27">
        <f t="shared" si="44"/>
        <v>2727382.766097913</v>
      </c>
      <c r="AI62" s="27">
        <f t="shared" si="44"/>
        <v>2727382.766097913</v>
      </c>
      <c r="AJ62" s="27">
        <f t="shared" si="44"/>
        <v>2727382.766097913</v>
      </c>
      <c r="AK62" s="27">
        <f t="shared" si="44"/>
        <v>2727382.766097913</v>
      </c>
      <c r="AL62" s="27">
        <f t="shared" si="44"/>
        <v>2727382.766097913</v>
      </c>
      <c r="AM62" s="27">
        <f t="shared" si="44"/>
        <v>2727382.766097913</v>
      </c>
    </row>
    <row r="63" spans="1:40" x14ac:dyDescent="0.25">
      <c r="A63" s="8"/>
      <c r="B63" s="33"/>
      <c r="C63" s="34"/>
      <c r="D63" s="30"/>
      <c r="E63" s="35"/>
      <c r="F63" s="30"/>
      <c r="G63" s="35"/>
      <c r="H63" s="30"/>
      <c r="I63" s="35"/>
      <c r="J63" s="30"/>
      <c r="K63" s="35"/>
      <c r="L63" s="30"/>
      <c r="M63" s="35"/>
      <c r="N63" s="30"/>
      <c r="O63" s="35"/>
      <c r="P63" s="30"/>
      <c r="Q63" s="35"/>
      <c r="R63" s="30"/>
      <c r="S63" s="35"/>
      <c r="T63" s="30"/>
      <c r="U63" s="35"/>
      <c r="V63" s="30"/>
      <c r="W63" s="35"/>
      <c r="X63" s="30"/>
      <c r="Y63" s="35"/>
      <c r="Z63" s="30"/>
      <c r="AA63" s="35"/>
      <c r="AB63" s="30"/>
      <c r="AC63" s="35"/>
      <c r="AD63" s="30"/>
      <c r="AE63" s="35"/>
      <c r="AF63" s="30"/>
      <c r="AG63" s="35"/>
      <c r="AH63" s="30"/>
      <c r="AI63" s="35"/>
      <c r="AJ63" s="30"/>
      <c r="AK63" s="35"/>
      <c r="AL63" s="30"/>
      <c r="AM63" s="35"/>
    </row>
    <row r="64" spans="1:40" ht="15.75" thickBot="1" x14ac:dyDescent="0.3">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190"/>
    </row>
    <row r="65" spans="1:41" ht="16.5" thickBot="1" x14ac:dyDescent="0.3">
      <c r="A65" s="577" t="s">
        <v>12</v>
      </c>
      <c r="B65" s="17" t="s">
        <v>12</v>
      </c>
      <c r="C65" s="142">
        <f>C$4</f>
        <v>44927</v>
      </c>
      <c r="D65" s="142">
        <f t="shared" ref="D65:AM65" si="45">D$4</f>
        <v>44958</v>
      </c>
      <c r="E65" s="142">
        <f t="shared" si="45"/>
        <v>44986</v>
      </c>
      <c r="F65" s="142">
        <f t="shared" si="45"/>
        <v>45017</v>
      </c>
      <c r="G65" s="142">
        <f t="shared" si="45"/>
        <v>45047</v>
      </c>
      <c r="H65" s="142">
        <f t="shared" si="45"/>
        <v>45078</v>
      </c>
      <c r="I65" s="142">
        <f t="shared" si="45"/>
        <v>45108</v>
      </c>
      <c r="J65" s="142">
        <f t="shared" si="45"/>
        <v>45139</v>
      </c>
      <c r="K65" s="142">
        <f t="shared" si="45"/>
        <v>45170</v>
      </c>
      <c r="L65" s="142">
        <f t="shared" si="45"/>
        <v>45200</v>
      </c>
      <c r="M65" s="142">
        <f t="shared" si="45"/>
        <v>45231</v>
      </c>
      <c r="N65" s="142">
        <f t="shared" si="45"/>
        <v>45261</v>
      </c>
      <c r="O65" s="142">
        <f t="shared" si="45"/>
        <v>45292</v>
      </c>
      <c r="P65" s="142">
        <f t="shared" si="45"/>
        <v>45323</v>
      </c>
      <c r="Q65" s="142">
        <f t="shared" si="45"/>
        <v>45352</v>
      </c>
      <c r="R65" s="142">
        <f t="shared" si="45"/>
        <v>45383</v>
      </c>
      <c r="S65" s="142">
        <f t="shared" si="45"/>
        <v>45413</v>
      </c>
      <c r="T65" s="142">
        <f t="shared" si="45"/>
        <v>45444</v>
      </c>
      <c r="U65" s="142">
        <f t="shared" si="45"/>
        <v>45474</v>
      </c>
      <c r="V65" s="142">
        <f t="shared" si="45"/>
        <v>45505</v>
      </c>
      <c r="W65" s="142">
        <f t="shared" si="45"/>
        <v>45536</v>
      </c>
      <c r="X65" s="142">
        <f t="shared" si="45"/>
        <v>45566</v>
      </c>
      <c r="Y65" s="142">
        <f t="shared" si="45"/>
        <v>45597</v>
      </c>
      <c r="Z65" s="142">
        <f t="shared" si="45"/>
        <v>45627</v>
      </c>
      <c r="AA65" s="142">
        <f t="shared" si="45"/>
        <v>45658</v>
      </c>
      <c r="AB65" s="142">
        <f t="shared" si="45"/>
        <v>45689</v>
      </c>
      <c r="AC65" s="142">
        <f t="shared" si="45"/>
        <v>45717</v>
      </c>
      <c r="AD65" s="142">
        <f t="shared" si="45"/>
        <v>45748</v>
      </c>
      <c r="AE65" s="142">
        <f t="shared" si="45"/>
        <v>45778</v>
      </c>
      <c r="AF65" s="142">
        <f t="shared" si="45"/>
        <v>45809</v>
      </c>
      <c r="AG65" s="142">
        <f t="shared" si="45"/>
        <v>45839</v>
      </c>
      <c r="AH65" s="142">
        <f t="shared" si="45"/>
        <v>45870</v>
      </c>
      <c r="AI65" s="142">
        <f t="shared" si="45"/>
        <v>45901</v>
      </c>
      <c r="AJ65" s="142">
        <f t="shared" si="45"/>
        <v>45931</v>
      </c>
      <c r="AK65" s="142">
        <f t="shared" si="45"/>
        <v>45962</v>
      </c>
      <c r="AL65" s="142">
        <f t="shared" si="45"/>
        <v>45992</v>
      </c>
      <c r="AM65" s="142">
        <f t="shared" si="45"/>
        <v>46023</v>
      </c>
      <c r="AO65" s="192" t="s">
        <v>172</v>
      </c>
    </row>
    <row r="66" spans="1:41" ht="15" customHeight="1" x14ac:dyDescent="0.25">
      <c r="A66" s="578"/>
      <c r="B66" s="77" t="s">
        <v>0</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c r="AB66" s="20">
        <f>' 1M - RES'!AB66</f>
        <v>9.3076999999999993E-2</v>
      </c>
      <c r="AC66" s="20">
        <f>' 1M - RES'!AC66</f>
        <v>7.0041999999999993E-2</v>
      </c>
      <c r="AD66" s="20">
        <f>' 1M - RES'!AD66</f>
        <v>3.7116000000000003E-2</v>
      </c>
      <c r="AE66" s="20">
        <f>' 1M - RES'!AE66</f>
        <v>4.0888000000000001E-2</v>
      </c>
      <c r="AF66" s="20">
        <f>' 1M - RES'!AF66</f>
        <v>0.103973</v>
      </c>
      <c r="AG66" s="20">
        <f>' 1M - RES'!AG66</f>
        <v>0.1401</v>
      </c>
      <c r="AH66" s="20">
        <f>' 1M - RES'!AH66</f>
        <v>0.13320699999999999</v>
      </c>
      <c r="AI66" s="20">
        <f>' 1M - RES'!AI66</f>
        <v>6.6758999999999999E-2</v>
      </c>
      <c r="AJ66" s="20">
        <f>' 1M - RES'!AJ66</f>
        <v>3.7011000000000002E-2</v>
      </c>
      <c r="AK66" s="20">
        <f>' 1M - RES'!AK66</f>
        <v>5.9593E-2</v>
      </c>
      <c r="AL66" s="20">
        <f>' 1M - RES'!AL66</f>
        <v>0.106937</v>
      </c>
      <c r="AM66" s="20">
        <f>' 1M - RES'!AM66</f>
        <v>0.11129699999999999</v>
      </c>
      <c r="AO66" s="205">
        <f t="shared" ref="AO66:AO75" si="46">SUM(C66:N66)</f>
        <v>1</v>
      </c>
    </row>
    <row r="67" spans="1:41" x14ac:dyDescent="0.25">
      <c r="A67" s="578"/>
      <c r="B67" s="78" t="s">
        <v>1</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c r="AB67" s="20">
        <f>' 1M - RES'!AB67</f>
        <v>1.1000000000000001E-3</v>
      </c>
      <c r="AC67" s="20">
        <f>' 1M - RES'!AC67</f>
        <v>3.13E-3</v>
      </c>
      <c r="AD67" s="20">
        <f>' 1M - RES'!AD67</f>
        <v>1.5047E-2</v>
      </c>
      <c r="AE67" s="20">
        <f>' 1M - RES'!AE67</f>
        <v>6.5409999999999996E-2</v>
      </c>
      <c r="AF67" s="20">
        <f>' 1M - RES'!AF67</f>
        <v>0.21082300000000001</v>
      </c>
      <c r="AG67" s="20">
        <f>' 1M - RES'!AG67</f>
        <v>0.28477999999999998</v>
      </c>
      <c r="AH67" s="20">
        <f>' 1M - RES'!AH67</f>
        <v>0.27076600000000001</v>
      </c>
      <c r="AI67" s="20">
        <f>' 1M - RES'!AI67</f>
        <v>0.126605</v>
      </c>
      <c r="AJ67" s="20">
        <f>' 1M - RES'!AJ67</f>
        <v>1.8471999999999999E-2</v>
      </c>
      <c r="AK67" s="20">
        <f>' 1M - RES'!AK67</f>
        <v>1.444E-3</v>
      </c>
      <c r="AL67" s="20">
        <f>' 1M - RES'!AL67</f>
        <v>1.222E-3</v>
      </c>
      <c r="AM67" s="20">
        <f>' 1M - RES'!AM67</f>
        <v>1.1999999999999999E-3</v>
      </c>
      <c r="AO67" s="205">
        <f t="shared" si="46"/>
        <v>0.99999900000000008</v>
      </c>
    </row>
    <row r="68" spans="1:41" x14ac:dyDescent="0.25">
      <c r="A68" s="578"/>
      <c r="B68" s="77" t="s">
        <v>2</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c r="AB68" s="20">
        <f>' 1M - RES'!AB68</f>
        <v>7.2517999999999999E-2</v>
      </c>
      <c r="AC68" s="20">
        <f>' 1M - RES'!AC68</f>
        <v>8.1079999999999999E-2</v>
      </c>
      <c r="AD68" s="20">
        <f>' 1M - RES'!AD68</f>
        <v>7.9918000000000003E-2</v>
      </c>
      <c r="AE68" s="20">
        <f>' 1M - RES'!AE68</f>
        <v>8.4083000000000005E-2</v>
      </c>
      <c r="AF68" s="20">
        <f>' 1M - RES'!AF68</f>
        <v>8.5730000000000001E-2</v>
      </c>
      <c r="AG68" s="20">
        <f>' 1M - RES'!AG68</f>
        <v>9.6095E-2</v>
      </c>
      <c r="AH68" s="20">
        <f>' 1M - RES'!AH68</f>
        <v>9.6095E-2</v>
      </c>
      <c r="AI68" s="20">
        <f>' 1M - RES'!AI68</f>
        <v>8.4277000000000005E-2</v>
      </c>
      <c r="AJ68" s="20">
        <f>' 1M - RES'!AJ68</f>
        <v>8.2582000000000003E-2</v>
      </c>
      <c r="AK68" s="20">
        <f>' 1M - RES'!AK68</f>
        <v>7.8464999999999993E-2</v>
      </c>
      <c r="AL68" s="20">
        <f>' 1M - RES'!AL68</f>
        <v>7.9578999999999997E-2</v>
      </c>
      <c r="AM68" s="20">
        <f>' 1M - RES'!AM68</f>
        <v>7.9578999999999997E-2</v>
      </c>
      <c r="AO68" s="205">
        <f t="shared" si="46"/>
        <v>1.0000010000000001</v>
      </c>
    </row>
    <row r="69" spans="1:41" x14ac:dyDescent="0.25">
      <c r="A69" s="578"/>
      <c r="B69" s="77" t="s">
        <v>9</v>
      </c>
      <c r="C69" s="288">
        <f>' 1M - RES'!C69</f>
        <v>0.21790499999999999</v>
      </c>
      <c r="D69" s="288">
        <f>' 1M - RES'!D69</f>
        <v>0.18213499999999999</v>
      </c>
      <c r="E69" s="288">
        <f>' 1M - RES'!E69</f>
        <v>0.13483300000000001</v>
      </c>
      <c r="F69" s="288">
        <f>' 1M - RES'!F69</f>
        <v>5.8486000000000003E-2</v>
      </c>
      <c r="G69" s="288">
        <f>' 1M - RES'!G69</f>
        <v>1.7144E-2</v>
      </c>
      <c r="H69" s="288">
        <f>' 1M - RES'!H69</f>
        <v>5.1000000000000004E-4</v>
      </c>
      <c r="I69" s="288">
        <f>' 1M - RES'!I69</f>
        <v>6.0000000000000002E-6</v>
      </c>
      <c r="J69" s="288">
        <f>' 1M - RES'!J69</f>
        <v>9.0000000000000002E-6</v>
      </c>
      <c r="K69" s="288">
        <f>' 1M - RES'!K69</f>
        <v>8.8090000000000009E-3</v>
      </c>
      <c r="L69" s="288">
        <f>' 1M - RES'!L69</f>
        <v>5.4961999999999997E-2</v>
      </c>
      <c r="M69" s="288">
        <f>' 1M - RES'!M69</f>
        <v>0.115899</v>
      </c>
      <c r="N69" s="288">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c r="AB69" s="20">
        <f>' 1M - RES'!AB69</f>
        <v>0.18213499999999999</v>
      </c>
      <c r="AC69" s="20">
        <f>' 1M - RES'!AC69</f>
        <v>0.13483300000000001</v>
      </c>
      <c r="AD69" s="20">
        <f>' 1M - RES'!AD69</f>
        <v>5.8486000000000003E-2</v>
      </c>
      <c r="AE69" s="20">
        <f>' 1M - RES'!AE69</f>
        <v>1.7144E-2</v>
      </c>
      <c r="AF69" s="20">
        <f>' 1M - RES'!AF69</f>
        <v>5.1000000000000004E-4</v>
      </c>
      <c r="AG69" s="20">
        <f>' 1M - RES'!AG69</f>
        <v>6.0000000000000002E-6</v>
      </c>
      <c r="AH69" s="20">
        <f>' 1M - RES'!AH69</f>
        <v>9.0000000000000002E-6</v>
      </c>
      <c r="AI69" s="20">
        <f>' 1M - RES'!AI69</f>
        <v>8.8090000000000009E-3</v>
      </c>
      <c r="AJ69" s="20">
        <f>' 1M - RES'!AJ69</f>
        <v>5.4961999999999997E-2</v>
      </c>
      <c r="AK69" s="20">
        <f>' 1M - RES'!AK69</f>
        <v>0.115899</v>
      </c>
      <c r="AL69" s="20">
        <f>' 1M - RES'!AL69</f>
        <v>0.20930099999999999</v>
      </c>
      <c r="AM69" s="20">
        <f>' 1M - RES'!AM69</f>
        <v>0.21790499999999999</v>
      </c>
      <c r="AO69" s="205">
        <f t="shared" si="46"/>
        <v>0.99999899999999986</v>
      </c>
    </row>
    <row r="70" spans="1:41" x14ac:dyDescent="0.25">
      <c r="A70" s="578"/>
      <c r="B70" s="78" t="s">
        <v>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c r="AB70" s="20">
        <f>' 1M - RES'!AB70</f>
        <v>9.3076999999999993E-2</v>
      </c>
      <c r="AC70" s="20">
        <f>' 1M - RES'!AC70</f>
        <v>7.0041999999999993E-2</v>
      </c>
      <c r="AD70" s="20">
        <f>' 1M - RES'!AD70</f>
        <v>3.7116000000000003E-2</v>
      </c>
      <c r="AE70" s="20">
        <f>' 1M - RES'!AE70</f>
        <v>4.0888000000000001E-2</v>
      </c>
      <c r="AF70" s="20">
        <f>' 1M - RES'!AF70</f>
        <v>0.103973</v>
      </c>
      <c r="AG70" s="20">
        <f>' 1M - RES'!AG70</f>
        <v>0.1401</v>
      </c>
      <c r="AH70" s="20">
        <f>' 1M - RES'!AH70</f>
        <v>0.13320699999999999</v>
      </c>
      <c r="AI70" s="20">
        <f>' 1M - RES'!AI70</f>
        <v>6.6758999999999999E-2</v>
      </c>
      <c r="AJ70" s="20">
        <f>' 1M - RES'!AJ70</f>
        <v>3.7011000000000002E-2</v>
      </c>
      <c r="AK70" s="20">
        <f>' 1M - RES'!AK70</f>
        <v>5.9593E-2</v>
      </c>
      <c r="AL70" s="20">
        <f>' 1M - RES'!AL70</f>
        <v>0.106937</v>
      </c>
      <c r="AM70" s="20">
        <f>' 1M - RES'!AM70</f>
        <v>0.11129699999999999</v>
      </c>
      <c r="AO70" s="205">
        <f t="shared" si="46"/>
        <v>1</v>
      </c>
    </row>
    <row r="71" spans="1:41" x14ac:dyDescent="0.25">
      <c r="A71" s="578"/>
      <c r="B71" s="77" t="s">
        <v>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c r="AB71" s="20">
        <f>' 1M - RES'!AB71</f>
        <v>8.8441000000000006E-2</v>
      </c>
      <c r="AC71" s="20">
        <f>' 1M - RES'!AC71</f>
        <v>9.2879000000000003E-2</v>
      </c>
      <c r="AD71" s="20">
        <f>' 1M - RES'!AD71</f>
        <v>8.4644999999999998E-2</v>
      </c>
      <c r="AE71" s="20">
        <f>' 1M - RES'!AE71</f>
        <v>7.9393000000000005E-2</v>
      </c>
      <c r="AF71" s="20">
        <f>' 1M - RES'!AF71</f>
        <v>6.8507999999999999E-2</v>
      </c>
      <c r="AG71" s="20">
        <f>' 1M - RES'!AG71</f>
        <v>6.7863999999999994E-2</v>
      </c>
      <c r="AH71" s="20">
        <f>' 1M - RES'!AH71</f>
        <v>7.0565000000000003E-2</v>
      </c>
      <c r="AI71" s="20">
        <f>' 1M - RES'!AI71</f>
        <v>7.3791999999999996E-2</v>
      </c>
      <c r="AJ71" s="20">
        <f>' 1M - RES'!AJ71</f>
        <v>8.4539000000000003E-2</v>
      </c>
      <c r="AK71" s="20">
        <f>' 1M - RES'!AK71</f>
        <v>8.9880000000000002E-2</v>
      </c>
      <c r="AL71" s="20">
        <f>' 1M - RES'!AL71</f>
        <v>9.8311999999999997E-2</v>
      </c>
      <c r="AM71" s="20">
        <f>' 1M - RES'!AM71</f>
        <v>0.10118199999999999</v>
      </c>
      <c r="AO71" s="205">
        <f t="shared" si="46"/>
        <v>0.99999999999999989</v>
      </c>
    </row>
    <row r="72" spans="1:41" x14ac:dyDescent="0.25">
      <c r="A72" s="578"/>
      <c r="B72" s="77" t="s">
        <v>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c r="AB72" s="20">
        <f>' 1M - RES'!AB72</f>
        <v>7.7366000000000004E-2</v>
      </c>
      <c r="AC72" s="20">
        <f>' 1M - RES'!AC72</f>
        <v>8.4862999999999994E-2</v>
      </c>
      <c r="AD72" s="20">
        <f>' 1M - RES'!AD72</f>
        <v>8.2143999999999995E-2</v>
      </c>
      <c r="AE72" s="20">
        <f>' 1M - RES'!AE72</f>
        <v>8.4847000000000006E-2</v>
      </c>
      <c r="AF72" s="20">
        <f>' 1M - RES'!AF72</f>
        <v>8.2122000000000001E-2</v>
      </c>
      <c r="AG72" s="20">
        <f>' 1M - RES'!AG72</f>
        <v>8.4883E-2</v>
      </c>
      <c r="AH72" s="20">
        <f>' 1M - RES'!AH72</f>
        <v>8.4839999999999999E-2</v>
      </c>
      <c r="AI72" s="20">
        <f>' 1M - RES'!AI72</f>
        <v>8.2136000000000001E-2</v>
      </c>
      <c r="AJ72" s="20">
        <f>' 1M - RES'!AJ72</f>
        <v>8.4869E-2</v>
      </c>
      <c r="AK72" s="20">
        <f>' 1M - RES'!AK72</f>
        <v>8.2122000000000001E-2</v>
      </c>
      <c r="AL72" s="20">
        <f>' 1M - RES'!AL72</f>
        <v>8.4915000000000004E-2</v>
      </c>
      <c r="AM72" s="20">
        <f>' 1M - RES'!AM72</f>
        <v>8.4892999999999996E-2</v>
      </c>
      <c r="AO72" s="205">
        <f t="shared" si="46"/>
        <v>1</v>
      </c>
    </row>
    <row r="73" spans="1:41" x14ac:dyDescent="0.25">
      <c r="A73" s="578"/>
      <c r="B73" s="77" t="s">
        <v>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c r="AB73" s="20">
        <f>' 1M - RES'!AB73</f>
        <v>7.1145E-2</v>
      </c>
      <c r="AC73" s="20">
        <f>' 1M - RES'!AC73</f>
        <v>8.6052000000000003E-2</v>
      </c>
      <c r="AD73" s="20">
        <f>' 1M - RES'!AD73</f>
        <v>8.0701999999999996E-2</v>
      </c>
      <c r="AE73" s="20">
        <f>' 1M - RES'!AE73</f>
        <v>8.6052000000000003E-2</v>
      </c>
      <c r="AF73" s="20">
        <f>' 1M - RES'!AF73</f>
        <v>8.0701999999999996E-2</v>
      </c>
      <c r="AG73" s="20">
        <f>' 1M - RES'!AG73</f>
        <v>8.6451E-2</v>
      </c>
      <c r="AH73" s="20">
        <f>' 1M - RES'!AH73</f>
        <v>8.5653000000000007E-2</v>
      </c>
      <c r="AI73" s="20">
        <f>' 1M - RES'!AI73</f>
        <v>8.3031999999999995E-2</v>
      </c>
      <c r="AJ73" s="20">
        <f>' 1M - RES'!AJ73</f>
        <v>8.6052000000000003E-2</v>
      </c>
      <c r="AK73" s="20">
        <f>' 1M - RES'!AK73</f>
        <v>8.1087999999999993E-2</v>
      </c>
      <c r="AL73" s="20">
        <f>' 1M - RES'!AL73</f>
        <v>8.6619000000000002E-2</v>
      </c>
      <c r="AM73" s="20">
        <f>' 1M - RES'!AM73</f>
        <v>8.6451E-2</v>
      </c>
      <c r="AO73" s="205">
        <f t="shared" si="46"/>
        <v>0.99999900000000008</v>
      </c>
    </row>
    <row r="74" spans="1:41" x14ac:dyDescent="0.25">
      <c r="A74" s="578"/>
      <c r="B74" s="77" t="s">
        <v>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c r="AB74" s="20">
        <f>' 1M - RES'!AB74</f>
        <v>7.2168999999999997E-2</v>
      </c>
      <c r="AC74" s="20">
        <f>' 1M - RES'!AC74</f>
        <v>8.0271999999999996E-2</v>
      </c>
      <c r="AD74" s="20">
        <f>' 1M - RES'!AD74</f>
        <v>7.8752000000000003E-2</v>
      </c>
      <c r="AE74" s="20">
        <f>' 1M - RES'!AE74</f>
        <v>8.5646E-2</v>
      </c>
      <c r="AF74" s="20">
        <f>' 1M - RES'!AF74</f>
        <v>8.9111999999999997E-2</v>
      </c>
      <c r="AG74" s="20">
        <f>' 1M - RES'!AG74</f>
        <v>9.4239000000000003E-2</v>
      </c>
      <c r="AH74" s="20">
        <f>' 1M - RES'!AH74</f>
        <v>9.4212000000000004E-2</v>
      </c>
      <c r="AI74" s="20">
        <f>' 1M - RES'!AI74</f>
        <v>8.4971000000000005E-2</v>
      </c>
      <c r="AJ74" s="20">
        <f>' 1M - RES'!AJ74</f>
        <v>8.5653000000000007E-2</v>
      </c>
      <c r="AK74" s="20">
        <f>' 1M - RES'!AK74</f>
        <v>7.8716999999999995E-2</v>
      </c>
      <c r="AL74" s="20">
        <f>' 1M - RES'!AL74</f>
        <v>7.9203999999999997E-2</v>
      </c>
      <c r="AM74" s="20">
        <f>' 1M - RES'!AM74</f>
        <v>7.7052999999999996E-2</v>
      </c>
      <c r="AO74" s="205">
        <f t="shared" si="46"/>
        <v>1</v>
      </c>
    </row>
    <row r="75" spans="1:41" ht="15.75" thickBot="1" x14ac:dyDescent="0.3">
      <c r="A75" s="579"/>
      <c r="B75" s="79" t="s">
        <v>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c r="AB75" s="21">
        <f>' 1M - RES'!AB75</f>
        <v>9.0719999999999995E-2</v>
      </c>
      <c r="AC75" s="21">
        <f>' 1M - RES'!AC75</f>
        <v>9.5543000000000003E-2</v>
      </c>
      <c r="AD75" s="21">
        <f>' 1M - RES'!AD75</f>
        <v>8.4798999999999999E-2</v>
      </c>
      <c r="AE75" s="21">
        <f>' 1M - RES'!AE75</f>
        <v>8.3599999999999994E-2</v>
      </c>
      <c r="AF75" s="21">
        <f>' 1M - RES'!AF75</f>
        <v>7.7064999999999995E-2</v>
      </c>
      <c r="AG75" s="21">
        <f>' 1M - RES'!AG75</f>
        <v>6.7711999999999994E-2</v>
      </c>
      <c r="AH75" s="21">
        <f>' 1M - RES'!AH75</f>
        <v>6.3687999999999995E-2</v>
      </c>
      <c r="AI75" s="21">
        <f>' 1M - RES'!AI75</f>
        <v>6.9373000000000004E-2</v>
      </c>
      <c r="AJ75" s="21">
        <f>' 1M - RES'!AJ75</f>
        <v>7.9644000000000006E-2</v>
      </c>
      <c r="AK75" s="21">
        <f>' 1M - RES'!AK75</f>
        <v>8.4751999999999994E-2</v>
      </c>
      <c r="AL75" s="21">
        <f>' 1M - RES'!AL75</f>
        <v>9.9576999999999999E-2</v>
      </c>
      <c r="AM75" s="21">
        <f>' 1M - RES'!AM75</f>
        <v>0.10352699999999999</v>
      </c>
      <c r="AO75" s="205">
        <f t="shared" si="46"/>
        <v>1</v>
      </c>
    </row>
    <row r="76" spans="1:41" ht="15.75" thickBot="1" x14ac:dyDescent="0.3">
      <c r="AO76" s="192" t="s">
        <v>176</v>
      </c>
    </row>
    <row r="77" spans="1:41" ht="15.75" thickBot="1" x14ac:dyDescent="0.3">
      <c r="A77" s="19"/>
      <c r="B77" s="580" t="s">
        <v>27</v>
      </c>
      <c r="C77" s="142">
        <f>C$4</f>
        <v>44927</v>
      </c>
      <c r="D77" s="142">
        <f t="shared" ref="D77:AM77" si="47">D$4</f>
        <v>44958</v>
      </c>
      <c r="E77" s="142">
        <f t="shared" si="47"/>
        <v>44986</v>
      </c>
      <c r="F77" s="142">
        <f t="shared" si="47"/>
        <v>45017</v>
      </c>
      <c r="G77" s="142">
        <f t="shared" si="47"/>
        <v>45047</v>
      </c>
      <c r="H77" s="142">
        <f t="shared" si="47"/>
        <v>45078</v>
      </c>
      <c r="I77" s="142">
        <f t="shared" si="47"/>
        <v>45108</v>
      </c>
      <c r="J77" s="142">
        <f t="shared" si="47"/>
        <v>45139</v>
      </c>
      <c r="K77" s="142">
        <f t="shared" si="47"/>
        <v>45170</v>
      </c>
      <c r="L77" s="142">
        <f t="shared" si="47"/>
        <v>45200</v>
      </c>
      <c r="M77" s="142">
        <f t="shared" si="47"/>
        <v>45231</v>
      </c>
      <c r="N77" s="142">
        <f t="shared" si="47"/>
        <v>45261</v>
      </c>
      <c r="O77" s="142">
        <f t="shared" si="47"/>
        <v>45292</v>
      </c>
      <c r="P77" s="142">
        <f t="shared" si="47"/>
        <v>45323</v>
      </c>
      <c r="Q77" s="142">
        <f t="shared" si="47"/>
        <v>45352</v>
      </c>
      <c r="R77" s="142">
        <f t="shared" si="47"/>
        <v>45383</v>
      </c>
      <c r="S77" s="142">
        <f t="shared" si="47"/>
        <v>45413</v>
      </c>
      <c r="T77" s="142">
        <f t="shared" si="47"/>
        <v>45444</v>
      </c>
      <c r="U77" s="142">
        <f t="shared" si="47"/>
        <v>45474</v>
      </c>
      <c r="V77" s="142">
        <f t="shared" si="47"/>
        <v>45505</v>
      </c>
      <c r="W77" s="142">
        <f t="shared" si="47"/>
        <v>45536</v>
      </c>
      <c r="X77" s="142">
        <f t="shared" si="47"/>
        <v>45566</v>
      </c>
      <c r="Y77" s="142">
        <f t="shared" si="47"/>
        <v>45597</v>
      </c>
      <c r="Z77" s="142">
        <f t="shared" si="47"/>
        <v>45627</v>
      </c>
      <c r="AA77" s="142">
        <f t="shared" si="47"/>
        <v>45658</v>
      </c>
      <c r="AB77" s="142">
        <f t="shared" si="47"/>
        <v>45689</v>
      </c>
      <c r="AC77" s="142">
        <f t="shared" si="47"/>
        <v>45717</v>
      </c>
      <c r="AD77" s="142">
        <f t="shared" si="47"/>
        <v>45748</v>
      </c>
      <c r="AE77" s="142">
        <f t="shared" si="47"/>
        <v>45778</v>
      </c>
      <c r="AF77" s="142">
        <f t="shared" si="47"/>
        <v>45809</v>
      </c>
      <c r="AG77" s="142">
        <f t="shared" si="47"/>
        <v>45839</v>
      </c>
      <c r="AH77" s="142">
        <f t="shared" si="47"/>
        <v>45870</v>
      </c>
      <c r="AI77" s="142">
        <f t="shared" si="47"/>
        <v>45901</v>
      </c>
      <c r="AJ77" s="142">
        <f t="shared" si="47"/>
        <v>45931</v>
      </c>
      <c r="AK77" s="142">
        <f t="shared" si="47"/>
        <v>45962</v>
      </c>
      <c r="AL77" s="142">
        <f t="shared" si="47"/>
        <v>45992</v>
      </c>
      <c r="AM77" s="142">
        <f t="shared" si="47"/>
        <v>46023</v>
      </c>
    </row>
    <row r="78" spans="1:41" ht="15.75" thickBot="1" x14ac:dyDescent="0.3">
      <c r="A78" s="19"/>
      <c r="B78" s="581"/>
      <c r="C78" s="348">
        <f>' 1M - RES'!C78</f>
        <v>5.1041000000000003E-2</v>
      </c>
      <c r="D78" s="348">
        <f>' 1M - RES'!D78</f>
        <v>5.1568999999999997E-2</v>
      </c>
      <c r="E78" s="348">
        <f>' 1M - RES'!E78</f>
        <v>5.2597999999999999E-2</v>
      </c>
      <c r="F78" s="348">
        <f>' 1M - RES'!F78</f>
        <v>5.4790999999999999E-2</v>
      </c>
      <c r="G78" s="348">
        <f>' 1M - RES'!G78</f>
        <v>5.6397999999999997E-2</v>
      </c>
      <c r="H78" s="348">
        <f>' 1M - RES'!H78</f>
        <v>0.115657</v>
      </c>
      <c r="I78" s="359">
        <f>' 1M - RES'!I78</f>
        <v>0.122029</v>
      </c>
      <c r="J78" s="359">
        <f>' 1M - RES'!J78</f>
        <v>0.122026</v>
      </c>
      <c r="K78" s="359">
        <f>' 1M - RES'!K78</f>
        <v>0.12202499999999999</v>
      </c>
      <c r="L78" s="359">
        <f>' 1M - RES'!L78</f>
        <v>5.5929E-2</v>
      </c>
      <c r="M78" s="359">
        <f>' 1M - RES'!M78</f>
        <v>5.9523E-2</v>
      </c>
      <c r="N78" s="359">
        <f>' 1M - RES'!N78</f>
        <v>5.5969999999999999E-2</v>
      </c>
      <c r="O78" s="359">
        <f>' 1M - RES'!O78</f>
        <v>5.3462000000000003E-2</v>
      </c>
      <c r="P78" s="359">
        <f>' 1M - RES'!P78</f>
        <v>5.3289999999999997E-2</v>
      </c>
      <c r="Q78" s="359">
        <f>' 1M - RES'!Q78</f>
        <v>5.4837999999999998E-2</v>
      </c>
      <c r="R78" s="359">
        <f>' 1M - RES'!R78</f>
        <v>5.9094000000000001E-2</v>
      </c>
      <c r="S78" s="359">
        <f>' 1M - RES'!S78</f>
        <v>6.0398E-2</v>
      </c>
      <c r="T78" s="359">
        <f>' 1M - RES'!T78</f>
        <v>0.122034</v>
      </c>
      <c r="U78" s="359">
        <f>' 1M - RES'!U78</f>
        <v>0.122029</v>
      </c>
      <c r="V78" s="359">
        <f>' 1M - RES'!V78</f>
        <v>0.122026</v>
      </c>
      <c r="W78" s="359">
        <f>' 1M - RES'!W78</f>
        <v>0.12202499999999999</v>
      </c>
      <c r="X78" s="359">
        <f>' 1M - RES'!X78</f>
        <v>5.5929E-2</v>
      </c>
      <c r="Y78" s="359">
        <f>' 1M - RES'!Y78</f>
        <v>5.9523E-2</v>
      </c>
      <c r="Z78" s="359">
        <f>' 1M - RES'!Z78</f>
        <v>5.5969999999999999E-2</v>
      </c>
      <c r="AA78" s="359">
        <f>' 1M - RES'!AA78</f>
        <v>5.3462000000000003E-2</v>
      </c>
      <c r="AB78" s="359">
        <f>' 1M - RES'!AB78</f>
        <v>5.3289999999999997E-2</v>
      </c>
      <c r="AC78" s="359">
        <f>' 1M - RES'!AC78</f>
        <v>5.4837999999999998E-2</v>
      </c>
      <c r="AD78" s="359">
        <f>' 1M - RES'!AD78</f>
        <v>5.9094000000000001E-2</v>
      </c>
      <c r="AE78" s="359">
        <f>' 1M - RES'!AE78</f>
        <v>6.0398E-2</v>
      </c>
      <c r="AF78" s="359">
        <f>' 1M - RES'!AF78</f>
        <v>0.122034</v>
      </c>
      <c r="AG78" s="359">
        <f>' 1M - RES'!AG78</f>
        <v>0.122029</v>
      </c>
      <c r="AH78" s="359">
        <f>' 1M - RES'!AH78</f>
        <v>0.122026</v>
      </c>
      <c r="AI78" s="359">
        <f>' 1M - RES'!AI78</f>
        <v>0.12202499999999999</v>
      </c>
      <c r="AJ78" s="359">
        <f>' 1M - RES'!AJ78</f>
        <v>5.5929E-2</v>
      </c>
      <c r="AK78" s="359">
        <f>' 1M - RES'!AK78</f>
        <v>5.9523E-2</v>
      </c>
      <c r="AL78" s="359">
        <f>' 1M - RES'!AL78</f>
        <v>5.5969999999999999E-2</v>
      </c>
      <c r="AM78" s="359">
        <f>' 1M - RES'!AM78</f>
        <v>5.3462000000000003E-2</v>
      </c>
      <c r="AO78" s="192" t="s">
        <v>177</v>
      </c>
    </row>
    <row r="79" spans="1:41" x14ac:dyDescent="0.25">
      <c r="C79" s="347" t="s">
        <v>221</v>
      </c>
      <c r="I79" s="360" t="s">
        <v>230</v>
      </c>
      <c r="AO79" s="192" t="s">
        <v>183</v>
      </c>
    </row>
    <row r="80" spans="1:41" x14ac:dyDescent="0.25">
      <c r="AO80" s="192" t="s">
        <v>222</v>
      </c>
    </row>
    <row r="96" spans="10:10" x14ac:dyDescent="0.25">
      <c r="J96" s="5"/>
    </row>
    <row r="97" spans="4:4" x14ac:dyDescent="0.2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O112"/>
  <sheetViews>
    <sheetView zoomScale="80" zoomScaleNormal="80" workbookViewId="0">
      <pane xSplit="2" topLeftCell="C1" activePane="topRight" state="frozen"/>
      <selection activeCell="K32" sqref="K32"/>
      <selection pane="topRight" activeCell="AN24" sqref="AN1:CH1048576"/>
    </sheetView>
  </sheetViews>
  <sheetFormatPr defaultRowHeight="15" x14ac:dyDescent="0.25"/>
  <cols>
    <col min="1" max="1" width="9.42578125" customWidth="1"/>
    <col min="2" max="2" width="24.7109375" customWidth="1"/>
    <col min="3" max="3" width="15.7109375" bestFit="1" customWidth="1"/>
    <col min="4" max="9" width="13.7109375" customWidth="1"/>
    <col min="10" max="16" width="14.28515625" bestFit="1" customWidth="1"/>
    <col min="17" max="39" width="14.28515625" customWidth="1"/>
    <col min="40" max="41" width="10.5703125" bestFit="1"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ENTRY'!C181</f>
        <v>0</v>
      </c>
      <c r="D6" s="3">
        <f>'BIZ kWh ENTRY'!D181</f>
        <v>0</v>
      </c>
      <c r="E6" s="3">
        <f>'BIZ kWh ENTRY'!E181</f>
        <v>0</v>
      </c>
      <c r="F6" s="3">
        <f>'BIZ kWh ENTRY'!F181</f>
        <v>0</v>
      </c>
      <c r="G6" s="3">
        <f>'BIZ kWh ENTRY'!G181</f>
        <v>0</v>
      </c>
      <c r="H6" s="3">
        <f>'BIZ kWh ENTRY'!H181</f>
        <v>0</v>
      </c>
      <c r="I6" s="3">
        <f>'BIZ kWh ENTRY'!I181</f>
        <v>0</v>
      </c>
      <c r="J6" s="3">
        <f>'BIZ kWh ENTRY'!J181</f>
        <v>0</v>
      </c>
      <c r="K6" s="3">
        <f>'BIZ kWh ENTRY'!K181</f>
        <v>0</v>
      </c>
      <c r="L6" s="3">
        <f>'BIZ kWh ENTRY'!L181</f>
        <v>0</v>
      </c>
      <c r="M6" s="3">
        <f>'BIZ kWh ENTRY'!M181</f>
        <v>0</v>
      </c>
      <c r="N6" s="3">
        <f>'BIZ kWh ENTRY'!N181</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0</v>
      </c>
      <c r="L7" s="3">
        <f>'BIZ kWh ENTRY'!L182</f>
        <v>0</v>
      </c>
      <c r="M7" s="3">
        <f>'BIZ kWh ENTRY'!M182</f>
        <v>0</v>
      </c>
      <c r="N7" s="3">
        <f>'BIZ kWh ENTRY'!N182</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ENTRY'!C183</f>
        <v>0</v>
      </c>
      <c r="D8" s="3">
        <f>'BIZ kWh ENTRY'!D183</f>
        <v>0</v>
      </c>
      <c r="E8" s="3">
        <f>'BIZ kWh ENTRY'!E183</f>
        <v>0</v>
      </c>
      <c r="F8" s="3">
        <f>'BIZ kWh ENTRY'!F183</f>
        <v>9034</v>
      </c>
      <c r="G8" s="3">
        <f>'BIZ kWh ENTRY'!G183</f>
        <v>12903.863037109375</v>
      </c>
      <c r="H8" s="3">
        <f>'BIZ kWh ENTRY'!H183</f>
        <v>0</v>
      </c>
      <c r="I8" s="3">
        <f>'BIZ kWh ENTRY'!I183</f>
        <v>0</v>
      </c>
      <c r="J8" s="3">
        <f>'BIZ kWh ENTRY'!J183</f>
        <v>0</v>
      </c>
      <c r="K8" s="3">
        <f>'BIZ kWh ENTRY'!K183</f>
        <v>312.63623046875</v>
      </c>
      <c r="L8" s="3">
        <f>'BIZ kWh ENTRY'!L183</f>
        <v>8212</v>
      </c>
      <c r="M8" s="3">
        <f>'BIZ kWh ENTRY'!M183</f>
        <v>821</v>
      </c>
      <c r="N8" s="3">
        <f>'BIZ kWh ENTRY'!N183</f>
        <v>1745</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ENTRY'!C184</f>
        <v>0</v>
      </c>
      <c r="D9" s="3">
        <f>'BIZ kWh ENTRY'!D184</f>
        <v>0</v>
      </c>
      <c r="E9" s="3">
        <f>'BIZ kWh ENTRY'!E184</f>
        <v>0</v>
      </c>
      <c r="F9" s="3">
        <f>'BIZ kWh ENTRY'!F184</f>
        <v>0</v>
      </c>
      <c r="G9" s="3">
        <f>'BIZ kWh ENTRY'!G184</f>
        <v>0</v>
      </c>
      <c r="H9" s="3">
        <f>'BIZ kWh ENTRY'!H184</f>
        <v>0</v>
      </c>
      <c r="I9" s="3">
        <f>'BIZ kWh ENTRY'!I184</f>
        <v>0</v>
      </c>
      <c r="J9" s="3">
        <f>'BIZ kWh ENTRY'!J184</f>
        <v>0</v>
      </c>
      <c r="K9" s="3">
        <f>'BIZ kWh ENTRY'!K184</f>
        <v>0</v>
      </c>
      <c r="L9" s="3">
        <f>'BIZ kWh ENTRY'!L184</f>
        <v>0</v>
      </c>
      <c r="M9" s="3">
        <f>'BIZ kWh ENTRY'!M184</f>
        <v>0</v>
      </c>
      <c r="N9" s="3">
        <f>'BIZ kWh ENTRY'!N184</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ENTRY'!C185</f>
        <v>0</v>
      </c>
      <c r="D10" s="3">
        <f>'BIZ kWh ENTRY'!D185</f>
        <v>0</v>
      </c>
      <c r="E10" s="3">
        <f>'BIZ kWh ENTRY'!E185</f>
        <v>0</v>
      </c>
      <c r="F10" s="3">
        <f>'BIZ kWh ENTRY'!F185</f>
        <v>0</v>
      </c>
      <c r="G10" s="3">
        <f>'BIZ kWh ENTRY'!G185</f>
        <v>1710.8329010009768</v>
      </c>
      <c r="H10" s="3">
        <f>'BIZ kWh ENTRY'!H185</f>
        <v>0</v>
      </c>
      <c r="I10" s="3">
        <f>'BIZ kWh ENTRY'!I185</f>
        <v>0</v>
      </c>
      <c r="J10" s="3">
        <f>'BIZ kWh ENTRY'!J185</f>
        <v>0</v>
      </c>
      <c r="K10" s="3">
        <f>'BIZ kWh ENTRY'!K185</f>
        <v>380.18508911132818</v>
      </c>
      <c r="L10" s="3">
        <f>'BIZ kWh ENTRY'!L185</f>
        <v>0</v>
      </c>
      <c r="M10" s="3">
        <f>'BIZ kWh ENTRY'!M185</f>
        <v>0</v>
      </c>
      <c r="N10" s="3">
        <f>'BIZ kWh ENTRY'!N185</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ENTRY'!C186</f>
        <v>0</v>
      </c>
      <c r="D11" s="3">
        <f>'BIZ kWh ENTRY'!D186</f>
        <v>0</v>
      </c>
      <c r="E11" s="3">
        <f>'BIZ kWh ENTRY'!E186</f>
        <v>0</v>
      </c>
      <c r="F11" s="3">
        <f>'BIZ kWh ENTRY'!F186</f>
        <v>0</v>
      </c>
      <c r="G11" s="3">
        <f>'BIZ kWh ENTRY'!G186</f>
        <v>0</v>
      </c>
      <c r="H11" s="3">
        <f>'BIZ kWh ENTRY'!H186</f>
        <v>0</v>
      </c>
      <c r="I11" s="3">
        <f>'BIZ kWh ENTRY'!I186</f>
        <v>410.72955322265642</v>
      </c>
      <c r="J11" s="3">
        <f>'BIZ kWh ENTRY'!J186</f>
        <v>0</v>
      </c>
      <c r="K11" s="3">
        <f>'BIZ kWh ENTRY'!K186</f>
        <v>0</v>
      </c>
      <c r="L11" s="3">
        <f>'BIZ kWh ENTRY'!L186</f>
        <v>0</v>
      </c>
      <c r="M11" s="3">
        <f>'BIZ kWh ENTRY'!M186</f>
        <v>0</v>
      </c>
      <c r="N11" s="3">
        <f>'BIZ kWh ENTRY'!N186</f>
        <v>0</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ENTRY'!C187</f>
        <v>0</v>
      </c>
      <c r="D12" s="3">
        <f>'BIZ kWh ENTRY'!D187</f>
        <v>0</v>
      </c>
      <c r="E12" s="3">
        <f>'BIZ kWh ENTRY'!E187</f>
        <v>191704.90600590699</v>
      </c>
      <c r="F12" s="3">
        <f>'BIZ kWh ENTRY'!F187</f>
        <v>127883.61835718609</v>
      </c>
      <c r="G12" s="3">
        <f>'BIZ kWh ENTRY'!G187</f>
        <v>335260.41767780244</v>
      </c>
      <c r="H12" s="3">
        <f>'BIZ kWh ENTRY'!H187</f>
        <v>177343.79992457081</v>
      </c>
      <c r="I12" s="3">
        <f>'BIZ kWh ENTRY'!I187</f>
        <v>145465.56827706698</v>
      </c>
      <c r="J12" s="3">
        <f>'BIZ kWh ENTRY'!J187</f>
        <v>53819.38269708</v>
      </c>
      <c r="K12" s="3">
        <f>'BIZ kWh ENTRY'!K187</f>
        <v>517142.91455686104</v>
      </c>
      <c r="L12" s="3">
        <f>'BIZ kWh ENTRY'!L187</f>
        <v>63115.083391359993</v>
      </c>
      <c r="M12" s="3">
        <f>'BIZ kWh ENTRY'!M187</f>
        <v>217427.15974980002</v>
      </c>
      <c r="N12" s="3">
        <f>'BIZ kWh ENTRY'!N187</f>
        <v>394635.29482768686</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ENTRY'!C188</f>
        <v>0</v>
      </c>
      <c r="D13" s="3">
        <f>'BIZ kWh ENTRY'!D188</f>
        <v>0</v>
      </c>
      <c r="E13" s="3">
        <f>'BIZ kWh ENTRY'!E188</f>
        <v>0</v>
      </c>
      <c r="F13" s="3">
        <f>'BIZ kWh ENTRY'!F188</f>
        <v>0</v>
      </c>
      <c r="G13" s="3">
        <f>'BIZ kWh ENTRY'!G188</f>
        <v>153.8999938964844</v>
      </c>
      <c r="H13" s="3">
        <f>'BIZ kWh ENTRY'!H188</f>
        <v>0</v>
      </c>
      <c r="I13" s="3">
        <f>'BIZ kWh ENTRY'!I188</f>
        <v>0</v>
      </c>
      <c r="J13" s="3">
        <f>'BIZ kWh ENTRY'!J188</f>
        <v>0</v>
      </c>
      <c r="K13" s="3">
        <f>'BIZ kWh ENTRY'!K188</f>
        <v>0</v>
      </c>
      <c r="L13" s="3">
        <f>'BIZ kWh ENTRY'!L188</f>
        <v>0</v>
      </c>
      <c r="M13" s="3">
        <f>'BIZ kWh ENTRY'!M188</f>
        <v>0</v>
      </c>
      <c r="N13" s="3">
        <f>'BIZ kWh ENTRY'!N188</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ENTRY'!C189</f>
        <v>0</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0</v>
      </c>
      <c r="L14" s="3">
        <f>'BIZ kWh ENTRY'!L189</f>
        <v>0</v>
      </c>
      <c r="M14" s="3">
        <f>'BIZ kWh ENTRY'!M189</f>
        <v>0</v>
      </c>
      <c r="N14" s="3">
        <f>'BIZ kWh ENTRY'!N189</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ENTRY'!C191</f>
        <v>0</v>
      </c>
      <c r="D16" s="3">
        <f>'BIZ kWh ENTRY'!D191</f>
        <v>0</v>
      </c>
      <c r="E16" s="3">
        <f>'BIZ kWh ENTRY'!E191</f>
        <v>0</v>
      </c>
      <c r="F16" s="3">
        <f>'BIZ kWh ENTRY'!F191</f>
        <v>2951</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3567.963134765625</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5" t="str">
        <f>' LI 1M - RES'!B16</f>
        <v>Monthly kWh</v>
      </c>
      <c r="C19" s="230">
        <f>SUM(C5:C18)</f>
        <v>0</v>
      </c>
      <c r="D19" s="230">
        <f t="shared" ref="D19:AM19" si="1">SUM(D5:D18)</f>
        <v>0</v>
      </c>
      <c r="E19" s="230">
        <f t="shared" si="1"/>
        <v>191704.90600590699</v>
      </c>
      <c r="F19" s="230">
        <f t="shared" si="1"/>
        <v>139868.61835718609</v>
      </c>
      <c r="G19" s="230">
        <f t="shared" si="1"/>
        <v>350029.01360980928</v>
      </c>
      <c r="H19" s="230">
        <f t="shared" si="1"/>
        <v>177343.79992457081</v>
      </c>
      <c r="I19" s="230">
        <f t="shared" si="1"/>
        <v>145876.29783028964</v>
      </c>
      <c r="J19" s="230">
        <f t="shared" si="1"/>
        <v>53819.38269708</v>
      </c>
      <c r="K19" s="230">
        <f t="shared" si="1"/>
        <v>517835.73587644112</v>
      </c>
      <c r="L19" s="230">
        <f t="shared" si="1"/>
        <v>71327.083391359993</v>
      </c>
      <c r="M19" s="230">
        <f t="shared" si="1"/>
        <v>218248.15974980002</v>
      </c>
      <c r="N19" s="230">
        <f t="shared" si="1"/>
        <v>399948.25796245248</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251"/>
      <c r="D21" s="127"/>
      <c r="E21" s="251"/>
      <c r="F21" s="127"/>
      <c r="G21" s="127"/>
      <c r="H21" s="251"/>
      <c r="I21" s="127"/>
      <c r="J21" s="127"/>
      <c r="K21" s="251"/>
      <c r="L21" s="127"/>
      <c r="M21" s="127"/>
      <c r="N21" s="251"/>
      <c r="O21" s="127"/>
      <c r="P21" s="127"/>
      <c r="Q21" s="251"/>
      <c r="R21" s="127"/>
      <c r="S21" s="127"/>
      <c r="T21" s="251"/>
      <c r="U21" s="127"/>
      <c r="V21" s="127"/>
      <c r="W21" s="251"/>
      <c r="X21" s="127"/>
      <c r="Y21" s="127"/>
      <c r="Z21" s="251"/>
      <c r="AA21" s="127"/>
      <c r="AB21" s="127"/>
      <c r="AC21" s="251"/>
      <c r="AD21" s="127"/>
      <c r="AE21" s="127"/>
      <c r="AF21" s="251"/>
      <c r="AG21" s="127"/>
      <c r="AH21" s="127"/>
      <c r="AI21" s="251"/>
      <c r="AJ21" s="127"/>
      <c r="AK21" s="127"/>
      <c r="AL21" s="251"/>
      <c r="AM21" s="127"/>
    </row>
    <row r="22" spans="1:39" ht="16.5" thickBot="1" x14ac:dyDescent="0.3">
      <c r="A22" s="585" t="s">
        <v>14</v>
      </c>
      <c r="B22" s="17" t="str">
        <f t="shared" ref="B22" si="2">B4</f>
        <v>End Use</v>
      </c>
      <c r="C22" s="142">
        <f>C$4</f>
        <v>44927</v>
      </c>
      <c r="D22" s="142">
        <f t="shared" ref="D22:AM22" si="3">D$4</f>
        <v>44958</v>
      </c>
      <c r="E22" s="142">
        <f t="shared" si="3"/>
        <v>44986</v>
      </c>
      <c r="F22" s="142">
        <f t="shared" si="3"/>
        <v>45017</v>
      </c>
      <c r="G22" s="142">
        <f t="shared" si="3"/>
        <v>45047</v>
      </c>
      <c r="H22" s="142">
        <f t="shared" si="3"/>
        <v>45078</v>
      </c>
      <c r="I22" s="142">
        <f t="shared" si="3"/>
        <v>45108</v>
      </c>
      <c r="J22" s="142">
        <f t="shared" si="3"/>
        <v>45139</v>
      </c>
      <c r="K22" s="142">
        <f t="shared" si="3"/>
        <v>45170</v>
      </c>
      <c r="L22" s="142">
        <f t="shared" si="3"/>
        <v>45200</v>
      </c>
      <c r="M22" s="142">
        <f t="shared" si="3"/>
        <v>45231</v>
      </c>
      <c r="N22" s="142">
        <f t="shared" si="3"/>
        <v>45261</v>
      </c>
      <c r="O22" s="142">
        <f t="shared" si="3"/>
        <v>45292</v>
      </c>
      <c r="P22" s="142">
        <f t="shared" si="3"/>
        <v>45323</v>
      </c>
      <c r="Q22" s="142">
        <f t="shared" si="3"/>
        <v>45352</v>
      </c>
      <c r="R22" s="142">
        <f t="shared" si="3"/>
        <v>45383</v>
      </c>
      <c r="S22" s="142">
        <f t="shared" si="3"/>
        <v>45413</v>
      </c>
      <c r="T22" s="142">
        <f t="shared" si="3"/>
        <v>45444</v>
      </c>
      <c r="U22" s="142">
        <f t="shared" si="3"/>
        <v>45474</v>
      </c>
      <c r="V22" s="142">
        <f t="shared" si="3"/>
        <v>45505</v>
      </c>
      <c r="W22" s="142">
        <f t="shared" si="3"/>
        <v>45536</v>
      </c>
      <c r="X22" s="142">
        <f t="shared" si="3"/>
        <v>45566</v>
      </c>
      <c r="Y22" s="142">
        <f t="shared" si="3"/>
        <v>45597</v>
      </c>
      <c r="Z22" s="480">
        <f t="shared" si="3"/>
        <v>45627</v>
      </c>
      <c r="AA22" s="142">
        <f t="shared" si="3"/>
        <v>45658</v>
      </c>
      <c r="AB22" s="142">
        <f t="shared" si="3"/>
        <v>45689</v>
      </c>
      <c r="AC22" s="142">
        <f t="shared" si="3"/>
        <v>45717</v>
      </c>
      <c r="AD22" s="142">
        <f t="shared" si="3"/>
        <v>45748</v>
      </c>
      <c r="AE22" s="142">
        <f t="shared" si="3"/>
        <v>45778</v>
      </c>
      <c r="AF22" s="142">
        <f t="shared" si="3"/>
        <v>45809</v>
      </c>
      <c r="AG22" s="142">
        <f t="shared" si="3"/>
        <v>45839</v>
      </c>
      <c r="AH22" s="142">
        <f t="shared" si="3"/>
        <v>45870</v>
      </c>
      <c r="AI22" s="142">
        <f t="shared" si="3"/>
        <v>45901</v>
      </c>
      <c r="AJ22" s="142">
        <f t="shared" si="3"/>
        <v>45931</v>
      </c>
      <c r="AK22" s="142">
        <f t="shared" si="3"/>
        <v>45962</v>
      </c>
      <c r="AL22" s="142">
        <f t="shared" si="3"/>
        <v>45992</v>
      </c>
      <c r="AM22" s="142">
        <f t="shared" si="3"/>
        <v>46023</v>
      </c>
    </row>
    <row r="23" spans="1:39" ht="15" customHeight="1" x14ac:dyDescent="0.25">
      <c r="A23" s="586"/>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81">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586"/>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81">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586"/>
      <c r="B25" s="11" t="str">
        <f t="shared" si="4"/>
        <v>Cooking</v>
      </c>
      <c r="C25" s="3">
        <f t="shared" si="4"/>
        <v>0</v>
      </c>
      <c r="D25" s="3">
        <f t="shared" ref="D25:AM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81">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25">
      <c r="A26" s="586"/>
      <c r="B26" s="11" t="str">
        <f t="shared" si="4"/>
        <v>Cooling</v>
      </c>
      <c r="C26" s="3">
        <f t="shared" si="4"/>
        <v>0</v>
      </c>
      <c r="D26" s="3">
        <f t="shared" ref="D26:AM26" si="8">IF(SUM($C$19:$N$19)=0,0,C26+D8)</f>
        <v>0</v>
      </c>
      <c r="E26" s="3">
        <f t="shared" si="8"/>
        <v>0</v>
      </c>
      <c r="F26" s="3">
        <f t="shared" si="8"/>
        <v>9034</v>
      </c>
      <c r="G26" s="3">
        <f t="shared" si="8"/>
        <v>21937.863037109375</v>
      </c>
      <c r="H26" s="3">
        <f t="shared" si="8"/>
        <v>21937.863037109375</v>
      </c>
      <c r="I26" s="3">
        <f t="shared" si="8"/>
        <v>21937.863037109375</v>
      </c>
      <c r="J26" s="3">
        <f t="shared" si="8"/>
        <v>21937.863037109375</v>
      </c>
      <c r="K26" s="3">
        <f t="shared" si="8"/>
        <v>22250.499267578125</v>
      </c>
      <c r="L26" s="3">
        <f t="shared" si="8"/>
        <v>30462.499267578125</v>
      </c>
      <c r="M26" s="3">
        <f t="shared" si="8"/>
        <v>31283.499267578125</v>
      </c>
      <c r="N26" s="3">
        <f t="shared" si="8"/>
        <v>33028.499267578125</v>
      </c>
      <c r="O26" s="3">
        <f t="shared" si="8"/>
        <v>33028.499267578125</v>
      </c>
      <c r="P26" s="3">
        <f t="shared" si="8"/>
        <v>33028.499267578125</v>
      </c>
      <c r="Q26" s="3">
        <f t="shared" si="8"/>
        <v>33028.499267578125</v>
      </c>
      <c r="R26" s="3">
        <f t="shared" si="8"/>
        <v>33028.499267578125</v>
      </c>
      <c r="S26" s="3">
        <f t="shared" si="8"/>
        <v>33028.499267578125</v>
      </c>
      <c r="T26" s="3">
        <f t="shared" si="8"/>
        <v>33028.499267578125</v>
      </c>
      <c r="U26" s="3">
        <f t="shared" si="8"/>
        <v>33028.499267578125</v>
      </c>
      <c r="V26" s="3">
        <f t="shared" si="8"/>
        <v>33028.499267578125</v>
      </c>
      <c r="W26" s="3">
        <f t="shared" si="8"/>
        <v>33028.499267578125</v>
      </c>
      <c r="X26" s="3">
        <f t="shared" si="8"/>
        <v>33028.499267578125</v>
      </c>
      <c r="Y26" s="3">
        <f t="shared" si="8"/>
        <v>33028.499267578125</v>
      </c>
      <c r="Z26" s="481">
        <f t="shared" si="8"/>
        <v>33028.499267578125</v>
      </c>
      <c r="AA26" s="3">
        <f t="shared" si="8"/>
        <v>33028.499267578125</v>
      </c>
      <c r="AB26" s="3">
        <f t="shared" si="8"/>
        <v>33028.499267578125</v>
      </c>
      <c r="AC26" s="3">
        <f t="shared" si="8"/>
        <v>33028.499267578125</v>
      </c>
      <c r="AD26" s="3">
        <f t="shared" si="8"/>
        <v>33028.499267578125</v>
      </c>
      <c r="AE26" s="3">
        <f t="shared" si="8"/>
        <v>33028.499267578125</v>
      </c>
      <c r="AF26" s="3">
        <f t="shared" si="8"/>
        <v>33028.499267578125</v>
      </c>
      <c r="AG26" s="3">
        <f t="shared" si="8"/>
        <v>33028.499267578125</v>
      </c>
      <c r="AH26" s="3">
        <f t="shared" si="8"/>
        <v>33028.499267578125</v>
      </c>
      <c r="AI26" s="3">
        <f t="shared" si="8"/>
        <v>33028.499267578125</v>
      </c>
      <c r="AJ26" s="3">
        <f t="shared" si="8"/>
        <v>33028.499267578125</v>
      </c>
      <c r="AK26" s="3">
        <f t="shared" si="8"/>
        <v>33028.499267578125</v>
      </c>
      <c r="AL26" s="3">
        <f t="shared" si="8"/>
        <v>33028.499267578125</v>
      </c>
      <c r="AM26" s="3">
        <f t="shared" si="8"/>
        <v>33028.499267578125</v>
      </c>
    </row>
    <row r="27" spans="1:39" x14ac:dyDescent="0.25">
      <c r="A27" s="586"/>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481">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586"/>
      <c r="B28" s="11" t="str">
        <f t="shared" si="4"/>
        <v>Heating</v>
      </c>
      <c r="C28" s="3">
        <f t="shared" si="4"/>
        <v>0</v>
      </c>
      <c r="D28" s="3">
        <f t="shared" ref="D28:AM28" si="10">IF(SUM($C$19:$N$19)=0,0,C28+D10)</f>
        <v>0</v>
      </c>
      <c r="E28" s="3">
        <f t="shared" si="10"/>
        <v>0</v>
      </c>
      <c r="F28" s="3">
        <f t="shared" si="10"/>
        <v>0</v>
      </c>
      <c r="G28" s="3">
        <f t="shared" si="10"/>
        <v>1710.8329010009768</v>
      </c>
      <c r="H28" s="3">
        <f t="shared" si="10"/>
        <v>1710.8329010009768</v>
      </c>
      <c r="I28" s="3">
        <f t="shared" si="10"/>
        <v>1710.8329010009768</v>
      </c>
      <c r="J28" s="3">
        <f t="shared" si="10"/>
        <v>1710.8329010009768</v>
      </c>
      <c r="K28" s="3">
        <f t="shared" si="10"/>
        <v>2091.0179901123051</v>
      </c>
      <c r="L28" s="3">
        <f t="shared" si="10"/>
        <v>2091.0179901123051</v>
      </c>
      <c r="M28" s="3">
        <f t="shared" si="10"/>
        <v>2091.0179901123051</v>
      </c>
      <c r="N28" s="3">
        <f t="shared" si="10"/>
        <v>2091.0179901123051</v>
      </c>
      <c r="O28" s="3">
        <f t="shared" si="10"/>
        <v>2091.0179901123051</v>
      </c>
      <c r="P28" s="3">
        <f t="shared" si="10"/>
        <v>2091.0179901123051</v>
      </c>
      <c r="Q28" s="3">
        <f t="shared" si="10"/>
        <v>2091.0179901123051</v>
      </c>
      <c r="R28" s="3">
        <f t="shared" si="10"/>
        <v>2091.0179901123051</v>
      </c>
      <c r="S28" s="3">
        <f t="shared" si="10"/>
        <v>2091.0179901123051</v>
      </c>
      <c r="T28" s="3">
        <f t="shared" si="10"/>
        <v>2091.0179901123051</v>
      </c>
      <c r="U28" s="3">
        <f t="shared" si="10"/>
        <v>2091.0179901123051</v>
      </c>
      <c r="V28" s="3">
        <f t="shared" si="10"/>
        <v>2091.0179901123051</v>
      </c>
      <c r="W28" s="3">
        <f t="shared" si="10"/>
        <v>2091.0179901123051</v>
      </c>
      <c r="X28" s="3">
        <f t="shared" si="10"/>
        <v>2091.0179901123051</v>
      </c>
      <c r="Y28" s="3">
        <f t="shared" si="10"/>
        <v>2091.0179901123051</v>
      </c>
      <c r="Z28" s="481">
        <f t="shared" si="10"/>
        <v>2091.0179901123051</v>
      </c>
      <c r="AA28" s="3">
        <f t="shared" si="10"/>
        <v>2091.0179901123051</v>
      </c>
      <c r="AB28" s="3">
        <f t="shared" si="10"/>
        <v>2091.0179901123051</v>
      </c>
      <c r="AC28" s="3">
        <f t="shared" si="10"/>
        <v>2091.0179901123051</v>
      </c>
      <c r="AD28" s="3">
        <f t="shared" si="10"/>
        <v>2091.0179901123051</v>
      </c>
      <c r="AE28" s="3">
        <f t="shared" si="10"/>
        <v>2091.0179901123051</v>
      </c>
      <c r="AF28" s="3">
        <f t="shared" si="10"/>
        <v>2091.0179901123051</v>
      </c>
      <c r="AG28" s="3">
        <f t="shared" si="10"/>
        <v>2091.0179901123051</v>
      </c>
      <c r="AH28" s="3">
        <f t="shared" si="10"/>
        <v>2091.0179901123051</v>
      </c>
      <c r="AI28" s="3">
        <f t="shared" si="10"/>
        <v>2091.0179901123051</v>
      </c>
      <c r="AJ28" s="3">
        <f t="shared" si="10"/>
        <v>2091.0179901123051</v>
      </c>
      <c r="AK28" s="3">
        <f t="shared" si="10"/>
        <v>2091.0179901123051</v>
      </c>
      <c r="AL28" s="3">
        <f t="shared" si="10"/>
        <v>2091.0179901123051</v>
      </c>
      <c r="AM28" s="3">
        <f t="shared" si="10"/>
        <v>2091.0179901123051</v>
      </c>
    </row>
    <row r="29" spans="1:39" x14ac:dyDescent="0.25">
      <c r="A29" s="586"/>
      <c r="B29" s="11" t="str">
        <f t="shared" si="4"/>
        <v>HVAC</v>
      </c>
      <c r="C29" s="3">
        <f t="shared" si="4"/>
        <v>0</v>
      </c>
      <c r="D29" s="3">
        <f t="shared" ref="D29:AM29" si="11">IF(SUM($C$19:$N$19)=0,0,C29+D11)</f>
        <v>0</v>
      </c>
      <c r="E29" s="3">
        <f t="shared" si="11"/>
        <v>0</v>
      </c>
      <c r="F29" s="3">
        <f t="shared" si="11"/>
        <v>0</v>
      </c>
      <c r="G29" s="3">
        <f t="shared" si="11"/>
        <v>0</v>
      </c>
      <c r="H29" s="3">
        <f t="shared" si="11"/>
        <v>0</v>
      </c>
      <c r="I29" s="3">
        <f t="shared" si="11"/>
        <v>410.72955322265642</v>
      </c>
      <c r="J29" s="3">
        <f t="shared" si="11"/>
        <v>410.72955322265642</v>
      </c>
      <c r="K29" s="3">
        <f t="shared" si="11"/>
        <v>410.72955322265642</v>
      </c>
      <c r="L29" s="3">
        <f t="shared" si="11"/>
        <v>410.72955322265642</v>
      </c>
      <c r="M29" s="3">
        <f t="shared" si="11"/>
        <v>410.72955322265642</v>
      </c>
      <c r="N29" s="3">
        <f t="shared" si="11"/>
        <v>410.72955322265642</v>
      </c>
      <c r="O29" s="3">
        <f t="shared" si="11"/>
        <v>410.72955322265642</v>
      </c>
      <c r="P29" s="3">
        <f t="shared" si="11"/>
        <v>410.72955322265642</v>
      </c>
      <c r="Q29" s="3">
        <f t="shared" si="11"/>
        <v>410.72955322265642</v>
      </c>
      <c r="R29" s="3">
        <f t="shared" si="11"/>
        <v>410.72955322265642</v>
      </c>
      <c r="S29" s="3">
        <f t="shared" si="11"/>
        <v>410.72955322265642</v>
      </c>
      <c r="T29" s="3">
        <f t="shared" si="11"/>
        <v>410.72955322265642</v>
      </c>
      <c r="U29" s="3">
        <f t="shared" si="11"/>
        <v>410.72955322265642</v>
      </c>
      <c r="V29" s="3">
        <f t="shared" si="11"/>
        <v>410.72955322265642</v>
      </c>
      <c r="W29" s="3">
        <f t="shared" si="11"/>
        <v>410.72955322265642</v>
      </c>
      <c r="X29" s="3">
        <f t="shared" si="11"/>
        <v>410.72955322265642</v>
      </c>
      <c r="Y29" s="3">
        <f t="shared" si="11"/>
        <v>410.72955322265642</v>
      </c>
      <c r="Z29" s="481">
        <f t="shared" si="11"/>
        <v>410.72955322265642</v>
      </c>
      <c r="AA29" s="3">
        <f t="shared" si="11"/>
        <v>410.72955322265642</v>
      </c>
      <c r="AB29" s="3">
        <f t="shared" si="11"/>
        <v>410.72955322265642</v>
      </c>
      <c r="AC29" s="3">
        <f t="shared" si="11"/>
        <v>410.72955322265642</v>
      </c>
      <c r="AD29" s="3">
        <f t="shared" si="11"/>
        <v>410.72955322265642</v>
      </c>
      <c r="AE29" s="3">
        <f t="shared" si="11"/>
        <v>410.72955322265642</v>
      </c>
      <c r="AF29" s="3">
        <f t="shared" si="11"/>
        <v>410.72955322265642</v>
      </c>
      <c r="AG29" s="3">
        <f t="shared" si="11"/>
        <v>410.72955322265642</v>
      </c>
      <c r="AH29" s="3">
        <f t="shared" si="11"/>
        <v>410.72955322265642</v>
      </c>
      <c r="AI29" s="3">
        <f t="shared" si="11"/>
        <v>410.72955322265642</v>
      </c>
      <c r="AJ29" s="3">
        <f t="shared" si="11"/>
        <v>410.72955322265642</v>
      </c>
      <c r="AK29" s="3">
        <f t="shared" si="11"/>
        <v>410.72955322265642</v>
      </c>
      <c r="AL29" s="3">
        <f t="shared" si="11"/>
        <v>410.72955322265642</v>
      </c>
      <c r="AM29" s="3">
        <f t="shared" si="11"/>
        <v>410.72955322265642</v>
      </c>
    </row>
    <row r="30" spans="1:39" x14ac:dyDescent="0.25">
      <c r="A30" s="586"/>
      <c r="B30" s="11" t="str">
        <f t="shared" si="4"/>
        <v>Lighting</v>
      </c>
      <c r="C30" s="3">
        <f t="shared" si="4"/>
        <v>0</v>
      </c>
      <c r="D30" s="3">
        <f t="shared" ref="D30:AM30" si="12">IF(SUM($C$19:$N$19)=0,0,C30+D12)</f>
        <v>0</v>
      </c>
      <c r="E30" s="3">
        <f t="shared" si="12"/>
        <v>191704.90600590699</v>
      </c>
      <c r="F30" s="3">
        <f t="shared" si="12"/>
        <v>319588.52436309308</v>
      </c>
      <c r="G30" s="3">
        <f t="shared" si="12"/>
        <v>654848.94204089558</v>
      </c>
      <c r="H30" s="3">
        <f t="shared" si="12"/>
        <v>832192.74196546641</v>
      </c>
      <c r="I30" s="3">
        <f t="shared" si="12"/>
        <v>977658.31024253345</v>
      </c>
      <c r="J30" s="3">
        <f t="shared" si="12"/>
        <v>1031477.6929396135</v>
      </c>
      <c r="K30" s="3">
        <f t="shared" si="12"/>
        <v>1548620.6074964744</v>
      </c>
      <c r="L30" s="3">
        <f t="shared" si="12"/>
        <v>1611735.6908878344</v>
      </c>
      <c r="M30" s="3">
        <f t="shared" si="12"/>
        <v>1829162.8506376345</v>
      </c>
      <c r="N30" s="3">
        <f t="shared" si="12"/>
        <v>2223798.1454653214</v>
      </c>
      <c r="O30" s="3">
        <f t="shared" si="12"/>
        <v>2223798.1454653214</v>
      </c>
      <c r="P30" s="3">
        <f t="shared" si="12"/>
        <v>2223798.1454653214</v>
      </c>
      <c r="Q30" s="3">
        <f t="shared" si="12"/>
        <v>2223798.1454653214</v>
      </c>
      <c r="R30" s="3">
        <f t="shared" si="12"/>
        <v>2223798.1454653214</v>
      </c>
      <c r="S30" s="3">
        <f t="shared" si="12"/>
        <v>2223798.1454653214</v>
      </c>
      <c r="T30" s="3">
        <f t="shared" si="12"/>
        <v>2223798.1454653214</v>
      </c>
      <c r="U30" s="3">
        <f t="shared" si="12"/>
        <v>2223798.1454653214</v>
      </c>
      <c r="V30" s="3">
        <f t="shared" si="12"/>
        <v>2223798.1454653214</v>
      </c>
      <c r="W30" s="3">
        <f t="shared" si="12"/>
        <v>2223798.1454653214</v>
      </c>
      <c r="X30" s="3">
        <f t="shared" si="12"/>
        <v>2223798.1454653214</v>
      </c>
      <c r="Y30" s="3">
        <f t="shared" si="12"/>
        <v>2223798.1454653214</v>
      </c>
      <c r="Z30" s="481">
        <f t="shared" si="12"/>
        <v>2223798.1454653214</v>
      </c>
      <c r="AA30" s="3">
        <f t="shared" si="12"/>
        <v>2223798.1454653214</v>
      </c>
      <c r="AB30" s="3">
        <f t="shared" si="12"/>
        <v>2223798.1454653214</v>
      </c>
      <c r="AC30" s="3">
        <f t="shared" si="12"/>
        <v>2223798.1454653214</v>
      </c>
      <c r="AD30" s="3">
        <f t="shared" si="12"/>
        <v>2223798.1454653214</v>
      </c>
      <c r="AE30" s="3">
        <f t="shared" si="12"/>
        <v>2223798.1454653214</v>
      </c>
      <c r="AF30" s="3">
        <f t="shared" si="12"/>
        <v>2223798.1454653214</v>
      </c>
      <c r="AG30" s="3">
        <f t="shared" si="12"/>
        <v>2223798.1454653214</v>
      </c>
      <c r="AH30" s="3">
        <f t="shared" si="12"/>
        <v>2223798.1454653214</v>
      </c>
      <c r="AI30" s="3">
        <f t="shared" si="12"/>
        <v>2223798.1454653214</v>
      </c>
      <c r="AJ30" s="3">
        <f t="shared" si="12"/>
        <v>2223798.1454653214</v>
      </c>
      <c r="AK30" s="3">
        <f t="shared" si="12"/>
        <v>2223798.1454653214</v>
      </c>
      <c r="AL30" s="3">
        <f t="shared" si="12"/>
        <v>2223798.1454653214</v>
      </c>
      <c r="AM30" s="3">
        <f t="shared" si="12"/>
        <v>2223798.1454653214</v>
      </c>
    </row>
    <row r="31" spans="1:39" x14ac:dyDescent="0.25">
      <c r="A31" s="586"/>
      <c r="B31" s="11" t="str">
        <f t="shared" si="4"/>
        <v>Miscellaneous</v>
      </c>
      <c r="C31" s="3">
        <f t="shared" si="4"/>
        <v>0</v>
      </c>
      <c r="D31" s="3">
        <f t="shared" ref="D31:AM31" si="13">IF(SUM($C$19:$N$19)=0,0,C31+D13)</f>
        <v>0</v>
      </c>
      <c r="E31" s="3">
        <f t="shared" si="13"/>
        <v>0</v>
      </c>
      <c r="F31" s="3">
        <f t="shared" si="13"/>
        <v>0</v>
      </c>
      <c r="G31" s="3">
        <f t="shared" si="13"/>
        <v>153.8999938964844</v>
      </c>
      <c r="H31" s="3">
        <f t="shared" si="13"/>
        <v>153.8999938964844</v>
      </c>
      <c r="I31" s="3">
        <f t="shared" si="13"/>
        <v>153.8999938964844</v>
      </c>
      <c r="J31" s="3">
        <f t="shared" si="13"/>
        <v>153.8999938964844</v>
      </c>
      <c r="K31" s="3">
        <f t="shared" si="13"/>
        <v>153.8999938964844</v>
      </c>
      <c r="L31" s="3">
        <f t="shared" si="13"/>
        <v>153.8999938964844</v>
      </c>
      <c r="M31" s="3">
        <f t="shared" si="13"/>
        <v>153.8999938964844</v>
      </c>
      <c r="N31" s="3">
        <f t="shared" si="13"/>
        <v>153.8999938964844</v>
      </c>
      <c r="O31" s="3">
        <f t="shared" si="13"/>
        <v>153.8999938964844</v>
      </c>
      <c r="P31" s="3">
        <f t="shared" si="13"/>
        <v>153.8999938964844</v>
      </c>
      <c r="Q31" s="3">
        <f t="shared" si="13"/>
        <v>153.8999938964844</v>
      </c>
      <c r="R31" s="3">
        <f t="shared" si="13"/>
        <v>153.8999938964844</v>
      </c>
      <c r="S31" s="3">
        <f t="shared" si="13"/>
        <v>153.8999938964844</v>
      </c>
      <c r="T31" s="3">
        <f t="shared" si="13"/>
        <v>153.8999938964844</v>
      </c>
      <c r="U31" s="3">
        <f t="shared" si="13"/>
        <v>153.8999938964844</v>
      </c>
      <c r="V31" s="3">
        <f t="shared" si="13"/>
        <v>153.8999938964844</v>
      </c>
      <c r="W31" s="3">
        <f t="shared" si="13"/>
        <v>153.8999938964844</v>
      </c>
      <c r="X31" s="3">
        <f t="shared" si="13"/>
        <v>153.8999938964844</v>
      </c>
      <c r="Y31" s="3">
        <f t="shared" si="13"/>
        <v>153.8999938964844</v>
      </c>
      <c r="Z31" s="481">
        <f t="shared" si="13"/>
        <v>153.8999938964844</v>
      </c>
      <c r="AA31" s="3">
        <f t="shared" si="13"/>
        <v>153.8999938964844</v>
      </c>
      <c r="AB31" s="3">
        <f t="shared" si="13"/>
        <v>153.8999938964844</v>
      </c>
      <c r="AC31" s="3">
        <f t="shared" si="13"/>
        <v>153.8999938964844</v>
      </c>
      <c r="AD31" s="3">
        <f t="shared" si="13"/>
        <v>153.8999938964844</v>
      </c>
      <c r="AE31" s="3">
        <f t="shared" si="13"/>
        <v>153.8999938964844</v>
      </c>
      <c r="AF31" s="3">
        <f t="shared" si="13"/>
        <v>153.8999938964844</v>
      </c>
      <c r="AG31" s="3">
        <f t="shared" si="13"/>
        <v>153.8999938964844</v>
      </c>
      <c r="AH31" s="3">
        <f t="shared" si="13"/>
        <v>153.8999938964844</v>
      </c>
      <c r="AI31" s="3">
        <f t="shared" si="13"/>
        <v>153.8999938964844</v>
      </c>
      <c r="AJ31" s="3">
        <f t="shared" si="13"/>
        <v>153.8999938964844</v>
      </c>
      <c r="AK31" s="3">
        <f t="shared" si="13"/>
        <v>153.8999938964844</v>
      </c>
      <c r="AL31" s="3">
        <f t="shared" si="13"/>
        <v>153.8999938964844</v>
      </c>
      <c r="AM31" s="3">
        <f t="shared" si="13"/>
        <v>153.8999938964844</v>
      </c>
    </row>
    <row r="32" spans="1:39" ht="15" customHeight="1" x14ac:dyDescent="0.25">
      <c r="A32" s="586"/>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481">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586"/>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81">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586"/>
      <c r="B34" s="11" t="str">
        <f t="shared" si="4"/>
        <v>Refrigeration</v>
      </c>
      <c r="C34" s="3">
        <f t="shared" si="4"/>
        <v>0</v>
      </c>
      <c r="D34" s="3">
        <f t="shared" ref="D34:AM34" si="16">IF(SUM($C$19:$N$19)=0,0,C34+D16)</f>
        <v>0</v>
      </c>
      <c r="E34" s="3">
        <f t="shared" si="16"/>
        <v>0</v>
      </c>
      <c r="F34" s="3">
        <f t="shared" si="16"/>
        <v>2951</v>
      </c>
      <c r="G34" s="3">
        <f t="shared" si="16"/>
        <v>2951</v>
      </c>
      <c r="H34" s="3">
        <f t="shared" si="16"/>
        <v>2951</v>
      </c>
      <c r="I34" s="3">
        <f t="shared" si="16"/>
        <v>2951</v>
      </c>
      <c r="J34" s="3">
        <f t="shared" si="16"/>
        <v>2951</v>
      </c>
      <c r="K34" s="3">
        <f t="shared" si="16"/>
        <v>2951</v>
      </c>
      <c r="L34" s="3">
        <f t="shared" si="16"/>
        <v>2951</v>
      </c>
      <c r="M34" s="3">
        <f t="shared" si="16"/>
        <v>2951</v>
      </c>
      <c r="N34" s="3">
        <f t="shared" si="16"/>
        <v>2951</v>
      </c>
      <c r="O34" s="3">
        <f t="shared" si="16"/>
        <v>2951</v>
      </c>
      <c r="P34" s="3">
        <f t="shared" si="16"/>
        <v>2951</v>
      </c>
      <c r="Q34" s="3">
        <f t="shared" si="16"/>
        <v>2951</v>
      </c>
      <c r="R34" s="3">
        <f t="shared" si="16"/>
        <v>2951</v>
      </c>
      <c r="S34" s="3">
        <f t="shared" si="16"/>
        <v>2951</v>
      </c>
      <c r="T34" s="3">
        <f t="shared" si="16"/>
        <v>2951</v>
      </c>
      <c r="U34" s="3">
        <f t="shared" si="16"/>
        <v>2951</v>
      </c>
      <c r="V34" s="3">
        <f t="shared" si="16"/>
        <v>2951</v>
      </c>
      <c r="W34" s="3">
        <f t="shared" si="16"/>
        <v>2951</v>
      </c>
      <c r="X34" s="3">
        <f t="shared" si="16"/>
        <v>2951</v>
      </c>
      <c r="Y34" s="3">
        <f t="shared" si="16"/>
        <v>2951</v>
      </c>
      <c r="Z34" s="481">
        <f t="shared" si="16"/>
        <v>2951</v>
      </c>
      <c r="AA34" s="3">
        <f t="shared" si="16"/>
        <v>2951</v>
      </c>
      <c r="AB34" s="3">
        <f t="shared" si="16"/>
        <v>2951</v>
      </c>
      <c r="AC34" s="3">
        <f t="shared" si="16"/>
        <v>2951</v>
      </c>
      <c r="AD34" s="3">
        <f t="shared" si="16"/>
        <v>2951</v>
      </c>
      <c r="AE34" s="3">
        <f t="shared" si="16"/>
        <v>2951</v>
      </c>
      <c r="AF34" s="3">
        <f t="shared" si="16"/>
        <v>2951</v>
      </c>
      <c r="AG34" s="3">
        <f t="shared" si="16"/>
        <v>2951</v>
      </c>
      <c r="AH34" s="3">
        <f t="shared" si="16"/>
        <v>2951</v>
      </c>
      <c r="AI34" s="3">
        <f t="shared" si="16"/>
        <v>2951</v>
      </c>
      <c r="AJ34" s="3">
        <f t="shared" si="16"/>
        <v>2951</v>
      </c>
      <c r="AK34" s="3">
        <f t="shared" si="16"/>
        <v>2951</v>
      </c>
      <c r="AL34" s="3">
        <f t="shared" si="16"/>
        <v>2951</v>
      </c>
      <c r="AM34" s="3">
        <f t="shared" si="16"/>
        <v>2951</v>
      </c>
    </row>
    <row r="35" spans="1:39" x14ac:dyDescent="0.25">
      <c r="A35" s="586"/>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3567.963134765625</v>
      </c>
      <c r="O35" s="3">
        <f t="shared" si="17"/>
        <v>3567.963134765625</v>
      </c>
      <c r="P35" s="3">
        <f t="shared" si="17"/>
        <v>3567.963134765625</v>
      </c>
      <c r="Q35" s="3">
        <f t="shared" si="17"/>
        <v>3567.963134765625</v>
      </c>
      <c r="R35" s="3">
        <f t="shared" si="17"/>
        <v>3567.963134765625</v>
      </c>
      <c r="S35" s="3">
        <f t="shared" si="17"/>
        <v>3567.963134765625</v>
      </c>
      <c r="T35" s="3">
        <f t="shared" si="17"/>
        <v>3567.963134765625</v>
      </c>
      <c r="U35" s="3">
        <f t="shared" si="17"/>
        <v>3567.963134765625</v>
      </c>
      <c r="V35" s="3">
        <f t="shared" si="17"/>
        <v>3567.963134765625</v>
      </c>
      <c r="W35" s="3">
        <f t="shared" si="17"/>
        <v>3567.963134765625</v>
      </c>
      <c r="X35" s="3">
        <f t="shared" si="17"/>
        <v>3567.963134765625</v>
      </c>
      <c r="Y35" s="3">
        <f t="shared" si="17"/>
        <v>3567.963134765625</v>
      </c>
      <c r="Z35" s="481">
        <f t="shared" si="17"/>
        <v>3567.963134765625</v>
      </c>
      <c r="AA35" s="3">
        <f t="shared" si="17"/>
        <v>3567.963134765625</v>
      </c>
      <c r="AB35" s="3">
        <f t="shared" si="17"/>
        <v>3567.963134765625</v>
      </c>
      <c r="AC35" s="3">
        <f t="shared" si="17"/>
        <v>3567.963134765625</v>
      </c>
      <c r="AD35" s="3">
        <f t="shared" si="17"/>
        <v>3567.963134765625</v>
      </c>
      <c r="AE35" s="3">
        <f t="shared" si="17"/>
        <v>3567.963134765625</v>
      </c>
      <c r="AF35" s="3">
        <f t="shared" si="17"/>
        <v>3567.963134765625</v>
      </c>
      <c r="AG35" s="3">
        <f t="shared" si="17"/>
        <v>3567.963134765625</v>
      </c>
      <c r="AH35" s="3">
        <f t="shared" si="17"/>
        <v>3567.963134765625</v>
      </c>
      <c r="AI35" s="3">
        <f t="shared" si="17"/>
        <v>3567.963134765625</v>
      </c>
      <c r="AJ35" s="3">
        <f t="shared" si="17"/>
        <v>3567.963134765625</v>
      </c>
      <c r="AK35" s="3">
        <f t="shared" si="17"/>
        <v>3567.963134765625</v>
      </c>
      <c r="AL35" s="3">
        <f t="shared" si="17"/>
        <v>3567.963134765625</v>
      </c>
      <c r="AM35" s="3">
        <f t="shared" si="17"/>
        <v>3567.963134765625</v>
      </c>
    </row>
    <row r="36" spans="1:39" ht="15" customHeight="1" x14ac:dyDescent="0.25">
      <c r="A36" s="586"/>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5" t="str">
        <f t="shared" si="4"/>
        <v>Monthly kWh</v>
      </c>
      <c r="C37" s="230">
        <f>SUM(C23:C36)</f>
        <v>0</v>
      </c>
      <c r="D37" s="230">
        <f t="shared" ref="D37:AM37" si="18">SUM(D23:D36)</f>
        <v>0</v>
      </c>
      <c r="E37" s="230">
        <f t="shared" si="18"/>
        <v>191704.90600590699</v>
      </c>
      <c r="F37" s="230">
        <f t="shared" si="18"/>
        <v>331573.52436309308</v>
      </c>
      <c r="G37" s="230">
        <f t="shared" si="18"/>
        <v>681602.53797290241</v>
      </c>
      <c r="H37" s="230">
        <f t="shared" si="18"/>
        <v>858946.33789747325</v>
      </c>
      <c r="I37" s="230">
        <f t="shared" si="18"/>
        <v>1004822.6357277629</v>
      </c>
      <c r="J37" s="230">
        <f t="shared" si="18"/>
        <v>1058642.018424843</v>
      </c>
      <c r="K37" s="230">
        <f t="shared" si="18"/>
        <v>1576477.754301284</v>
      </c>
      <c r="L37" s="230">
        <f t="shared" si="18"/>
        <v>1647804.837692644</v>
      </c>
      <c r="M37" s="230">
        <f t="shared" si="18"/>
        <v>1866052.9974424441</v>
      </c>
      <c r="N37" s="230">
        <f t="shared" si="18"/>
        <v>2266001.2554048966</v>
      </c>
      <c r="O37" s="230">
        <f t="shared" si="18"/>
        <v>2266001.2554048966</v>
      </c>
      <c r="P37" s="230">
        <f t="shared" si="18"/>
        <v>2266001.2554048966</v>
      </c>
      <c r="Q37" s="230">
        <f t="shared" si="18"/>
        <v>2266001.2554048966</v>
      </c>
      <c r="R37" s="230">
        <f t="shared" si="18"/>
        <v>2266001.2554048966</v>
      </c>
      <c r="S37" s="230">
        <f t="shared" si="18"/>
        <v>2266001.2554048966</v>
      </c>
      <c r="T37" s="230">
        <f t="shared" si="18"/>
        <v>2266001.2554048966</v>
      </c>
      <c r="U37" s="230">
        <f t="shared" si="18"/>
        <v>2266001.2554048966</v>
      </c>
      <c r="V37" s="230">
        <f t="shared" si="18"/>
        <v>2266001.2554048966</v>
      </c>
      <c r="W37" s="230">
        <f t="shared" si="18"/>
        <v>2266001.2554048966</v>
      </c>
      <c r="X37" s="230">
        <f t="shared" si="18"/>
        <v>2266001.2554048966</v>
      </c>
      <c r="Y37" s="230">
        <f t="shared" si="18"/>
        <v>2266001.2554048966</v>
      </c>
      <c r="Z37" s="230">
        <f t="shared" si="18"/>
        <v>2266001.2554048966</v>
      </c>
      <c r="AA37" s="230">
        <f t="shared" si="18"/>
        <v>2266001.2554048966</v>
      </c>
      <c r="AB37" s="230">
        <f t="shared" si="18"/>
        <v>2266001.2554048966</v>
      </c>
      <c r="AC37" s="230">
        <f t="shared" si="18"/>
        <v>2266001.2554048966</v>
      </c>
      <c r="AD37" s="230">
        <f t="shared" si="18"/>
        <v>2266001.2554048966</v>
      </c>
      <c r="AE37" s="230">
        <f t="shared" si="18"/>
        <v>2266001.2554048966</v>
      </c>
      <c r="AF37" s="230">
        <f t="shared" si="18"/>
        <v>2266001.2554048966</v>
      </c>
      <c r="AG37" s="230">
        <f t="shared" si="18"/>
        <v>2266001.2554048966</v>
      </c>
      <c r="AH37" s="230">
        <f t="shared" si="18"/>
        <v>2266001.2554048966</v>
      </c>
      <c r="AI37" s="230">
        <f t="shared" si="18"/>
        <v>2266001.2554048966</v>
      </c>
      <c r="AJ37" s="230">
        <f t="shared" si="18"/>
        <v>2266001.2554048966</v>
      </c>
      <c r="AK37" s="230">
        <f t="shared" si="18"/>
        <v>2266001.2554048966</v>
      </c>
      <c r="AL37" s="230">
        <f t="shared" si="18"/>
        <v>2266001.2554048966</v>
      </c>
      <c r="AM37" s="230">
        <f t="shared" si="18"/>
        <v>2266001.2554048966</v>
      </c>
    </row>
    <row r="38" spans="1:39" x14ac:dyDescent="0.25">
      <c r="A38" s="8"/>
      <c r="B38" s="250"/>
      <c r="C38" s="9"/>
      <c r="D38" s="250"/>
      <c r="E38" s="9"/>
      <c r="F38" s="250"/>
      <c r="G38" s="250"/>
      <c r="H38" s="9"/>
      <c r="I38" s="250"/>
      <c r="J38" s="250"/>
      <c r="K38" s="9"/>
      <c r="L38" s="250"/>
      <c r="M38" s="250"/>
      <c r="N38" s="296" t="s">
        <v>184</v>
      </c>
      <c r="O38" s="295">
        <f>SUM(C5:N18)</f>
        <v>2266001.2554048966</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251"/>
      <c r="D39" s="127"/>
      <c r="E39" s="251"/>
      <c r="F39" s="127"/>
      <c r="G39" s="127"/>
      <c r="H39" s="251"/>
      <c r="I39" s="127"/>
      <c r="J39" s="127"/>
      <c r="K39" s="251"/>
      <c r="L39" s="127"/>
      <c r="M39" s="127"/>
      <c r="N39" s="251"/>
      <c r="O39" s="127"/>
      <c r="P39" s="127"/>
      <c r="Q39" s="251"/>
      <c r="R39" s="127"/>
      <c r="S39" s="127"/>
      <c r="T39" s="251"/>
      <c r="U39" s="127"/>
      <c r="V39" s="127"/>
      <c r="W39" s="251"/>
      <c r="X39" s="127"/>
      <c r="Y39" s="127"/>
      <c r="Z39" s="251"/>
      <c r="AA39" s="127"/>
      <c r="AB39" s="127"/>
      <c r="AC39" s="251"/>
      <c r="AD39" s="127"/>
      <c r="AE39" s="127"/>
      <c r="AF39" s="479" t="s">
        <v>275</v>
      </c>
      <c r="AG39" s="127"/>
      <c r="AH39" s="127"/>
      <c r="AI39" s="251"/>
      <c r="AJ39" s="127"/>
      <c r="AK39" s="127"/>
      <c r="AL39" s="251"/>
      <c r="AM39" s="127"/>
    </row>
    <row r="40" spans="1:39" ht="16.5" thickBot="1" x14ac:dyDescent="0.3">
      <c r="A40" s="588" t="s">
        <v>15</v>
      </c>
      <c r="B40" s="17" t="str">
        <f t="shared" ref="B40" si="19">B22</f>
        <v>End Use</v>
      </c>
      <c r="C40" s="142">
        <f>C$4</f>
        <v>44927</v>
      </c>
      <c r="D40" s="142">
        <f t="shared" ref="D40:AM40" si="20">D$4</f>
        <v>44958</v>
      </c>
      <c r="E40" s="142">
        <f t="shared" si="20"/>
        <v>44986</v>
      </c>
      <c r="F40" s="142">
        <f t="shared" si="20"/>
        <v>45017</v>
      </c>
      <c r="G40" s="142">
        <f t="shared" si="20"/>
        <v>45047</v>
      </c>
      <c r="H40" s="142">
        <f t="shared" si="20"/>
        <v>45078</v>
      </c>
      <c r="I40" s="142">
        <f t="shared" si="20"/>
        <v>45108</v>
      </c>
      <c r="J40" s="142">
        <f t="shared" si="20"/>
        <v>45139</v>
      </c>
      <c r="K40" s="142">
        <f t="shared" si="20"/>
        <v>45170</v>
      </c>
      <c r="L40" s="142">
        <f t="shared" si="20"/>
        <v>45200</v>
      </c>
      <c r="M40" s="142">
        <f t="shared" si="20"/>
        <v>45231</v>
      </c>
      <c r="N40" s="142">
        <f t="shared" si="20"/>
        <v>45261</v>
      </c>
      <c r="O40" s="142">
        <f t="shared" si="20"/>
        <v>45292</v>
      </c>
      <c r="P40" s="142">
        <f t="shared" si="20"/>
        <v>45323</v>
      </c>
      <c r="Q40" s="142">
        <f t="shared" si="20"/>
        <v>45352</v>
      </c>
      <c r="R40" s="142">
        <f t="shared" si="20"/>
        <v>45383</v>
      </c>
      <c r="S40" s="142">
        <f t="shared" si="20"/>
        <v>45413</v>
      </c>
      <c r="T40" s="142">
        <f t="shared" si="20"/>
        <v>45444</v>
      </c>
      <c r="U40" s="142">
        <f t="shared" si="20"/>
        <v>45474</v>
      </c>
      <c r="V40" s="142">
        <f t="shared" si="20"/>
        <v>45505</v>
      </c>
      <c r="W40" s="142">
        <f t="shared" si="20"/>
        <v>45536</v>
      </c>
      <c r="X40" s="142">
        <f t="shared" si="20"/>
        <v>45566</v>
      </c>
      <c r="Y40" s="142">
        <f t="shared" si="20"/>
        <v>45597</v>
      </c>
      <c r="Z40" s="142">
        <f t="shared" si="20"/>
        <v>45627</v>
      </c>
      <c r="AA40" s="142">
        <f t="shared" si="20"/>
        <v>45658</v>
      </c>
      <c r="AB40" s="142">
        <f t="shared" si="20"/>
        <v>45689</v>
      </c>
      <c r="AC40" s="142">
        <f t="shared" si="20"/>
        <v>45717</v>
      </c>
      <c r="AD40" s="142">
        <f t="shared" si="20"/>
        <v>45748</v>
      </c>
      <c r="AE40" s="142">
        <f t="shared" si="20"/>
        <v>45778</v>
      </c>
      <c r="AF40" s="480">
        <f t="shared" si="20"/>
        <v>45809</v>
      </c>
      <c r="AG40" s="142">
        <f t="shared" si="20"/>
        <v>45839</v>
      </c>
      <c r="AH40" s="142">
        <f t="shared" si="20"/>
        <v>45870</v>
      </c>
      <c r="AI40" s="142">
        <f t="shared" si="20"/>
        <v>45901</v>
      </c>
      <c r="AJ40" s="142">
        <f t="shared" si="20"/>
        <v>45931</v>
      </c>
      <c r="AK40" s="142">
        <f t="shared" si="20"/>
        <v>45962</v>
      </c>
      <c r="AL40" s="142">
        <f t="shared" si="20"/>
        <v>45992</v>
      </c>
      <c r="AM40" s="142">
        <f t="shared" si="20"/>
        <v>46023</v>
      </c>
    </row>
    <row r="41" spans="1:39" ht="15" customHeight="1" x14ac:dyDescent="0.25">
      <c r="A41" s="589"/>
      <c r="B41" s="11" t="str">
        <f t="shared" ref="B41:B55" si="21">B23</f>
        <v>Air Comp</v>
      </c>
      <c r="C41" s="3">
        <v>0</v>
      </c>
      <c r="D41" s="3">
        <v>0</v>
      </c>
      <c r="E41" s="3">
        <v>0</v>
      </c>
      <c r="F41" s="3">
        <v>0</v>
      </c>
      <c r="G41" s="3">
        <f>F41</f>
        <v>0</v>
      </c>
      <c r="H41" s="3">
        <f t="shared" ref="H41:AM41" si="22">G41</f>
        <v>0</v>
      </c>
      <c r="I41" s="3">
        <f t="shared" si="22"/>
        <v>0</v>
      </c>
      <c r="J41" s="3">
        <f t="shared" si="22"/>
        <v>0</v>
      </c>
      <c r="K41" s="3">
        <f t="shared" si="22"/>
        <v>0</v>
      </c>
      <c r="L41" s="3">
        <f t="shared" si="22"/>
        <v>0</v>
      </c>
      <c r="M41" s="3">
        <f t="shared" si="22"/>
        <v>0</v>
      </c>
      <c r="N41" s="3">
        <f t="shared" si="22"/>
        <v>0</v>
      </c>
      <c r="O41" s="3">
        <f t="shared" si="22"/>
        <v>0</v>
      </c>
      <c r="P41" s="3">
        <f t="shared" si="22"/>
        <v>0</v>
      </c>
      <c r="Q41" s="3">
        <f t="shared" si="22"/>
        <v>0</v>
      </c>
      <c r="R41" s="3">
        <f t="shared" si="22"/>
        <v>0</v>
      </c>
      <c r="S41" s="3">
        <f t="shared" si="22"/>
        <v>0</v>
      </c>
      <c r="T41" s="3">
        <f t="shared" si="22"/>
        <v>0</v>
      </c>
      <c r="U41" s="3">
        <f t="shared" si="22"/>
        <v>0</v>
      </c>
      <c r="V41" s="3">
        <f t="shared" si="22"/>
        <v>0</v>
      </c>
      <c r="W41" s="3">
        <f t="shared" si="22"/>
        <v>0</v>
      </c>
      <c r="X41" s="3">
        <f t="shared" si="22"/>
        <v>0</v>
      </c>
      <c r="Y41" s="3">
        <f t="shared" si="22"/>
        <v>0</v>
      </c>
      <c r="Z41" s="3">
        <f t="shared" si="22"/>
        <v>0</v>
      </c>
      <c r="AA41" s="3">
        <f t="shared" si="22"/>
        <v>0</v>
      </c>
      <c r="AB41" s="3">
        <f t="shared" si="22"/>
        <v>0</v>
      </c>
      <c r="AC41" s="3">
        <f t="shared" si="22"/>
        <v>0</v>
      </c>
      <c r="AD41" s="3">
        <f t="shared" si="22"/>
        <v>0</v>
      </c>
      <c r="AE41" s="3">
        <f t="shared" si="22"/>
        <v>0</v>
      </c>
      <c r="AF41" s="481">
        <f>Z23</f>
        <v>0</v>
      </c>
      <c r="AG41" s="3">
        <f t="shared" si="22"/>
        <v>0</v>
      </c>
      <c r="AH41" s="3">
        <f t="shared" si="22"/>
        <v>0</v>
      </c>
      <c r="AI41" s="3">
        <f t="shared" si="22"/>
        <v>0</v>
      </c>
      <c r="AJ41" s="3">
        <f t="shared" si="22"/>
        <v>0</v>
      </c>
      <c r="AK41" s="3">
        <f t="shared" si="22"/>
        <v>0</v>
      </c>
      <c r="AL41" s="3">
        <f t="shared" si="22"/>
        <v>0</v>
      </c>
      <c r="AM41" s="3">
        <f t="shared" si="22"/>
        <v>0</v>
      </c>
    </row>
    <row r="42" spans="1:39" x14ac:dyDescent="0.25">
      <c r="A42" s="589"/>
      <c r="B42" s="12" t="str">
        <f t="shared" si="21"/>
        <v>Building Shell</v>
      </c>
      <c r="C42" s="3">
        <v>0</v>
      </c>
      <c r="D42" s="3">
        <v>0</v>
      </c>
      <c r="E42" s="3">
        <v>0</v>
      </c>
      <c r="F42" s="3">
        <v>0</v>
      </c>
      <c r="G42" s="3">
        <f t="shared" ref="G42:AM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3">
        <f t="shared" si="23"/>
        <v>0</v>
      </c>
      <c r="R42" s="3">
        <f t="shared" si="23"/>
        <v>0</v>
      </c>
      <c r="S42" s="3">
        <f t="shared" si="23"/>
        <v>0</v>
      </c>
      <c r="T42" s="3">
        <f t="shared" si="23"/>
        <v>0</v>
      </c>
      <c r="U42" s="3">
        <f t="shared" si="23"/>
        <v>0</v>
      </c>
      <c r="V42" s="3">
        <f t="shared" si="23"/>
        <v>0</v>
      </c>
      <c r="W42" s="3">
        <f t="shared" si="23"/>
        <v>0</v>
      </c>
      <c r="X42" s="3">
        <f t="shared" si="23"/>
        <v>0</v>
      </c>
      <c r="Y42" s="3">
        <f t="shared" si="23"/>
        <v>0</v>
      </c>
      <c r="Z42" s="3">
        <f t="shared" si="23"/>
        <v>0</v>
      </c>
      <c r="AA42" s="3">
        <f t="shared" si="23"/>
        <v>0</v>
      </c>
      <c r="AB42" s="3">
        <f t="shared" si="23"/>
        <v>0</v>
      </c>
      <c r="AC42" s="3">
        <f t="shared" si="23"/>
        <v>0</v>
      </c>
      <c r="AD42" s="3">
        <f t="shared" si="23"/>
        <v>0</v>
      </c>
      <c r="AE42" s="3">
        <f t="shared" si="23"/>
        <v>0</v>
      </c>
      <c r="AF42" s="481">
        <f t="shared" ref="AF42:AF53" si="24">Z24</f>
        <v>0</v>
      </c>
      <c r="AG42" s="3">
        <f t="shared" si="23"/>
        <v>0</v>
      </c>
      <c r="AH42" s="3">
        <f t="shared" si="23"/>
        <v>0</v>
      </c>
      <c r="AI42" s="3">
        <f t="shared" si="23"/>
        <v>0</v>
      </c>
      <c r="AJ42" s="3">
        <f t="shared" si="23"/>
        <v>0</v>
      </c>
      <c r="AK42" s="3">
        <f t="shared" si="23"/>
        <v>0</v>
      </c>
      <c r="AL42" s="3">
        <f t="shared" si="23"/>
        <v>0</v>
      </c>
      <c r="AM42" s="3">
        <f t="shared" si="23"/>
        <v>0</v>
      </c>
    </row>
    <row r="43" spans="1:39" x14ac:dyDescent="0.25">
      <c r="A43" s="589"/>
      <c r="B43" s="11" t="str">
        <f t="shared" si="21"/>
        <v>Cooking</v>
      </c>
      <c r="C43" s="3">
        <v>0</v>
      </c>
      <c r="D43" s="3">
        <v>0</v>
      </c>
      <c r="E43" s="3">
        <v>0</v>
      </c>
      <c r="F43" s="3">
        <v>0</v>
      </c>
      <c r="G43" s="3">
        <f t="shared" ref="G43:AM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3">
        <f t="shared" si="25"/>
        <v>0</v>
      </c>
      <c r="R43" s="3">
        <f t="shared" si="25"/>
        <v>0</v>
      </c>
      <c r="S43" s="3">
        <f t="shared" si="25"/>
        <v>0</v>
      </c>
      <c r="T43" s="3">
        <f t="shared" si="25"/>
        <v>0</v>
      </c>
      <c r="U43" s="3">
        <f t="shared" si="25"/>
        <v>0</v>
      </c>
      <c r="V43" s="3">
        <f t="shared" si="25"/>
        <v>0</v>
      </c>
      <c r="W43" s="3">
        <f t="shared" si="25"/>
        <v>0</v>
      </c>
      <c r="X43" s="3">
        <f t="shared" si="25"/>
        <v>0</v>
      </c>
      <c r="Y43" s="3">
        <f t="shared" si="25"/>
        <v>0</v>
      </c>
      <c r="Z43" s="3">
        <f t="shared" si="25"/>
        <v>0</v>
      </c>
      <c r="AA43" s="3">
        <f t="shared" si="25"/>
        <v>0</v>
      </c>
      <c r="AB43" s="3">
        <f t="shared" si="25"/>
        <v>0</v>
      </c>
      <c r="AC43" s="3">
        <f t="shared" si="25"/>
        <v>0</v>
      </c>
      <c r="AD43" s="3">
        <f t="shared" si="25"/>
        <v>0</v>
      </c>
      <c r="AE43" s="3">
        <f t="shared" si="25"/>
        <v>0</v>
      </c>
      <c r="AF43" s="481">
        <f t="shared" si="24"/>
        <v>0</v>
      </c>
      <c r="AG43" s="3">
        <f t="shared" si="25"/>
        <v>0</v>
      </c>
      <c r="AH43" s="3">
        <f t="shared" si="25"/>
        <v>0</v>
      </c>
      <c r="AI43" s="3">
        <f t="shared" si="25"/>
        <v>0</v>
      </c>
      <c r="AJ43" s="3">
        <f t="shared" si="25"/>
        <v>0</v>
      </c>
      <c r="AK43" s="3">
        <f t="shared" si="25"/>
        <v>0</v>
      </c>
      <c r="AL43" s="3">
        <f t="shared" si="25"/>
        <v>0</v>
      </c>
      <c r="AM43" s="3">
        <f t="shared" si="25"/>
        <v>0</v>
      </c>
    </row>
    <row r="44" spans="1:39" x14ac:dyDescent="0.25">
      <c r="A44" s="589"/>
      <c r="B44" s="11" t="str">
        <f t="shared" si="21"/>
        <v>Cooling</v>
      </c>
      <c r="C44" s="3">
        <v>0</v>
      </c>
      <c r="D44" s="3">
        <v>0</v>
      </c>
      <c r="E44" s="3">
        <v>0</v>
      </c>
      <c r="F44" s="3">
        <v>0</v>
      </c>
      <c r="G44" s="3">
        <f t="shared" ref="G44:AM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3">
        <f t="shared" si="26"/>
        <v>0</v>
      </c>
      <c r="R44" s="3">
        <f t="shared" si="26"/>
        <v>0</v>
      </c>
      <c r="S44" s="3">
        <f t="shared" si="26"/>
        <v>0</v>
      </c>
      <c r="T44" s="3">
        <f t="shared" si="26"/>
        <v>0</v>
      </c>
      <c r="U44" s="3">
        <f t="shared" si="26"/>
        <v>0</v>
      </c>
      <c r="V44" s="3">
        <f t="shared" si="26"/>
        <v>0</v>
      </c>
      <c r="W44" s="3">
        <f t="shared" si="26"/>
        <v>0</v>
      </c>
      <c r="X44" s="3">
        <f t="shared" si="26"/>
        <v>0</v>
      </c>
      <c r="Y44" s="3">
        <f t="shared" si="26"/>
        <v>0</v>
      </c>
      <c r="Z44" s="3">
        <f t="shared" si="26"/>
        <v>0</v>
      </c>
      <c r="AA44" s="3">
        <f t="shared" si="26"/>
        <v>0</v>
      </c>
      <c r="AB44" s="3">
        <f t="shared" si="26"/>
        <v>0</v>
      </c>
      <c r="AC44" s="3">
        <f t="shared" si="26"/>
        <v>0</v>
      </c>
      <c r="AD44" s="3">
        <f t="shared" si="26"/>
        <v>0</v>
      </c>
      <c r="AE44" s="3">
        <f t="shared" si="26"/>
        <v>0</v>
      </c>
      <c r="AF44" s="481">
        <f t="shared" si="24"/>
        <v>33028.499267578125</v>
      </c>
      <c r="AG44" s="3">
        <f t="shared" si="26"/>
        <v>33028.499267578125</v>
      </c>
      <c r="AH44" s="3">
        <f t="shared" si="26"/>
        <v>33028.499267578125</v>
      </c>
      <c r="AI44" s="3">
        <f t="shared" si="26"/>
        <v>33028.499267578125</v>
      </c>
      <c r="AJ44" s="3">
        <f t="shared" si="26"/>
        <v>33028.499267578125</v>
      </c>
      <c r="AK44" s="3">
        <f t="shared" si="26"/>
        <v>33028.499267578125</v>
      </c>
      <c r="AL44" s="3">
        <f t="shared" si="26"/>
        <v>33028.499267578125</v>
      </c>
      <c r="AM44" s="3">
        <f t="shared" si="26"/>
        <v>33028.499267578125</v>
      </c>
    </row>
    <row r="45" spans="1:39" x14ac:dyDescent="0.25">
      <c r="A45" s="589"/>
      <c r="B45" s="12" t="str">
        <f t="shared" si="21"/>
        <v>Ext Lighting</v>
      </c>
      <c r="C45" s="3">
        <v>0</v>
      </c>
      <c r="D45" s="3">
        <v>0</v>
      </c>
      <c r="E45" s="3">
        <v>0</v>
      </c>
      <c r="F45" s="3">
        <v>0</v>
      </c>
      <c r="G45" s="3">
        <f t="shared" ref="G45:AM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3">
        <f t="shared" si="27"/>
        <v>0</v>
      </c>
      <c r="R45" s="3">
        <f t="shared" si="27"/>
        <v>0</v>
      </c>
      <c r="S45" s="3">
        <f t="shared" si="27"/>
        <v>0</v>
      </c>
      <c r="T45" s="3">
        <f t="shared" si="27"/>
        <v>0</v>
      </c>
      <c r="U45" s="3">
        <f t="shared" si="27"/>
        <v>0</v>
      </c>
      <c r="V45" s="3">
        <f t="shared" si="27"/>
        <v>0</v>
      </c>
      <c r="W45" s="3">
        <f t="shared" si="27"/>
        <v>0</v>
      </c>
      <c r="X45" s="3">
        <f t="shared" si="27"/>
        <v>0</v>
      </c>
      <c r="Y45" s="3">
        <f t="shared" si="27"/>
        <v>0</v>
      </c>
      <c r="Z45" s="3">
        <f t="shared" si="27"/>
        <v>0</v>
      </c>
      <c r="AA45" s="3">
        <f t="shared" si="27"/>
        <v>0</v>
      </c>
      <c r="AB45" s="3">
        <f t="shared" si="27"/>
        <v>0</v>
      </c>
      <c r="AC45" s="3">
        <f t="shared" si="27"/>
        <v>0</v>
      </c>
      <c r="AD45" s="3">
        <f t="shared" si="27"/>
        <v>0</v>
      </c>
      <c r="AE45" s="3">
        <f t="shared" si="27"/>
        <v>0</v>
      </c>
      <c r="AF45" s="481">
        <f t="shared" si="24"/>
        <v>0</v>
      </c>
      <c r="AG45" s="3">
        <f t="shared" si="27"/>
        <v>0</v>
      </c>
      <c r="AH45" s="3">
        <f t="shared" si="27"/>
        <v>0</v>
      </c>
      <c r="AI45" s="3">
        <f t="shared" si="27"/>
        <v>0</v>
      </c>
      <c r="AJ45" s="3">
        <f t="shared" si="27"/>
        <v>0</v>
      </c>
      <c r="AK45" s="3">
        <f t="shared" si="27"/>
        <v>0</v>
      </c>
      <c r="AL45" s="3">
        <f t="shared" si="27"/>
        <v>0</v>
      </c>
      <c r="AM45" s="3">
        <f t="shared" si="27"/>
        <v>0</v>
      </c>
    </row>
    <row r="46" spans="1:39" x14ac:dyDescent="0.25">
      <c r="A46" s="589"/>
      <c r="B46" s="11" t="str">
        <f t="shared" si="21"/>
        <v>Heating</v>
      </c>
      <c r="C46" s="3">
        <v>0</v>
      </c>
      <c r="D46" s="3">
        <v>0</v>
      </c>
      <c r="E46" s="3">
        <v>0</v>
      </c>
      <c r="F46" s="3">
        <v>0</v>
      </c>
      <c r="G46" s="3">
        <f t="shared" ref="G46:AM46" si="28">F46</f>
        <v>0</v>
      </c>
      <c r="H46" s="3">
        <f t="shared" si="28"/>
        <v>0</v>
      </c>
      <c r="I46" s="3">
        <f t="shared" si="28"/>
        <v>0</v>
      </c>
      <c r="J46" s="3">
        <f t="shared" si="28"/>
        <v>0</v>
      </c>
      <c r="K46" s="3">
        <f t="shared" si="28"/>
        <v>0</v>
      </c>
      <c r="L46" s="3">
        <f t="shared" si="28"/>
        <v>0</v>
      </c>
      <c r="M46" s="3">
        <f t="shared" si="28"/>
        <v>0</v>
      </c>
      <c r="N46" s="3">
        <f t="shared" si="28"/>
        <v>0</v>
      </c>
      <c r="O46" s="3">
        <f t="shared" si="28"/>
        <v>0</v>
      </c>
      <c r="P46" s="3">
        <f t="shared" si="28"/>
        <v>0</v>
      </c>
      <c r="Q46" s="3">
        <f t="shared" si="28"/>
        <v>0</v>
      </c>
      <c r="R46" s="3">
        <f t="shared" si="28"/>
        <v>0</v>
      </c>
      <c r="S46" s="3">
        <f t="shared" si="28"/>
        <v>0</v>
      </c>
      <c r="T46" s="3">
        <f t="shared" si="28"/>
        <v>0</v>
      </c>
      <c r="U46" s="3">
        <f t="shared" si="28"/>
        <v>0</v>
      </c>
      <c r="V46" s="3">
        <f t="shared" si="28"/>
        <v>0</v>
      </c>
      <c r="W46" s="3">
        <f t="shared" si="28"/>
        <v>0</v>
      </c>
      <c r="X46" s="3">
        <f t="shared" si="28"/>
        <v>0</v>
      </c>
      <c r="Y46" s="3">
        <f t="shared" si="28"/>
        <v>0</v>
      </c>
      <c r="Z46" s="3">
        <f t="shared" si="28"/>
        <v>0</v>
      </c>
      <c r="AA46" s="3">
        <f t="shared" si="28"/>
        <v>0</v>
      </c>
      <c r="AB46" s="3">
        <f t="shared" si="28"/>
        <v>0</v>
      </c>
      <c r="AC46" s="3">
        <f t="shared" si="28"/>
        <v>0</v>
      </c>
      <c r="AD46" s="3">
        <f t="shared" si="28"/>
        <v>0</v>
      </c>
      <c r="AE46" s="3">
        <f t="shared" si="28"/>
        <v>0</v>
      </c>
      <c r="AF46" s="481">
        <f t="shared" si="24"/>
        <v>2091.0179901123051</v>
      </c>
      <c r="AG46" s="3">
        <f t="shared" si="28"/>
        <v>2091.0179901123051</v>
      </c>
      <c r="AH46" s="3">
        <f t="shared" si="28"/>
        <v>2091.0179901123051</v>
      </c>
      <c r="AI46" s="3">
        <f t="shared" si="28"/>
        <v>2091.0179901123051</v>
      </c>
      <c r="AJ46" s="3">
        <f t="shared" si="28"/>
        <v>2091.0179901123051</v>
      </c>
      <c r="AK46" s="3">
        <f t="shared" si="28"/>
        <v>2091.0179901123051</v>
      </c>
      <c r="AL46" s="3">
        <f t="shared" si="28"/>
        <v>2091.0179901123051</v>
      </c>
      <c r="AM46" s="3">
        <f t="shared" si="28"/>
        <v>2091.0179901123051</v>
      </c>
    </row>
    <row r="47" spans="1:39" x14ac:dyDescent="0.25">
      <c r="A47" s="589"/>
      <c r="B47" s="11" t="str">
        <f t="shared" si="21"/>
        <v>HVAC</v>
      </c>
      <c r="C47" s="3">
        <v>0</v>
      </c>
      <c r="D47" s="3">
        <v>0</v>
      </c>
      <c r="E47" s="3">
        <v>0</v>
      </c>
      <c r="F47" s="3">
        <v>0</v>
      </c>
      <c r="G47" s="3">
        <f t="shared" ref="G47:AM47" si="29">F47</f>
        <v>0</v>
      </c>
      <c r="H47" s="3">
        <f t="shared" si="29"/>
        <v>0</v>
      </c>
      <c r="I47" s="3">
        <f t="shared" si="29"/>
        <v>0</v>
      </c>
      <c r="J47" s="3">
        <f t="shared" si="29"/>
        <v>0</v>
      </c>
      <c r="K47" s="3">
        <f t="shared" si="29"/>
        <v>0</v>
      </c>
      <c r="L47" s="3">
        <f t="shared" si="29"/>
        <v>0</v>
      </c>
      <c r="M47" s="3">
        <f t="shared" si="29"/>
        <v>0</v>
      </c>
      <c r="N47" s="3">
        <f t="shared" si="29"/>
        <v>0</v>
      </c>
      <c r="O47" s="3">
        <f t="shared" si="29"/>
        <v>0</v>
      </c>
      <c r="P47" s="3">
        <f t="shared" si="29"/>
        <v>0</v>
      </c>
      <c r="Q47" s="3">
        <f t="shared" si="29"/>
        <v>0</v>
      </c>
      <c r="R47" s="3">
        <f t="shared" si="29"/>
        <v>0</v>
      </c>
      <c r="S47" s="3">
        <f t="shared" si="29"/>
        <v>0</v>
      </c>
      <c r="T47" s="3">
        <f t="shared" si="29"/>
        <v>0</v>
      </c>
      <c r="U47" s="3">
        <f t="shared" si="29"/>
        <v>0</v>
      </c>
      <c r="V47" s="3">
        <f t="shared" si="29"/>
        <v>0</v>
      </c>
      <c r="W47" s="3">
        <f t="shared" si="29"/>
        <v>0</v>
      </c>
      <c r="X47" s="3">
        <f t="shared" si="29"/>
        <v>0</v>
      </c>
      <c r="Y47" s="3">
        <f t="shared" si="29"/>
        <v>0</v>
      </c>
      <c r="Z47" s="3">
        <f t="shared" si="29"/>
        <v>0</v>
      </c>
      <c r="AA47" s="3">
        <f t="shared" si="29"/>
        <v>0</v>
      </c>
      <c r="AB47" s="3">
        <f t="shared" si="29"/>
        <v>0</v>
      </c>
      <c r="AC47" s="3">
        <f t="shared" si="29"/>
        <v>0</v>
      </c>
      <c r="AD47" s="3">
        <f t="shared" si="29"/>
        <v>0</v>
      </c>
      <c r="AE47" s="3">
        <f t="shared" si="29"/>
        <v>0</v>
      </c>
      <c r="AF47" s="481">
        <f t="shared" si="24"/>
        <v>410.72955322265642</v>
      </c>
      <c r="AG47" s="3">
        <f t="shared" si="29"/>
        <v>410.72955322265642</v>
      </c>
      <c r="AH47" s="3">
        <f t="shared" si="29"/>
        <v>410.72955322265642</v>
      </c>
      <c r="AI47" s="3">
        <f t="shared" si="29"/>
        <v>410.72955322265642</v>
      </c>
      <c r="AJ47" s="3">
        <f t="shared" si="29"/>
        <v>410.72955322265642</v>
      </c>
      <c r="AK47" s="3">
        <f t="shared" si="29"/>
        <v>410.72955322265642</v>
      </c>
      <c r="AL47" s="3">
        <f t="shared" si="29"/>
        <v>410.72955322265642</v>
      </c>
      <c r="AM47" s="3">
        <f t="shared" si="29"/>
        <v>410.72955322265642</v>
      </c>
    </row>
    <row r="48" spans="1:39" x14ac:dyDescent="0.25">
      <c r="A48" s="589"/>
      <c r="B48" s="11" t="str">
        <f t="shared" si="21"/>
        <v>Lighting</v>
      </c>
      <c r="C48" s="3">
        <v>0</v>
      </c>
      <c r="D48" s="3">
        <v>0</v>
      </c>
      <c r="E48" s="3">
        <v>0</v>
      </c>
      <c r="F48" s="3">
        <v>0</v>
      </c>
      <c r="G48" s="3">
        <f t="shared" ref="G48:AM48" si="30">F48</f>
        <v>0</v>
      </c>
      <c r="H48" s="3">
        <f t="shared" si="30"/>
        <v>0</v>
      </c>
      <c r="I48" s="3">
        <f t="shared" si="30"/>
        <v>0</v>
      </c>
      <c r="J48" s="3">
        <f t="shared" si="30"/>
        <v>0</v>
      </c>
      <c r="K48" s="3">
        <f t="shared" si="30"/>
        <v>0</v>
      </c>
      <c r="L48" s="3">
        <f t="shared" si="30"/>
        <v>0</v>
      </c>
      <c r="M48" s="3">
        <f t="shared" si="30"/>
        <v>0</v>
      </c>
      <c r="N48" s="3">
        <f t="shared" si="30"/>
        <v>0</v>
      </c>
      <c r="O48" s="3">
        <f t="shared" si="30"/>
        <v>0</v>
      </c>
      <c r="P48" s="3">
        <f t="shared" si="30"/>
        <v>0</v>
      </c>
      <c r="Q48" s="3">
        <f t="shared" si="30"/>
        <v>0</v>
      </c>
      <c r="R48" s="3">
        <f t="shared" si="30"/>
        <v>0</v>
      </c>
      <c r="S48" s="3">
        <f t="shared" si="30"/>
        <v>0</v>
      </c>
      <c r="T48" s="3">
        <f t="shared" si="30"/>
        <v>0</v>
      </c>
      <c r="U48" s="3">
        <f t="shared" si="30"/>
        <v>0</v>
      </c>
      <c r="V48" s="3">
        <f t="shared" si="30"/>
        <v>0</v>
      </c>
      <c r="W48" s="3">
        <f t="shared" si="30"/>
        <v>0</v>
      </c>
      <c r="X48" s="3">
        <f t="shared" si="30"/>
        <v>0</v>
      </c>
      <c r="Y48" s="3">
        <f t="shared" si="30"/>
        <v>0</v>
      </c>
      <c r="Z48" s="3">
        <f t="shared" si="30"/>
        <v>0</v>
      </c>
      <c r="AA48" s="3">
        <f t="shared" si="30"/>
        <v>0</v>
      </c>
      <c r="AB48" s="3">
        <f t="shared" si="30"/>
        <v>0</v>
      </c>
      <c r="AC48" s="3">
        <f t="shared" si="30"/>
        <v>0</v>
      </c>
      <c r="AD48" s="3">
        <f t="shared" si="30"/>
        <v>0</v>
      </c>
      <c r="AE48" s="3">
        <f t="shared" si="30"/>
        <v>0</v>
      </c>
      <c r="AF48" s="481">
        <f t="shared" si="24"/>
        <v>2223798.1454653214</v>
      </c>
      <c r="AG48" s="3">
        <f t="shared" si="30"/>
        <v>2223798.1454653214</v>
      </c>
      <c r="AH48" s="3">
        <f t="shared" si="30"/>
        <v>2223798.1454653214</v>
      </c>
      <c r="AI48" s="3">
        <f t="shared" si="30"/>
        <v>2223798.1454653214</v>
      </c>
      <c r="AJ48" s="3">
        <f t="shared" si="30"/>
        <v>2223798.1454653214</v>
      </c>
      <c r="AK48" s="3">
        <f t="shared" si="30"/>
        <v>2223798.1454653214</v>
      </c>
      <c r="AL48" s="3">
        <f t="shared" si="30"/>
        <v>2223798.1454653214</v>
      </c>
      <c r="AM48" s="3">
        <f t="shared" si="30"/>
        <v>2223798.1454653214</v>
      </c>
    </row>
    <row r="49" spans="1:39" x14ac:dyDescent="0.25">
      <c r="A49" s="589"/>
      <c r="B49" s="11" t="str">
        <f t="shared" si="21"/>
        <v>Miscellaneous</v>
      </c>
      <c r="C49" s="3">
        <v>0</v>
      </c>
      <c r="D49" s="3">
        <v>0</v>
      </c>
      <c r="E49" s="3">
        <v>0</v>
      </c>
      <c r="F49" s="3">
        <v>0</v>
      </c>
      <c r="G49" s="3">
        <f t="shared" ref="G49:AM49" si="31">F49</f>
        <v>0</v>
      </c>
      <c r="H49" s="3">
        <f t="shared" si="31"/>
        <v>0</v>
      </c>
      <c r="I49" s="3">
        <f t="shared" si="31"/>
        <v>0</v>
      </c>
      <c r="J49" s="3">
        <f t="shared" si="31"/>
        <v>0</v>
      </c>
      <c r="K49" s="3">
        <f t="shared" si="31"/>
        <v>0</v>
      </c>
      <c r="L49" s="3">
        <f t="shared" si="31"/>
        <v>0</v>
      </c>
      <c r="M49" s="3">
        <f t="shared" si="31"/>
        <v>0</v>
      </c>
      <c r="N49" s="3">
        <f t="shared" si="31"/>
        <v>0</v>
      </c>
      <c r="O49" s="3">
        <f t="shared" si="31"/>
        <v>0</v>
      </c>
      <c r="P49" s="3">
        <f t="shared" si="31"/>
        <v>0</v>
      </c>
      <c r="Q49" s="3">
        <f t="shared" si="31"/>
        <v>0</v>
      </c>
      <c r="R49" s="3">
        <f t="shared" si="31"/>
        <v>0</v>
      </c>
      <c r="S49" s="3">
        <f t="shared" si="31"/>
        <v>0</v>
      </c>
      <c r="T49" s="3">
        <f t="shared" si="31"/>
        <v>0</v>
      </c>
      <c r="U49" s="3">
        <f t="shared" si="31"/>
        <v>0</v>
      </c>
      <c r="V49" s="3">
        <f t="shared" si="31"/>
        <v>0</v>
      </c>
      <c r="W49" s="3">
        <f t="shared" si="31"/>
        <v>0</v>
      </c>
      <c r="X49" s="3">
        <f t="shared" si="31"/>
        <v>0</v>
      </c>
      <c r="Y49" s="3">
        <f t="shared" si="31"/>
        <v>0</v>
      </c>
      <c r="Z49" s="3">
        <f t="shared" si="31"/>
        <v>0</v>
      </c>
      <c r="AA49" s="3">
        <f t="shared" si="31"/>
        <v>0</v>
      </c>
      <c r="AB49" s="3">
        <f t="shared" si="31"/>
        <v>0</v>
      </c>
      <c r="AC49" s="3">
        <f t="shared" si="31"/>
        <v>0</v>
      </c>
      <c r="AD49" s="3">
        <f t="shared" si="31"/>
        <v>0</v>
      </c>
      <c r="AE49" s="3">
        <f t="shared" si="31"/>
        <v>0</v>
      </c>
      <c r="AF49" s="481">
        <f t="shared" si="24"/>
        <v>153.8999938964844</v>
      </c>
      <c r="AG49" s="3">
        <f t="shared" si="31"/>
        <v>153.8999938964844</v>
      </c>
      <c r="AH49" s="3">
        <f t="shared" si="31"/>
        <v>153.8999938964844</v>
      </c>
      <c r="AI49" s="3">
        <f t="shared" si="31"/>
        <v>153.8999938964844</v>
      </c>
      <c r="AJ49" s="3">
        <f t="shared" si="31"/>
        <v>153.8999938964844</v>
      </c>
      <c r="AK49" s="3">
        <f t="shared" si="31"/>
        <v>153.8999938964844</v>
      </c>
      <c r="AL49" s="3">
        <f t="shared" si="31"/>
        <v>153.8999938964844</v>
      </c>
      <c r="AM49" s="3">
        <f t="shared" si="31"/>
        <v>153.8999938964844</v>
      </c>
    </row>
    <row r="50" spans="1:39" ht="15" customHeight="1" x14ac:dyDescent="0.25">
      <c r="A50" s="589"/>
      <c r="B50" s="11" t="str">
        <f t="shared" si="21"/>
        <v>Motors</v>
      </c>
      <c r="C50" s="3">
        <v>0</v>
      </c>
      <c r="D50" s="3">
        <v>0</v>
      </c>
      <c r="E50" s="3">
        <v>0</v>
      </c>
      <c r="F50" s="3">
        <v>0</v>
      </c>
      <c r="G50" s="3">
        <f t="shared" ref="G50:AM50" si="32">F50</f>
        <v>0</v>
      </c>
      <c r="H50" s="3">
        <f t="shared" si="32"/>
        <v>0</v>
      </c>
      <c r="I50" s="3">
        <f t="shared" si="32"/>
        <v>0</v>
      </c>
      <c r="J50" s="3">
        <f t="shared" si="32"/>
        <v>0</v>
      </c>
      <c r="K50" s="3">
        <f t="shared" si="32"/>
        <v>0</v>
      </c>
      <c r="L50" s="3">
        <f t="shared" si="32"/>
        <v>0</v>
      </c>
      <c r="M50" s="3">
        <f t="shared" si="32"/>
        <v>0</v>
      </c>
      <c r="N50" s="3">
        <f t="shared" si="32"/>
        <v>0</v>
      </c>
      <c r="O50" s="3">
        <f t="shared" si="32"/>
        <v>0</v>
      </c>
      <c r="P50" s="3">
        <f t="shared" si="32"/>
        <v>0</v>
      </c>
      <c r="Q50" s="3">
        <f t="shared" si="32"/>
        <v>0</v>
      </c>
      <c r="R50" s="3">
        <f t="shared" si="32"/>
        <v>0</v>
      </c>
      <c r="S50" s="3">
        <f t="shared" si="32"/>
        <v>0</v>
      </c>
      <c r="T50" s="3">
        <f t="shared" si="32"/>
        <v>0</v>
      </c>
      <c r="U50" s="3">
        <f t="shared" si="32"/>
        <v>0</v>
      </c>
      <c r="V50" s="3">
        <f t="shared" si="32"/>
        <v>0</v>
      </c>
      <c r="W50" s="3">
        <f t="shared" si="32"/>
        <v>0</v>
      </c>
      <c r="X50" s="3">
        <f t="shared" si="32"/>
        <v>0</v>
      </c>
      <c r="Y50" s="3">
        <f t="shared" si="32"/>
        <v>0</v>
      </c>
      <c r="Z50" s="3">
        <f t="shared" si="32"/>
        <v>0</v>
      </c>
      <c r="AA50" s="3">
        <f t="shared" si="32"/>
        <v>0</v>
      </c>
      <c r="AB50" s="3">
        <f t="shared" si="32"/>
        <v>0</v>
      </c>
      <c r="AC50" s="3">
        <f t="shared" si="32"/>
        <v>0</v>
      </c>
      <c r="AD50" s="3">
        <f t="shared" si="32"/>
        <v>0</v>
      </c>
      <c r="AE50" s="3">
        <f t="shared" si="32"/>
        <v>0</v>
      </c>
      <c r="AF50" s="481">
        <f t="shared" si="24"/>
        <v>0</v>
      </c>
      <c r="AG50" s="3">
        <f t="shared" si="32"/>
        <v>0</v>
      </c>
      <c r="AH50" s="3">
        <f t="shared" si="32"/>
        <v>0</v>
      </c>
      <c r="AI50" s="3">
        <f t="shared" si="32"/>
        <v>0</v>
      </c>
      <c r="AJ50" s="3">
        <f t="shared" si="32"/>
        <v>0</v>
      </c>
      <c r="AK50" s="3">
        <f t="shared" si="32"/>
        <v>0</v>
      </c>
      <c r="AL50" s="3">
        <f t="shared" si="32"/>
        <v>0</v>
      </c>
      <c r="AM50" s="3">
        <f t="shared" si="32"/>
        <v>0</v>
      </c>
    </row>
    <row r="51" spans="1:39" x14ac:dyDescent="0.25">
      <c r="A51" s="589"/>
      <c r="B51" s="11" t="str">
        <f t="shared" si="21"/>
        <v>Process</v>
      </c>
      <c r="C51" s="3">
        <v>0</v>
      </c>
      <c r="D51" s="3">
        <v>0</v>
      </c>
      <c r="E51" s="3">
        <v>0</v>
      </c>
      <c r="F51" s="3">
        <v>0</v>
      </c>
      <c r="G51" s="3">
        <f t="shared" ref="G51:AM51" si="33">F51</f>
        <v>0</v>
      </c>
      <c r="H51" s="3">
        <f t="shared" si="33"/>
        <v>0</v>
      </c>
      <c r="I51" s="3">
        <f t="shared" si="33"/>
        <v>0</v>
      </c>
      <c r="J51" s="3">
        <f t="shared" si="33"/>
        <v>0</v>
      </c>
      <c r="K51" s="3">
        <f t="shared" si="33"/>
        <v>0</v>
      </c>
      <c r="L51" s="3">
        <f t="shared" si="33"/>
        <v>0</v>
      </c>
      <c r="M51" s="3">
        <f t="shared" si="33"/>
        <v>0</v>
      </c>
      <c r="N51" s="3">
        <f t="shared" si="33"/>
        <v>0</v>
      </c>
      <c r="O51" s="3">
        <f t="shared" si="33"/>
        <v>0</v>
      </c>
      <c r="P51" s="3">
        <f t="shared" si="33"/>
        <v>0</v>
      </c>
      <c r="Q51" s="3">
        <f t="shared" si="33"/>
        <v>0</v>
      </c>
      <c r="R51" s="3">
        <f t="shared" si="33"/>
        <v>0</v>
      </c>
      <c r="S51" s="3">
        <f t="shared" si="33"/>
        <v>0</v>
      </c>
      <c r="T51" s="3">
        <f t="shared" si="33"/>
        <v>0</v>
      </c>
      <c r="U51" s="3">
        <f t="shared" si="33"/>
        <v>0</v>
      </c>
      <c r="V51" s="3">
        <f t="shared" si="33"/>
        <v>0</v>
      </c>
      <c r="W51" s="3">
        <f t="shared" si="33"/>
        <v>0</v>
      </c>
      <c r="X51" s="3">
        <f t="shared" si="33"/>
        <v>0</v>
      </c>
      <c r="Y51" s="3">
        <f t="shared" si="33"/>
        <v>0</v>
      </c>
      <c r="Z51" s="3">
        <f t="shared" si="33"/>
        <v>0</v>
      </c>
      <c r="AA51" s="3">
        <f t="shared" si="33"/>
        <v>0</v>
      </c>
      <c r="AB51" s="3">
        <f t="shared" si="33"/>
        <v>0</v>
      </c>
      <c r="AC51" s="3">
        <f t="shared" si="33"/>
        <v>0</v>
      </c>
      <c r="AD51" s="3">
        <f t="shared" si="33"/>
        <v>0</v>
      </c>
      <c r="AE51" s="3">
        <f t="shared" si="33"/>
        <v>0</v>
      </c>
      <c r="AF51" s="481">
        <f t="shared" si="24"/>
        <v>0</v>
      </c>
      <c r="AG51" s="3">
        <f t="shared" si="33"/>
        <v>0</v>
      </c>
      <c r="AH51" s="3">
        <f t="shared" si="33"/>
        <v>0</v>
      </c>
      <c r="AI51" s="3">
        <f t="shared" si="33"/>
        <v>0</v>
      </c>
      <c r="AJ51" s="3">
        <f t="shared" si="33"/>
        <v>0</v>
      </c>
      <c r="AK51" s="3">
        <f t="shared" si="33"/>
        <v>0</v>
      </c>
      <c r="AL51" s="3">
        <f t="shared" si="33"/>
        <v>0</v>
      </c>
      <c r="AM51" s="3">
        <f t="shared" si="33"/>
        <v>0</v>
      </c>
    </row>
    <row r="52" spans="1:39" x14ac:dyDescent="0.25">
      <c r="A52" s="589"/>
      <c r="B52" s="11" t="str">
        <f t="shared" si="21"/>
        <v>Refrigeration</v>
      </c>
      <c r="C52" s="3">
        <v>0</v>
      </c>
      <c r="D52" s="3">
        <v>0</v>
      </c>
      <c r="E52" s="3">
        <v>0</v>
      </c>
      <c r="F52" s="3">
        <v>0</v>
      </c>
      <c r="G52" s="3">
        <f t="shared" ref="G52:AM52" si="34">F52</f>
        <v>0</v>
      </c>
      <c r="H52" s="3">
        <f t="shared" si="34"/>
        <v>0</v>
      </c>
      <c r="I52" s="3">
        <f t="shared" si="34"/>
        <v>0</v>
      </c>
      <c r="J52" s="3">
        <f t="shared" si="34"/>
        <v>0</v>
      </c>
      <c r="K52" s="3">
        <f t="shared" si="34"/>
        <v>0</v>
      </c>
      <c r="L52" s="3">
        <f t="shared" si="34"/>
        <v>0</v>
      </c>
      <c r="M52" s="3">
        <f t="shared" si="34"/>
        <v>0</v>
      </c>
      <c r="N52" s="3">
        <f t="shared" si="34"/>
        <v>0</v>
      </c>
      <c r="O52" s="3">
        <f t="shared" si="34"/>
        <v>0</v>
      </c>
      <c r="P52" s="3">
        <f t="shared" si="34"/>
        <v>0</v>
      </c>
      <c r="Q52" s="3">
        <f t="shared" si="34"/>
        <v>0</v>
      </c>
      <c r="R52" s="3">
        <f t="shared" si="34"/>
        <v>0</v>
      </c>
      <c r="S52" s="3">
        <f t="shared" si="34"/>
        <v>0</v>
      </c>
      <c r="T52" s="3">
        <f t="shared" si="34"/>
        <v>0</v>
      </c>
      <c r="U52" s="3">
        <f t="shared" si="34"/>
        <v>0</v>
      </c>
      <c r="V52" s="3">
        <f t="shared" si="34"/>
        <v>0</v>
      </c>
      <c r="W52" s="3">
        <f t="shared" si="34"/>
        <v>0</v>
      </c>
      <c r="X52" s="3">
        <f t="shared" si="34"/>
        <v>0</v>
      </c>
      <c r="Y52" s="3">
        <f t="shared" si="34"/>
        <v>0</v>
      </c>
      <c r="Z52" s="3">
        <f t="shared" si="34"/>
        <v>0</v>
      </c>
      <c r="AA52" s="3">
        <f t="shared" si="34"/>
        <v>0</v>
      </c>
      <c r="AB52" s="3">
        <f t="shared" si="34"/>
        <v>0</v>
      </c>
      <c r="AC52" s="3">
        <f t="shared" si="34"/>
        <v>0</v>
      </c>
      <c r="AD52" s="3">
        <f t="shared" si="34"/>
        <v>0</v>
      </c>
      <c r="AE52" s="3">
        <f t="shared" si="34"/>
        <v>0</v>
      </c>
      <c r="AF52" s="481">
        <f t="shared" si="24"/>
        <v>2951</v>
      </c>
      <c r="AG52" s="3">
        <f t="shared" si="34"/>
        <v>2951</v>
      </c>
      <c r="AH52" s="3">
        <f t="shared" si="34"/>
        <v>2951</v>
      </c>
      <c r="AI52" s="3">
        <f t="shared" si="34"/>
        <v>2951</v>
      </c>
      <c r="AJ52" s="3">
        <f t="shared" si="34"/>
        <v>2951</v>
      </c>
      <c r="AK52" s="3">
        <f t="shared" si="34"/>
        <v>2951</v>
      </c>
      <c r="AL52" s="3">
        <f t="shared" si="34"/>
        <v>2951</v>
      </c>
      <c r="AM52" s="3">
        <f t="shared" si="34"/>
        <v>2951</v>
      </c>
    </row>
    <row r="53" spans="1:39" x14ac:dyDescent="0.25">
      <c r="A53" s="589"/>
      <c r="B53" s="11" t="str">
        <f t="shared" si="21"/>
        <v>Water Heating</v>
      </c>
      <c r="C53" s="3">
        <v>0</v>
      </c>
      <c r="D53" s="3">
        <v>0</v>
      </c>
      <c r="E53" s="3">
        <v>0</v>
      </c>
      <c r="F53" s="3">
        <v>0</v>
      </c>
      <c r="G53" s="3">
        <f t="shared" ref="G53:AM53" si="35">F53</f>
        <v>0</v>
      </c>
      <c r="H53" s="3">
        <f t="shared" si="35"/>
        <v>0</v>
      </c>
      <c r="I53" s="3">
        <f t="shared" si="35"/>
        <v>0</v>
      </c>
      <c r="J53" s="3">
        <f t="shared" si="35"/>
        <v>0</v>
      </c>
      <c r="K53" s="3">
        <f t="shared" si="35"/>
        <v>0</v>
      </c>
      <c r="L53" s="3">
        <f t="shared" si="35"/>
        <v>0</v>
      </c>
      <c r="M53" s="3">
        <f t="shared" si="35"/>
        <v>0</v>
      </c>
      <c r="N53" s="3">
        <f t="shared" si="35"/>
        <v>0</v>
      </c>
      <c r="O53" s="3">
        <f t="shared" si="35"/>
        <v>0</v>
      </c>
      <c r="P53" s="3">
        <f t="shared" si="35"/>
        <v>0</v>
      </c>
      <c r="Q53" s="3">
        <f t="shared" si="35"/>
        <v>0</v>
      </c>
      <c r="R53" s="3">
        <f t="shared" si="35"/>
        <v>0</v>
      </c>
      <c r="S53" s="3">
        <f t="shared" si="35"/>
        <v>0</v>
      </c>
      <c r="T53" s="3">
        <f t="shared" si="35"/>
        <v>0</v>
      </c>
      <c r="U53" s="3">
        <f t="shared" si="35"/>
        <v>0</v>
      </c>
      <c r="V53" s="3">
        <f t="shared" si="35"/>
        <v>0</v>
      </c>
      <c r="W53" s="3">
        <f t="shared" si="35"/>
        <v>0</v>
      </c>
      <c r="X53" s="3">
        <f t="shared" si="35"/>
        <v>0</v>
      </c>
      <c r="Y53" s="3">
        <f t="shared" si="35"/>
        <v>0</v>
      </c>
      <c r="Z53" s="3">
        <f t="shared" si="35"/>
        <v>0</v>
      </c>
      <c r="AA53" s="3">
        <f t="shared" si="35"/>
        <v>0</v>
      </c>
      <c r="AB53" s="3">
        <f t="shared" si="35"/>
        <v>0</v>
      </c>
      <c r="AC53" s="3">
        <f t="shared" si="35"/>
        <v>0</v>
      </c>
      <c r="AD53" s="3">
        <f t="shared" si="35"/>
        <v>0</v>
      </c>
      <c r="AE53" s="3">
        <f t="shared" si="35"/>
        <v>0</v>
      </c>
      <c r="AF53" s="481">
        <f t="shared" si="24"/>
        <v>3567.963134765625</v>
      </c>
      <c r="AG53" s="3">
        <f t="shared" si="35"/>
        <v>3567.963134765625</v>
      </c>
      <c r="AH53" s="3">
        <f t="shared" si="35"/>
        <v>3567.963134765625</v>
      </c>
      <c r="AI53" s="3">
        <f t="shared" si="35"/>
        <v>3567.963134765625</v>
      </c>
      <c r="AJ53" s="3">
        <f t="shared" si="35"/>
        <v>3567.963134765625</v>
      </c>
      <c r="AK53" s="3">
        <f t="shared" si="35"/>
        <v>3567.963134765625</v>
      </c>
      <c r="AL53" s="3">
        <f t="shared" si="35"/>
        <v>3567.963134765625</v>
      </c>
      <c r="AM53" s="3">
        <f t="shared" si="35"/>
        <v>3567.963134765625</v>
      </c>
    </row>
    <row r="54" spans="1:39" ht="15" customHeight="1" x14ac:dyDescent="0.25">
      <c r="A54" s="589"/>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5" t="str">
        <f t="shared" si="21"/>
        <v>Monthly kWh</v>
      </c>
      <c r="C55" s="230">
        <f>SUM(C41:C54)</f>
        <v>0</v>
      </c>
      <c r="D55" s="230">
        <f t="shared" ref="D55:AM55" si="36">SUM(D41:D54)</f>
        <v>0</v>
      </c>
      <c r="E55" s="230">
        <f t="shared" si="36"/>
        <v>0</v>
      </c>
      <c r="F55" s="230">
        <f t="shared" si="36"/>
        <v>0</v>
      </c>
      <c r="G55" s="230">
        <f t="shared" si="36"/>
        <v>0</v>
      </c>
      <c r="H55" s="230">
        <f t="shared" si="36"/>
        <v>0</v>
      </c>
      <c r="I55" s="230">
        <f t="shared" si="36"/>
        <v>0</v>
      </c>
      <c r="J55" s="230">
        <f t="shared" si="36"/>
        <v>0</v>
      </c>
      <c r="K55" s="230">
        <f t="shared" si="36"/>
        <v>0</v>
      </c>
      <c r="L55" s="230">
        <f t="shared" si="36"/>
        <v>0</v>
      </c>
      <c r="M55" s="230">
        <f t="shared" si="36"/>
        <v>0</v>
      </c>
      <c r="N55" s="230">
        <f t="shared" si="36"/>
        <v>0</v>
      </c>
      <c r="O55" s="230">
        <f t="shared" si="36"/>
        <v>0</v>
      </c>
      <c r="P55" s="230">
        <f t="shared" si="36"/>
        <v>0</v>
      </c>
      <c r="Q55" s="230">
        <f t="shared" si="36"/>
        <v>0</v>
      </c>
      <c r="R55" s="230">
        <f t="shared" si="36"/>
        <v>0</v>
      </c>
      <c r="S55" s="230">
        <f t="shared" si="36"/>
        <v>0</v>
      </c>
      <c r="T55" s="230">
        <f t="shared" si="36"/>
        <v>0</v>
      </c>
      <c r="U55" s="230">
        <f t="shared" si="36"/>
        <v>0</v>
      </c>
      <c r="V55" s="230">
        <f t="shared" si="36"/>
        <v>0</v>
      </c>
      <c r="W55" s="230">
        <f t="shared" si="36"/>
        <v>0</v>
      </c>
      <c r="X55" s="230">
        <f t="shared" si="36"/>
        <v>0</v>
      </c>
      <c r="Y55" s="230">
        <f t="shared" si="36"/>
        <v>0</v>
      </c>
      <c r="Z55" s="230">
        <f t="shared" si="36"/>
        <v>0</v>
      </c>
      <c r="AA55" s="230">
        <f t="shared" si="36"/>
        <v>0</v>
      </c>
      <c r="AB55" s="230">
        <f t="shared" si="36"/>
        <v>0</v>
      </c>
      <c r="AC55" s="230">
        <f t="shared" si="36"/>
        <v>0</v>
      </c>
      <c r="AD55" s="230">
        <f t="shared" si="36"/>
        <v>0</v>
      </c>
      <c r="AE55" s="230">
        <f t="shared" si="36"/>
        <v>0</v>
      </c>
      <c r="AF55" s="230">
        <f t="shared" si="36"/>
        <v>2266001.2554048966</v>
      </c>
      <c r="AG55" s="230">
        <f t="shared" si="36"/>
        <v>2266001.2554048966</v>
      </c>
      <c r="AH55" s="230">
        <f t="shared" si="36"/>
        <v>2266001.2554048966</v>
      </c>
      <c r="AI55" s="230">
        <f t="shared" si="36"/>
        <v>2266001.2554048966</v>
      </c>
      <c r="AJ55" s="230">
        <f t="shared" si="36"/>
        <v>2266001.2554048966</v>
      </c>
      <c r="AK55" s="230">
        <f t="shared" si="36"/>
        <v>2266001.2554048966</v>
      </c>
      <c r="AL55" s="230">
        <f t="shared" si="36"/>
        <v>2266001.2554048966</v>
      </c>
      <c r="AM55" s="230">
        <f t="shared" si="36"/>
        <v>2266001.2554048966</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251"/>
      <c r="L57" s="127"/>
      <c r="M57" s="127"/>
      <c r="N57" s="251"/>
      <c r="O57" s="127"/>
      <c r="P57" s="127"/>
      <c r="Q57" s="251"/>
      <c r="R57" s="127"/>
      <c r="S57" s="127"/>
      <c r="T57" s="251"/>
      <c r="U57" s="127"/>
      <c r="V57" s="127"/>
      <c r="W57" s="251"/>
      <c r="X57" s="127"/>
      <c r="Y57" s="127"/>
      <c r="Z57" s="251"/>
      <c r="AA57" s="127"/>
      <c r="AB57" s="127"/>
      <c r="AC57" s="251"/>
      <c r="AD57" s="127"/>
      <c r="AE57" s="127"/>
      <c r="AF57" s="251"/>
      <c r="AG57" s="127"/>
      <c r="AH57" s="127"/>
      <c r="AI57" s="251"/>
      <c r="AJ57" s="127"/>
      <c r="AK57" s="127"/>
      <c r="AL57" s="251"/>
      <c r="AM57" s="127"/>
    </row>
    <row r="58" spans="1:39" ht="16.5" thickBot="1" x14ac:dyDescent="0.3">
      <c r="A58" s="591" t="s">
        <v>16</v>
      </c>
      <c r="B58" s="17" t="str">
        <f t="shared" ref="B58" si="37">B40</f>
        <v>End Use</v>
      </c>
      <c r="C58" s="142">
        <f>C$4</f>
        <v>44927</v>
      </c>
      <c r="D58" s="142">
        <f t="shared" ref="D58:AM58" si="38">D$4</f>
        <v>44958</v>
      </c>
      <c r="E58" s="142">
        <f t="shared" si="38"/>
        <v>44986</v>
      </c>
      <c r="F58" s="142">
        <f t="shared" si="38"/>
        <v>45017</v>
      </c>
      <c r="G58" s="142">
        <f t="shared" si="38"/>
        <v>45047</v>
      </c>
      <c r="H58" s="142">
        <f t="shared" si="38"/>
        <v>45078</v>
      </c>
      <c r="I58" s="142">
        <f t="shared" si="38"/>
        <v>45108</v>
      </c>
      <c r="J58" s="142">
        <f t="shared" si="38"/>
        <v>45139</v>
      </c>
      <c r="K58" s="142">
        <f t="shared" si="38"/>
        <v>45170</v>
      </c>
      <c r="L58" s="142">
        <f t="shared" si="38"/>
        <v>45200</v>
      </c>
      <c r="M58" s="142">
        <f t="shared" si="38"/>
        <v>45231</v>
      </c>
      <c r="N58" s="142">
        <f t="shared" si="38"/>
        <v>45261</v>
      </c>
      <c r="O58" s="142">
        <f t="shared" si="38"/>
        <v>45292</v>
      </c>
      <c r="P58" s="142">
        <f t="shared" si="38"/>
        <v>45323</v>
      </c>
      <c r="Q58" s="142">
        <f t="shared" si="38"/>
        <v>45352</v>
      </c>
      <c r="R58" s="142">
        <f t="shared" si="38"/>
        <v>45383</v>
      </c>
      <c r="S58" s="142">
        <f t="shared" si="38"/>
        <v>45413</v>
      </c>
      <c r="T58" s="142">
        <f t="shared" si="38"/>
        <v>45444</v>
      </c>
      <c r="U58" s="142">
        <f t="shared" si="38"/>
        <v>45474</v>
      </c>
      <c r="V58" s="142">
        <f t="shared" si="38"/>
        <v>45505</v>
      </c>
      <c r="W58" s="142">
        <f t="shared" si="38"/>
        <v>45536</v>
      </c>
      <c r="X58" s="142">
        <f t="shared" si="38"/>
        <v>45566</v>
      </c>
      <c r="Y58" s="142">
        <f t="shared" si="38"/>
        <v>45597</v>
      </c>
      <c r="Z58" s="142">
        <f t="shared" si="38"/>
        <v>45627</v>
      </c>
      <c r="AA58" s="142">
        <f t="shared" si="38"/>
        <v>45658</v>
      </c>
      <c r="AB58" s="142">
        <f t="shared" si="38"/>
        <v>45689</v>
      </c>
      <c r="AC58" s="142">
        <f t="shared" si="38"/>
        <v>45717</v>
      </c>
      <c r="AD58" s="142">
        <f t="shared" si="38"/>
        <v>45748</v>
      </c>
      <c r="AE58" s="142">
        <f t="shared" si="38"/>
        <v>45778</v>
      </c>
      <c r="AF58" s="142">
        <f t="shared" si="38"/>
        <v>45809</v>
      </c>
      <c r="AG58" s="142">
        <f t="shared" si="38"/>
        <v>45839</v>
      </c>
      <c r="AH58" s="142">
        <f t="shared" si="38"/>
        <v>45870</v>
      </c>
      <c r="AI58" s="142">
        <f t="shared" si="38"/>
        <v>45901</v>
      </c>
      <c r="AJ58" s="142">
        <f t="shared" si="38"/>
        <v>45931</v>
      </c>
      <c r="AK58" s="142">
        <f t="shared" si="38"/>
        <v>45962</v>
      </c>
      <c r="AL58" s="142">
        <f t="shared" si="38"/>
        <v>45992</v>
      </c>
      <c r="AM58" s="142">
        <f t="shared" si="38"/>
        <v>46023</v>
      </c>
    </row>
    <row r="59" spans="1:39" ht="15" customHeight="1" x14ac:dyDescent="0.25">
      <c r="A59" s="592"/>
      <c r="B59" s="13" t="str">
        <f t="shared" ref="B59:B72" si="39">B41</f>
        <v>Air Comp</v>
      </c>
      <c r="C59" s="26">
        <f>((C5*0.5)-C41)*C78*C$93*C$2</f>
        <v>0</v>
      </c>
      <c r="D59" s="26">
        <f>((D5*0.5)+C23-D41)*D78*D$93*D$2</f>
        <v>0</v>
      </c>
      <c r="E59" s="26">
        <f t="shared" ref="E59:AM59" si="40">((E5*0.5)+D23-E41)*E78*E$93*E$2</f>
        <v>0</v>
      </c>
      <c r="F59" s="26">
        <f t="shared" si="40"/>
        <v>0</v>
      </c>
      <c r="G59" s="26">
        <f t="shared" si="40"/>
        <v>0</v>
      </c>
      <c r="H59" s="26">
        <f t="shared" si="40"/>
        <v>0</v>
      </c>
      <c r="I59" s="26">
        <f t="shared" si="40"/>
        <v>0</v>
      </c>
      <c r="J59" s="26">
        <f t="shared" si="40"/>
        <v>0</v>
      </c>
      <c r="K59" s="26">
        <f t="shared" si="40"/>
        <v>0</v>
      </c>
      <c r="L59" s="26">
        <f t="shared" si="40"/>
        <v>0</v>
      </c>
      <c r="M59" s="26">
        <f t="shared" si="40"/>
        <v>0</v>
      </c>
      <c r="N59" s="26">
        <f t="shared" si="40"/>
        <v>0</v>
      </c>
      <c r="O59" s="26">
        <f t="shared" si="40"/>
        <v>0</v>
      </c>
      <c r="P59" s="26">
        <f t="shared" si="40"/>
        <v>0</v>
      </c>
      <c r="Q59" s="26">
        <f t="shared" si="40"/>
        <v>0</v>
      </c>
      <c r="R59" s="26">
        <f t="shared" si="40"/>
        <v>0</v>
      </c>
      <c r="S59" s="26">
        <f t="shared" si="40"/>
        <v>0</v>
      </c>
      <c r="T59" s="26">
        <f t="shared" si="40"/>
        <v>0</v>
      </c>
      <c r="U59" s="26">
        <f t="shared" si="40"/>
        <v>0</v>
      </c>
      <c r="V59" s="26">
        <f t="shared" si="40"/>
        <v>0</v>
      </c>
      <c r="W59" s="26">
        <f t="shared" si="40"/>
        <v>0</v>
      </c>
      <c r="X59" s="26">
        <f t="shared" si="40"/>
        <v>0</v>
      </c>
      <c r="Y59" s="26">
        <f t="shared" si="40"/>
        <v>0</v>
      </c>
      <c r="Z59" s="26">
        <f t="shared" si="40"/>
        <v>0</v>
      </c>
      <c r="AA59" s="26">
        <f t="shared" si="40"/>
        <v>0</v>
      </c>
      <c r="AB59" s="26">
        <f t="shared" si="40"/>
        <v>0</v>
      </c>
      <c r="AC59" s="26">
        <f t="shared" si="40"/>
        <v>0</v>
      </c>
      <c r="AD59" s="26">
        <f t="shared" si="40"/>
        <v>0</v>
      </c>
      <c r="AE59" s="26">
        <f t="shared" si="40"/>
        <v>0</v>
      </c>
      <c r="AF59" s="26">
        <f t="shared" si="40"/>
        <v>0</v>
      </c>
      <c r="AG59" s="26">
        <f t="shared" si="40"/>
        <v>0</v>
      </c>
      <c r="AH59" s="26">
        <f t="shared" si="40"/>
        <v>0</v>
      </c>
      <c r="AI59" s="26">
        <f t="shared" si="40"/>
        <v>0</v>
      </c>
      <c r="AJ59" s="26">
        <f t="shared" si="40"/>
        <v>0</v>
      </c>
      <c r="AK59" s="26">
        <f t="shared" si="40"/>
        <v>0</v>
      </c>
      <c r="AL59" s="26">
        <f t="shared" si="40"/>
        <v>0</v>
      </c>
      <c r="AM59" s="26">
        <f t="shared" si="40"/>
        <v>0</v>
      </c>
    </row>
    <row r="60" spans="1:39" ht="15.75" x14ac:dyDescent="0.25">
      <c r="A60" s="592"/>
      <c r="B60" s="13" t="str">
        <f t="shared" si="39"/>
        <v>Building Shell</v>
      </c>
      <c r="C60" s="26">
        <f t="shared" ref="C60:C71" si="41">((C6*0.5)-C42)*C79*C$93*C$2</f>
        <v>0</v>
      </c>
      <c r="D60" s="26">
        <f t="shared" ref="D60:AM60" si="42">((D6*0.5)+C24-D42)*D79*D$93*D$2</f>
        <v>0</v>
      </c>
      <c r="E60" s="26">
        <f t="shared" si="42"/>
        <v>0</v>
      </c>
      <c r="F60" s="26">
        <f t="shared" si="42"/>
        <v>0</v>
      </c>
      <c r="G60" s="26">
        <f t="shared" si="42"/>
        <v>0</v>
      </c>
      <c r="H60" s="26">
        <f t="shared" si="42"/>
        <v>0</v>
      </c>
      <c r="I60" s="26">
        <f t="shared" si="42"/>
        <v>0</v>
      </c>
      <c r="J60" s="26">
        <f t="shared" si="42"/>
        <v>0</v>
      </c>
      <c r="K60" s="26">
        <f t="shared" si="42"/>
        <v>0</v>
      </c>
      <c r="L60" s="26">
        <f t="shared" si="42"/>
        <v>0</v>
      </c>
      <c r="M60" s="26">
        <f t="shared" si="42"/>
        <v>0</v>
      </c>
      <c r="N60" s="26">
        <f t="shared" si="42"/>
        <v>0</v>
      </c>
      <c r="O60" s="26">
        <f t="shared" si="42"/>
        <v>0</v>
      </c>
      <c r="P60" s="26">
        <f t="shared" si="42"/>
        <v>0</v>
      </c>
      <c r="Q60" s="26">
        <f t="shared" si="42"/>
        <v>0</v>
      </c>
      <c r="R60" s="26">
        <f t="shared" si="42"/>
        <v>0</v>
      </c>
      <c r="S60" s="26">
        <f t="shared" si="42"/>
        <v>0</v>
      </c>
      <c r="T60" s="26">
        <f t="shared" si="42"/>
        <v>0</v>
      </c>
      <c r="U60" s="26">
        <f t="shared" si="42"/>
        <v>0</v>
      </c>
      <c r="V60" s="26">
        <f t="shared" si="42"/>
        <v>0</v>
      </c>
      <c r="W60" s="26">
        <f t="shared" si="42"/>
        <v>0</v>
      </c>
      <c r="X60" s="26">
        <f t="shared" si="42"/>
        <v>0</v>
      </c>
      <c r="Y60" s="26">
        <f t="shared" si="42"/>
        <v>0</v>
      </c>
      <c r="Z60" s="26">
        <f t="shared" si="42"/>
        <v>0</v>
      </c>
      <c r="AA60" s="26">
        <f t="shared" si="42"/>
        <v>0</v>
      </c>
      <c r="AB60" s="26">
        <f t="shared" si="42"/>
        <v>0</v>
      </c>
      <c r="AC60" s="26">
        <f t="shared" si="42"/>
        <v>0</v>
      </c>
      <c r="AD60" s="26">
        <f t="shared" si="42"/>
        <v>0</v>
      </c>
      <c r="AE60" s="26">
        <f t="shared" si="42"/>
        <v>0</v>
      </c>
      <c r="AF60" s="26">
        <f t="shared" si="42"/>
        <v>0</v>
      </c>
      <c r="AG60" s="26">
        <f t="shared" si="42"/>
        <v>0</v>
      </c>
      <c r="AH60" s="26">
        <f t="shared" si="42"/>
        <v>0</v>
      </c>
      <c r="AI60" s="26">
        <f t="shared" si="42"/>
        <v>0</v>
      </c>
      <c r="AJ60" s="26">
        <f t="shared" si="42"/>
        <v>0</v>
      </c>
      <c r="AK60" s="26">
        <f t="shared" si="42"/>
        <v>0</v>
      </c>
      <c r="AL60" s="26">
        <f t="shared" si="42"/>
        <v>0</v>
      </c>
      <c r="AM60" s="26">
        <f t="shared" si="42"/>
        <v>0</v>
      </c>
    </row>
    <row r="61" spans="1:39" ht="15.75" x14ac:dyDescent="0.25">
      <c r="A61" s="592"/>
      <c r="B61" s="13" t="str">
        <f t="shared" si="39"/>
        <v>Cooking</v>
      </c>
      <c r="C61" s="26">
        <f t="shared" si="41"/>
        <v>0</v>
      </c>
      <c r="D61" s="26">
        <f t="shared" ref="D61:AM61" si="43">((D7*0.5)+C25-D43)*D80*D$93*D$2</f>
        <v>0</v>
      </c>
      <c r="E61" s="26">
        <f t="shared" si="43"/>
        <v>0</v>
      </c>
      <c r="F61" s="26">
        <f t="shared" si="43"/>
        <v>0</v>
      </c>
      <c r="G61" s="26">
        <f t="shared" si="43"/>
        <v>0</v>
      </c>
      <c r="H61" s="26">
        <f t="shared" si="43"/>
        <v>0</v>
      </c>
      <c r="I61" s="26">
        <f t="shared" si="43"/>
        <v>0</v>
      </c>
      <c r="J61" s="26">
        <f t="shared" si="43"/>
        <v>0</v>
      </c>
      <c r="K61" s="26">
        <f t="shared" si="43"/>
        <v>0</v>
      </c>
      <c r="L61" s="26">
        <f t="shared" si="43"/>
        <v>0</v>
      </c>
      <c r="M61" s="26">
        <f t="shared" si="43"/>
        <v>0</v>
      </c>
      <c r="N61" s="26">
        <f t="shared" si="43"/>
        <v>0</v>
      </c>
      <c r="O61" s="26">
        <f t="shared" si="43"/>
        <v>0</v>
      </c>
      <c r="P61" s="26">
        <f t="shared" si="43"/>
        <v>0</v>
      </c>
      <c r="Q61" s="26">
        <f t="shared" si="43"/>
        <v>0</v>
      </c>
      <c r="R61" s="26">
        <f t="shared" si="43"/>
        <v>0</v>
      </c>
      <c r="S61" s="26">
        <f t="shared" si="43"/>
        <v>0</v>
      </c>
      <c r="T61" s="26">
        <f t="shared" si="43"/>
        <v>0</v>
      </c>
      <c r="U61" s="26">
        <f t="shared" si="43"/>
        <v>0</v>
      </c>
      <c r="V61" s="26">
        <f t="shared" si="43"/>
        <v>0</v>
      </c>
      <c r="W61" s="26">
        <f t="shared" si="43"/>
        <v>0</v>
      </c>
      <c r="X61" s="26">
        <f t="shared" si="43"/>
        <v>0</v>
      </c>
      <c r="Y61" s="26">
        <f t="shared" si="43"/>
        <v>0</v>
      </c>
      <c r="Z61" s="26">
        <f t="shared" si="43"/>
        <v>0</v>
      </c>
      <c r="AA61" s="26">
        <f t="shared" si="43"/>
        <v>0</v>
      </c>
      <c r="AB61" s="26">
        <f t="shared" si="43"/>
        <v>0</v>
      </c>
      <c r="AC61" s="26">
        <f t="shared" si="43"/>
        <v>0</v>
      </c>
      <c r="AD61" s="26">
        <f t="shared" si="43"/>
        <v>0</v>
      </c>
      <c r="AE61" s="26">
        <f t="shared" si="43"/>
        <v>0</v>
      </c>
      <c r="AF61" s="26">
        <f t="shared" si="43"/>
        <v>0</v>
      </c>
      <c r="AG61" s="26">
        <f t="shared" si="43"/>
        <v>0</v>
      </c>
      <c r="AH61" s="26">
        <f t="shared" si="43"/>
        <v>0</v>
      </c>
      <c r="AI61" s="26">
        <f t="shared" si="43"/>
        <v>0</v>
      </c>
      <c r="AJ61" s="26">
        <f t="shared" si="43"/>
        <v>0</v>
      </c>
      <c r="AK61" s="26">
        <f t="shared" si="43"/>
        <v>0</v>
      </c>
      <c r="AL61" s="26">
        <f t="shared" si="43"/>
        <v>0</v>
      </c>
      <c r="AM61" s="26">
        <f t="shared" si="43"/>
        <v>0</v>
      </c>
    </row>
    <row r="62" spans="1:39" ht="15.75" x14ac:dyDescent="0.25">
      <c r="A62" s="592"/>
      <c r="B62" s="13" t="str">
        <f t="shared" si="39"/>
        <v>Cooling</v>
      </c>
      <c r="C62" s="26">
        <f t="shared" si="41"/>
        <v>0</v>
      </c>
      <c r="D62" s="26">
        <f t="shared" ref="D62:AM62" si="44">((D8*0.5)+C26-D44)*D81*D$93*D$2</f>
        <v>0</v>
      </c>
      <c r="E62" s="26">
        <f t="shared" si="44"/>
        <v>0</v>
      </c>
      <c r="F62" s="26">
        <f t="shared" si="44"/>
        <v>5.1662998849753494</v>
      </c>
      <c r="G62" s="26">
        <f t="shared" si="44"/>
        <v>55.448371255663822</v>
      </c>
      <c r="H62" s="26">
        <f t="shared" si="44"/>
        <v>384.10163500770318</v>
      </c>
      <c r="I62" s="26">
        <f t="shared" si="44"/>
        <v>548.71554456989509</v>
      </c>
      <c r="J62" s="26">
        <f t="shared" si="44"/>
        <v>511.21174929421915</v>
      </c>
      <c r="K62" s="26">
        <f t="shared" si="44"/>
        <v>207.10901107519049</v>
      </c>
      <c r="L62" s="26">
        <f t="shared" si="44"/>
        <v>28.121126683919982</v>
      </c>
      <c r="M62" s="26">
        <f t="shared" si="44"/>
        <v>10.491883058056429</v>
      </c>
      <c r="N62" s="26">
        <f t="shared" si="44"/>
        <v>0.10920825616214766</v>
      </c>
      <c r="O62" s="26">
        <f t="shared" si="44"/>
        <v>9.8222165860379143E-3</v>
      </c>
      <c r="P62" s="26">
        <f t="shared" si="44"/>
        <v>0.39330335854405807</v>
      </c>
      <c r="Q62" s="26">
        <f t="shared" si="44"/>
        <v>12.048875712033793</v>
      </c>
      <c r="R62" s="26">
        <f t="shared" si="44"/>
        <v>40.896938745099099</v>
      </c>
      <c r="S62" s="26">
        <f t="shared" si="44"/>
        <v>124.2550371700747</v>
      </c>
      <c r="T62" s="26">
        <f t="shared" si="44"/>
        <v>607.19256306497061</v>
      </c>
      <c r="U62" s="26">
        <f t="shared" si="44"/>
        <v>826.11742681038777</v>
      </c>
      <c r="V62" s="26">
        <f t="shared" si="44"/>
        <v>769.65367404200151</v>
      </c>
      <c r="W62" s="26">
        <f t="shared" si="44"/>
        <v>309.60639697118256</v>
      </c>
      <c r="X62" s="26">
        <f t="shared" si="44"/>
        <v>35.239832219518782</v>
      </c>
      <c r="Y62" s="26">
        <f t="shared" si="44"/>
        <v>11.224408386601054</v>
      </c>
      <c r="Z62" s="26">
        <f t="shared" si="44"/>
        <v>0.11217144205814765</v>
      </c>
      <c r="AA62" s="26">
        <f t="shared" si="44"/>
        <v>9.8222165860379143E-3</v>
      </c>
      <c r="AB62" s="26">
        <f t="shared" si="44"/>
        <v>0.39330335854405807</v>
      </c>
      <c r="AC62" s="26">
        <f t="shared" si="44"/>
        <v>12.048875712033793</v>
      </c>
      <c r="AD62" s="26">
        <f t="shared" si="44"/>
        <v>40.896938745099099</v>
      </c>
      <c r="AE62" s="26">
        <f t="shared" si="44"/>
        <v>124.2550371700747</v>
      </c>
      <c r="AF62" s="26">
        <f t="shared" si="44"/>
        <v>0</v>
      </c>
      <c r="AG62" s="26">
        <f t="shared" si="44"/>
        <v>0</v>
      </c>
      <c r="AH62" s="26">
        <f t="shared" si="44"/>
        <v>0</v>
      </c>
      <c r="AI62" s="26">
        <f t="shared" si="44"/>
        <v>0</v>
      </c>
      <c r="AJ62" s="26">
        <f t="shared" si="44"/>
        <v>0</v>
      </c>
      <c r="AK62" s="26">
        <f t="shared" si="44"/>
        <v>0</v>
      </c>
      <c r="AL62" s="26">
        <f t="shared" si="44"/>
        <v>0</v>
      </c>
      <c r="AM62" s="26">
        <f t="shared" si="44"/>
        <v>0</v>
      </c>
    </row>
    <row r="63" spans="1:39" ht="15.75" x14ac:dyDescent="0.25">
      <c r="A63" s="592"/>
      <c r="B63" s="13" t="str">
        <f t="shared" si="39"/>
        <v>Ext Lighting</v>
      </c>
      <c r="C63" s="26">
        <f t="shared" si="41"/>
        <v>0</v>
      </c>
      <c r="D63" s="26">
        <f t="shared" ref="D63:AM63" si="45">((D9*0.5)+C27-D45)*D82*D$93*D$2</f>
        <v>0</v>
      </c>
      <c r="E63" s="26">
        <f t="shared" si="45"/>
        <v>0</v>
      </c>
      <c r="F63" s="26">
        <f t="shared" si="45"/>
        <v>0</v>
      </c>
      <c r="G63" s="26">
        <f t="shared" si="45"/>
        <v>0</v>
      </c>
      <c r="H63" s="26">
        <f t="shared" si="45"/>
        <v>0</v>
      </c>
      <c r="I63" s="26">
        <f t="shared" si="45"/>
        <v>0</v>
      </c>
      <c r="J63" s="26">
        <f t="shared" si="45"/>
        <v>0</v>
      </c>
      <c r="K63" s="26">
        <f t="shared" si="45"/>
        <v>0</v>
      </c>
      <c r="L63" s="26">
        <f t="shared" si="45"/>
        <v>0</v>
      </c>
      <c r="M63" s="26">
        <f t="shared" si="45"/>
        <v>0</v>
      </c>
      <c r="N63" s="26">
        <f t="shared" si="45"/>
        <v>0</v>
      </c>
      <c r="O63" s="26">
        <f t="shared" si="45"/>
        <v>0</v>
      </c>
      <c r="P63" s="26">
        <f t="shared" si="45"/>
        <v>0</v>
      </c>
      <c r="Q63" s="26">
        <f t="shared" si="45"/>
        <v>0</v>
      </c>
      <c r="R63" s="26">
        <f t="shared" si="45"/>
        <v>0</v>
      </c>
      <c r="S63" s="26">
        <f t="shared" si="45"/>
        <v>0</v>
      </c>
      <c r="T63" s="26">
        <f t="shared" si="45"/>
        <v>0</v>
      </c>
      <c r="U63" s="26">
        <f t="shared" si="45"/>
        <v>0</v>
      </c>
      <c r="V63" s="26">
        <f t="shared" si="45"/>
        <v>0</v>
      </c>
      <c r="W63" s="26">
        <f t="shared" si="45"/>
        <v>0</v>
      </c>
      <c r="X63" s="26">
        <f t="shared" si="45"/>
        <v>0</v>
      </c>
      <c r="Y63" s="26">
        <f t="shared" si="45"/>
        <v>0</v>
      </c>
      <c r="Z63" s="26">
        <f t="shared" si="45"/>
        <v>0</v>
      </c>
      <c r="AA63" s="26">
        <f t="shared" si="45"/>
        <v>0</v>
      </c>
      <c r="AB63" s="26">
        <f t="shared" si="45"/>
        <v>0</v>
      </c>
      <c r="AC63" s="26">
        <f t="shared" si="45"/>
        <v>0</v>
      </c>
      <c r="AD63" s="26">
        <f t="shared" si="45"/>
        <v>0</v>
      </c>
      <c r="AE63" s="26">
        <f t="shared" si="45"/>
        <v>0</v>
      </c>
      <c r="AF63" s="26">
        <f t="shared" si="45"/>
        <v>0</v>
      </c>
      <c r="AG63" s="26">
        <f t="shared" si="45"/>
        <v>0</v>
      </c>
      <c r="AH63" s="26">
        <f t="shared" si="45"/>
        <v>0</v>
      </c>
      <c r="AI63" s="26">
        <f t="shared" si="45"/>
        <v>0</v>
      </c>
      <c r="AJ63" s="26">
        <f t="shared" si="45"/>
        <v>0</v>
      </c>
      <c r="AK63" s="26">
        <f t="shared" si="45"/>
        <v>0</v>
      </c>
      <c r="AL63" s="26">
        <f t="shared" si="45"/>
        <v>0</v>
      </c>
      <c r="AM63" s="26">
        <f t="shared" si="45"/>
        <v>0</v>
      </c>
    </row>
    <row r="64" spans="1:39" ht="15.75" x14ac:dyDescent="0.25">
      <c r="A64" s="592"/>
      <c r="B64" s="13" t="str">
        <f t="shared" si="39"/>
        <v>Heating</v>
      </c>
      <c r="C64" s="26">
        <f t="shared" si="41"/>
        <v>0</v>
      </c>
      <c r="D64" s="26">
        <f t="shared" ref="D64:AM64" si="46">((D10*0.5)+C28-D46)*D83*D$93*D$2</f>
        <v>0</v>
      </c>
      <c r="E64" s="26">
        <f t="shared" si="46"/>
        <v>0</v>
      </c>
      <c r="F64" s="26">
        <f t="shared" si="46"/>
        <v>0</v>
      </c>
      <c r="G64" s="26">
        <f t="shared" si="46"/>
        <v>1.3018428092151069</v>
      </c>
      <c r="H64" s="26">
        <f t="shared" si="46"/>
        <v>0.60352673277738478</v>
      </c>
      <c r="I64" s="26">
        <f t="shared" si="46"/>
        <v>0.42713747813551523</v>
      </c>
      <c r="J64" s="26">
        <f t="shared" si="46"/>
        <v>0.50636816060832068</v>
      </c>
      <c r="K64" s="26">
        <f t="shared" si="46"/>
        <v>1.5413343194895854</v>
      </c>
      <c r="L64" s="26">
        <f t="shared" si="46"/>
        <v>6.3032488158175566</v>
      </c>
      <c r="M64" s="26">
        <f t="shared" si="46"/>
        <v>13.605563592256003</v>
      </c>
      <c r="N64" s="26">
        <f t="shared" si="46"/>
        <v>22.500828938712885</v>
      </c>
      <c r="O64" s="26">
        <f t="shared" si="46"/>
        <v>21.805534037991528</v>
      </c>
      <c r="P64" s="26">
        <f t="shared" si="46"/>
        <v>17.887159047271613</v>
      </c>
      <c r="Q64" s="26">
        <f t="shared" si="46"/>
        <v>13.907232192010431</v>
      </c>
      <c r="R64" s="26">
        <f t="shared" si="46"/>
        <v>7.1282908166299848</v>
      </c>
      <c r="S64" s="26">
        <f t="shared" si="46"/>
        <v>3.3435854249329835</v>
      </c>
      <c r="T64" s="26">
        <f t="shared" si="46"/>
        <v>0.77451967585923709</v>
      </c>
      <c r="U64" s="26">
        <f t="shared" si="46"/>
        <v>0.52205691772118545</v>
      </c>
      <c r="V64" s="26">
        <f t="shared" si="46"/>
        <v>0.61889441852128091</v>
      </c>
      <c r="W64" s="26">
        <f t="shared" si="46"/>
        <v>1.6954677514385441</v>
      </c>
      <c r="X64" s="26">
        <f t="shared" si="46"/>
        <v>6.3032488158175566</v>
      </c>
      <c r="Y64" s="26">
        <f t="shared" si="46"/>
        <v>13.605563592256003</v>
      </c>
      <c r="Z64" s="26">
        <f t="shared" si="46"/>
        <v>22.500828938712885</v>
      </c>
      <c r="AA64" s="26">
        <f t="shared" si="46"/>
        <v>21.805534037991528</v>
      </c>
      <c r="AB64" s="26">
        <f t="shared" si="46"/>
        <v>17.887159047271613</v>
      </c>
      <c r="AC64" s="26">
        <f t="shared" si="46"/>
        <v>13.907232192010431</v>
      </c>
      <c r="AD64" s="26">
        <f t="shared" si="46"/>
        <v>7.1282908166299848</v>
      </c>
      <c r="AE64" s="26">
        <f t="shared" si="46"/>
        <v>3.3435854249329835</v>
      </c>
      <c r="AF64" s="26">
        <f t="shared" si="46"/>
        <v>0</v>
      </c>
      <c r="AG64" s="26">
        <f t="shared" si="46"/>
        <v>0</v>
      </c>
      <c r="AH64" s="26">
        <f t="shared" si="46"/>
        <v>0</v>
      </c>
      <c r="AI64" s="26">
        <f t="shared" si="46"/>
        <v>0</v>
      </c>
      <c r="AJ64" s="26">
        <f t="shared" si="46"/>
        <v>0</v>
      </c>
      <c r="AK64" s="26">
        <f t="shared" si="46"/>
        <v>0</v>
      </c>
      <c r="AL64" s="26">
        <f t="shared" si="46"/>
        <v>0</v>
      </c>
      <c r="AM64" s="26">
        <f t="shared" si="46"/>
        <v>0</v>
      </c>
    </row>
    <row r="65" spans="1:41" ht="15.75" x14ac:dyDescent="0.25">
      <c r="A65" s="592"/>
      <c r="B65" s="13" t="str">
        <f t="shared" si="39"/>
        <v>HVAC</v>
      </c>
      <c r="C65" s="26">
        <f t="shared" si="41"/>
        <v>0</v>
      </c>
      <c r="D65" s="26">
        <f t="shared" ref="D65:AM65" si="47">((D11*0.5)+C29-D47)*D84*D$93*D$2</f>
        <v>0</v>
      </c>
      <c r="E65" s="26">
        <f t="shared" si="47"/>
        <v>0</v>
      </c>
      <c r="F65" s="26">
        <f t="shared" si="47"/>
        <v>0</v>
      </c>
      <c r="G65" s="26">
        <f t="shared" si="47"/>
        <v>0</v>
      </c>
      <c r="H65" s="26">
        <f t="shared" si="47"/>
        <v>0</v>
      </c>
      <c r="I65" s="26">
        <f t="shared" si="47"/>
        <v>2.5305327120561105</v>
      </c>
      <c r="J65" s="26">
        <f t="shared" si="47"/>
        <v>4.7285634039965903</v>
      </c>
      <c r="K65" s="26">
        <f t="shared" si="47"/>
        <v>2.0477193760396939</v>
      </c>
      <c r="L65" s="26">
        <f t="shared" si="47"/>
        <v>0.84816899680490121</v>
      </c>
      <c r="M65" s="26">
        <f t="shared" si="47"/>
        <v>1.4375826824414264</v>
      </c>
      <c r="N65" s="26">
        <f t="shared" si="47"/>
        <v>2.2656558129250666</v>
      </c>
      <c r="O65" s="26">
        <f t="shared" si="47"/>
        <v>2.1950317521510043</v>
      </c>
      <c r="P65" s="26">
        <f t="shared" si="47"/>
        <v>1.8029650301875348</v>
      </c>
      <c r="Q65" s="26">
        <f t="shared" si="47"/>
        <v>1.4729853045401005</v>
      </c>
      <c r="R65" s="26">
        <f t="shared" si="47"/>
        <v>0.96550412692762588</v>
      </c>
      <c r="S65" s="26">
        <f t="shared" si="47"/>
        <v>1.0899237587101576</v>
      </c>
      <c r="T65" s="26">
        <f t="shared" si="47"/>
        <v>3.7592174699937835</v>
      </c>
      <c r="U65" s="26">
        <f t="shared" si="47"/>
        <v>5.061065424112221</v>
      </c>
      <c r="V65" s="26">
        <f t="shared" si="47"/>
        <v>4.7285634039965903</v>
      </c>
      <c r="W65" s="26">
        <f t="shared" si="47"/>
        <v>2.0477193760396939</v>
      </c>
      <c r="X65" s="26">
        <f t="shared" si="47"/>
        <v>0.84816899680490121</v>
      </c>
      <c r="Y65" s="26">
        <f t="shared" si="47"/>
        <v>1.4375826824414264</v>
      </c>
      <c r="Z65" s="26">
        <f t="shared" si="47"/>
        <v>2.2656558129250666</v>
      </c>
      <c r="AA65" s="26">
        <f t="shared" si="47"/>
        <v>2.1950317521510043</v>
      </c>
      <c r="AB65" s="26">
        <f t="shared" si="47"/>
        <v>1.8029650301875348</v>
      </c>
      <c r="AC65" s="26">
        <f t="shared" si="47"/>
        <v>1.4729853045401005</v>
      </c>
      <c r="AD65" s="26">
        <f t="shared" si="47"/>
        <v>0.96550412692762588</v>
      </c>
      <c r="AE65" s="26">
        <f t="shared" si="47"/>
        <v>1.0899237587101576</v>
      </c>
      <c r="AF65" s="26">
        <f t="shared" si="47"/>
        <v>0</v>
      </c>
      <c r="AG65" s="26">
        <f t="shared" si="47"/>
        <v>0</v>
      </c>
      <c r="AH65" s="26">
        <f t="shared" si="47"/>
        <v>0</v>
      </c>
      <c r="AI65" s="26">
        <f t="shared" si="47"/>
        <v>0</v>
      </c>
      <c r="AJ65" s="26">
        <f t="shared" si="47"/>
        <v>0</v>
      </c>
      <c r="AK65" s="26">
        <f t="shared" si="47"/>
        <v>0</v>
      </c>
      <c r="AL65" s="26">
        <f t="shared" si="47"/>
        <v>0</v>
      </c>
      <c r="AM65" s="26">
        <f t="shared" si="47"/>
        <v>0</v>
      </c>
    </row>
    <row r="66" spans="1:41" ht="15.75" x14ac:dyDescent="0.25">
      <c r="A66" s="592"/>
      <c r="B66" s="13" t="str">
        <f t="shared" si="39"/>
        <v>Lighting</v>
      </c>
      <c r="C66" s="26">
        <f t="shared" si="41"/>
        <v>0</v>
      </c>
      <c r="D66" s="26">
        <f t="shared" ref="D66:AM66" si="48">((D12*0.5)+C30-D48)*D85*D$93*D$2</f>
        <v>0</v>
      </c>
      <c r="E66" s="26">
        <f t="shared" si="48"/>
        <v>355.61837675770164</v>
      </c>
      <c r="F66" s="26">
        <f t="shared" si="48"/>
        <v>1031.6789649749217</v>
      </c>
      <c r="G66" s="26">
        <f t="shared" si="48"/>
        <v>2610.5998948182987</v>
      </c>
      <c r="H66" s="26">
        <f t="shared" si="48"/>
        <v>4616.7350088949825</v>
      </c>
      <c r="I66" s="26">
        <f t="shared" si="48"/>
        <v>7507.5706627198861</v>
      </c>
      <c r="J66" s="26">
        <f t="shared" si="48"/>
        <v>6677.6137574239874</v>
      </c>
      <c r="K66" s="26">
        <f t="shared" si="48"/>
        <v>9053.2276086312213</v>
      </c>
      <c r="L66" s="26">
        <f t="shared" si="48"/>
        <v>8074.2762462599376</v>
      </c>
      <c r="M66" s="26">
        <f t="shared" si="48"/>
        <v>7437.6232570492712</v>
      </c>
      <c r="N66" s="26">
        <f t="shared" si="48"/>
        <v>9042.7446921154624</v>
      </c>
      <c r="O66" s="26">
        <f t="shared" si="48"/>
        <v>10312.727899661764</v>
      </c>
      <c r="P66" s="26">
        <f t="shared" si="48"/>
        <v>7736.5223753835653</v>
      </c>
      <c r="Q66" s="26">
        <f t="shared" si="48"/>
        <v>8786.6021101004153</v>
      </c>
      <c r="R66" s="26">
        <f t="shared" si="48"/>
        <v>9715.6567181333376</v>
      </c>
      <c r="S66" s="26">
        <f t="shared" si="48"/>
        <v>12519.454470413215</v>
      </c>
      <c r="T66" s="26">
        <f t="shared" si="48"/>
        <v>14498.495300060389</v>
      </c>
      <c r="U66" s="26">
        <f t="shared" si="48"/>
        <v>18449.387529806078</v>
      </c>
      <c r="V66" s="26">
        <f t="shared" si="48"/>
        <v>14782.140249713022</v>
      </c>
      <c r="W66" s="26">
        <f t="shared" si="48"/>
        <v>15606.033896574218</v>
      </c>
      <c r="X66" s="26">
        <f t="shared" si="48"/>
        <v>11362.997616178336</v>
      </c>
      <c r="Y66" s="26">
        <f t="shared" si="48"/>
        <v>9613.6358605698733</v>
      </c>
      <c r="Z66" s="26">
        <f t="shared" si="48"/>
        <v>9923.2333573298056</v>
      </c>
      <c r="AA66" s="26">
        <f t="shared" si="48"/>
        <v>10312.727899661764</v>
      </c>
      <c r="AB66" s="26">
        <f t="shared" si="48"/>
        <v>7736.5223753835653</v>
      </c>
      <c r="AC66" s="26">
        <f t="shared" si="48"/>
        <v>8786.6021101004153</v>
      </c>
      <c r="AD66" s="26">
        <f t="shared" si="48"/>
        <v>9715.6567181333376</v>
      </c>
      <c r="AE66" s="26">
        <f t="shared" si="48"/>
        <v>12519.454470413215</v>
      </c>
      <c r="AF66" s="26">
        <f t="shared" si="48"/>
        <v>0</v>
      </c>
      <c r="AG66" s="26">
        <f t="shared" si="48"/>
        <v>0</v>
      </c>
      <c r="AH66" s="26">
        <f t="shared" si="48"/>
        <v>0</v>
      </c>
      <c r="AI66" s="26">
        <f t="shared" si="48"/>
        <v>0</v>
      </c>
      <c r="AJ66" s="26">
        <f t="shared" si="48"/>
        <v>0</v>
      </c>
      <c r="AK66" s="26">
        <f t="shared" si="48"/>
        <v>0</v>
      </c>
      <c r="AL66" s="26">
        <f t="shared" si="48"/>
        <v>0</v>
      </c>
      <c r="AM66" s="26">
        <f t="shared" si="48"/>
        <v>0</v>
      </c>
    </row>
    <row r="67" spans="1:41" ht="15.75" x14ac:dyDescent="0.25">
      <c r="A67" s="592"/>
      <c r="B67" s="13" t="str">
        <f t="shared" si="39"/>
        <v>Miscellaneous</v>
      </c>
      <c r="C67" s="26">
        <f t="shared" si="41"/>
        <v>0</v>
      </c>
      <c r="D67" s="26">
        <f t="shared" ref="D67:AM67" si="49">((D13*0.5)+C31-D49)*D86*D$93*D$2</f>
        <v>0</v>
      </c>
      <c r="E67" s="26">
        <f t="shared" si="49"/>
        <v>0</v>
      </c>
      <c r="F67" s="26">
        <f t="shared" si="49"/>
        <v>0</v>
      </c>
      <c r="G67" s="26">
        <f t="shared" si="49"/>
        <v>0.37332287587469837</v>
      </c>
      <c r="H67" s="26">
        <f t="shared" si="49"/>
        <v>1.036458034973152</v>
      </c>
      <c r="I67" s="26">
        <f t="shared" si="49"/>
        <v>1.1161972595566187</v>
      </c>
      <c r="J67" s="26">
        <f t="shared" si="49"/>
        <v>1.1175245015684816</v>
      </c>
      <c r="K67" s="26">
        <f t="shared" si="49"/>
        <v>1.0951339288283539</v>
      </c>
      <c r="L67" s="26">
        <f t="shared" si="49"/>
        <v>0.71286565395638324</v>
      </c>
      <c r="M67" s="26">
        <f t="shared" si="49"/>
        <v>0.71633820910316026</v>
      </c>
      <c r="N67" s="26">
        <f t="shared" si="49"/>
        <v>0.69612197210884785</v>
      </c>
      <c r="O67" s="26">
        <f t="shared" si="49"/>
        <v>0.64920746570578414</v>
      </c>
      <c r="P67" s="26">
        <f t="shared" si="49"/>
        <v>0.57661417539478688</v>
      </c>
      <c r="Q67" s="26">
        <f t="shared" si="49"/>
        <v>0.66831687638645942</v>
      </c>
      <c r="R67" s="26">
        <f t="shared" si="49"/>
        <v>0.70103888840173822</v>
      </c>
      <c r="S67" s="26">
        <f t="shared" si="49"/>
        <v>0.78449160749093139</v>
      </c>
      <c r="T67" s="26">
        <f t="shared" si="49"/>
        <v>1.0882720876270224</v>
      </c>
      <c r="U67" s="26">
        <f t="shared" si="49"/>
        <v>1.1161972595566187</v>
      </c>
      <c r="V67" s="26">
        <f t="shared" si="49"/>
        <v>1.1175245015684816</v>
      </c>
      <c r="W67" s="26">
        <f t="shared" si="49"/>
        <v>1.0951339288283539</v>
      </c>
      <c r="X67" s="26">
        <f t="shared" si="49"/>
        <v>0.71286565395638324</v>
      </c>
      <c r="Y67" s="26">
        <f t="shared" si="49"/>
        <v>0.71633820910316026</v>
      </c>
      <c r="Z67" s="26">
        <f t="shared" si="49"/>
        <v>0.69612197210884785</v>
      </c>
      <c r="AA67" s="26">
        <f t="shared" si="49"/>
        <v>0.64920746570578414</v>
      </c>
      <c r="AB67" s="26">
        <f t="shared" si="49"/>
        <v>0.57661417539478688</v>
      </c>
      <c r="AC67" s="26">
        <f t="shared" si="49"/>
        <v>0.66831687638645942</v>
      </c>
      <c r="AD67" s="26">
        <f t="shared" si="49"/>
        <v>0.70103888840173822</v>
      </c>
      <c r="AE67" s="26">
        <f t="shared" si="49"/>
        <v>0.78449160749093139</v>
      </c>
      <c r="AF67" s="26">
        <f t="shared" si="49"/>
        <v>0</v>
      </c>
      <c r="AG67" s="26">
        <f t="shared" si="49"/>
        <v>0</v>
      </c>
      <c r="AH67" s="26">
        <f t="shared" si="49"/>
        <v>0</v>
      </c>
      <c r="AI67" s="26">
        <f t="shared" si="49"/>
        <v>0</v>
      </c>
      <c r="AJ67" s="26">
        <f t="shared" si="49"/>
        <v>0</v>
      </c>
      <c r="AK67" s="26">
        <f t="shared" si="49"/>
        <v>0</v>
      </c>
      <c r="AL67" s="26">
        <f t="shared" si="49"/>
        <v>0</v>
      </c>
      <c r="AM67" s="26">
        <f t="shared" si="49"/>
        <v>0</v>
      </c>
    </row>
    <row r="68" spans="1:41" ht="15.75" customHeight="1" x14ac:dyDescent="0.25">
      <c r="A68" s="592"/>
      <c r="B68" s="13" t="str">
        <f t="shared" si="39"/>
        <v>Motors</v>
      </c>
      <c r="C68" s="26">
        <f t="shared" si="41"/>
        <v>0</v>
      </c>
      <c r="D68" s="26">
        <f t="shared" ref="D68:AM68" si="50">((D14*0.5)+C32-D50)*D87*D$93*D$2</f>
        <v>0</v>
      </c>
      <c r="E68" s="26">
        <f t="shared" si="50"/>
        <v>0</v>
      </c>
      <c r="F68" s="26">
        <f t="shared" si="50"/>
        <v>0</v>
      </c>
      <c r="G68" s="26">
        <f t="shared" si="50"/>
        <v>0</v>
      </c>
      <c r="H68" s="26">
        <f t="shared" si="50"/>
        <v>0</v>
      </c>
      <c r="I68" s="26">
        <f t="shared" si="50"/>
        <v>0</v>
      </c>
      <c r="J68" s="26">
        <f t="shared" si="50"/>
        <v>0</v>
      </c>
      <c r="K68" s="26">
        <f t="shared" si="50"/>
        <v>0</v>
      </c>
      <c r="L68" s="26">
        <f t="shared" si="50"/>
        <v>0</v>
      </c>
      <c r="M68" s="26">
        <f t="shared" si="50"/>
        <v>0</v>
      </c>
      <c r="N68" s="26">
        <f t="shared" si="50"/>
        <v>0</v>
      </c>
      <c r="O68" s="26">
        <f t="shared" si="50"/>
        <v>0</v>
      </c>
      <c r="P68" s="26">
        <f t="shared" si="50"/>
        <v>0</v>
      </c>
      <c r="Q68" s="26">
        <f t="shared" si="50"/>
        <v>0</v>
      </c>
      <c r="R68" s="26">
        <f t="shared" si="50"/>
        <v>0</v>
      </c>
      <c r="S68" s="26">
        <f t="shared" si="50"/>
        <v>0</v>
      </c>
      <c r="T68" s="26">
        <f t="shared" si="50"/>
        <v>0</v>
      </c>
      <c r="U68" s="26">
        <f t="shared" si="50"/>
        <v>0</v>
      </c>
      <c r="V68" s="26">
        <f t="shared" si="50"/>
        <v>0</v>
      </c>
      <c r="W68" s="26">
        <f t="shared" si="50"/>
        <v>0</v>
      </c>
      <c r="X68" s="26">
        <f t="shared" si="50"/>
        <v>0</v>
      </c>
      <c r="Y68" s="26">
        <f t="shared" si="50"/>
        <v>0</v>
      </c>
      <c r="Z68" s="26">
        <f t="shared" si="50"/>
        <v>0</v>
      </c>
      <c r="AA68" s="26">
        <f t="shared" si="50"/>
        <v>0</v>
      </c>
      <c r="AB68" s="26">
        <f t="shared" si="50"/>
        <v>0</v>
      </c>
      <c r="AC68" s="26">
        <f t="shared" si="50"/>
        <v>0</v>
      </c>
      <c r="AD68" s="26">
        <f t="shared" si="50"/>
        <v>0</v>
      </c>
      <c r="AE68" s="26">
        <f t="shared" si="50"/>
        <v>0</v>
      </c>
      <c r="AF68" s="26">
        <f t="shared" si="50"/>
        <v>0</v>
      </c>
      <c r="AG68" s="26">
        <f t="shared" si="50"/>
        <v>0</v>
      </c>
      <c r="AH68" s="26">
        <f t="shared" si="50"/>
        <v>0</v>
      </c>
      <c r="AI68" s="26">
        <f t="shared" si="50"/>
        <v>0</v>
      </c>
      <c r="AJ68" s="26">
        <f t="shared" si="50"/>
        <v>0</v>
      </c>
      <c r="AK68" s="26">
        <f t="shared" si="50"/>
        <v>0</v>
      </c>
      <c r="AL68" s="26">
        <f t="shared" si="50"/>
        <v>0</v>
      </c>
      <c r="AM68" s="26">
        <f t="shared" si="50"/>
        <v>0</v>
      </c>
    </row>
    <row r="69" spans="1:41" ht="15.75" x14ac:dyDescent="0.25">
      <c r="A69" s="592"/>
      <c r="B69" s="13" t="str">
        <f t="shared" si="39"/>
        <v>Process</v>
      </c>
      <c r="C69" s="26">
        <f t="shared" si="41"/>
        <v>0</v>
      </c>
      <c r="D69" s="26">
        <f t="shared" ref="D69:AM69" si="51">((D15*0.5)+C33-D51)*D88*D$93*D$2</f>
        <v>0</v>
      </c>
      <c r="E69" s="26">
        <f t="shared" si="51"/>
        <v>0</v>
      </c>
      <c r="F69" s="26">
        <f t="shared" si="51"/>
        <v>0</v>
      </c>
      <c r="G69" s="26">
        <f t="shared" si="51"/>
        <v>0</v>
      </c>
      <c r="H69" s="26">
        <f t="shared" si="51"/>
        <v>0</v>
      </c>
      <c r="I69" s="26">
        <f t="shared" si="51"/>
        <v>0</v>
      </c>
      <c r="J69" s="26">
        <f t="shared" si="51"/>
        <v>0</v>
      </c>
      <c r="K69" s="26">
        <f t="shared" si="51"/>
        <v>0</v>
      </c>
      <c r="L69" s="26">
        <f t="shared" si="51"/>
        <v>0</v>
      </c>
      <c r="M69" s="26">
        <f t="shared" si="51"/>
        <v>0</v>
      </c>
      <c r="N69" s="26">
        <f t="shared" si="51"/>
        <v>0</v>
      </c>
      <c r="O69" s="26">
        <f t="shared" si="51"/>
        <v>0</v>
      </c>
      <c r="P69" s="26">
        <f t="shared" si="51"/>
        <v>0</v>
      </c>
      <c r="Q69" s="26">
        <f t="shared" si="51"/>
        <v>0</v>
      </c>
      <c r="R69" s="26">
        <f t="shared" si="51"/>
        <v>0</v>
      </c>
      <c r="S69" s="26">
        <f t="shared" si="51"/>
        <v>0</v>
      </c>
      <c r="T69" s="26">
        <f t="shared" si="51"/>
        <v>0</v>
      </c>
      <c r="U69" s="26">
        <f t="shared" si="51"/>
        <v>0</v>
      </c>
      <c r="V69" s="26">
        <f t="shared" si="51"/>
        <v>0</v>
      </c>
      <c r="W69" s="26">
        <f t="shared" si="51"/>
        <v>0</v>
      </c>
      <c r="X69" s="26">
        <f t="shared" si="51"/>
        <v>0</v>
      </c>
      <c r="Y69" s="26">
        <f t="shared" si="51"/>
        <v>0</v>
      </c>
      <c r="Z69" s="26">
        <f t="shared" si="51"/>
        <v>0</v>
      </c>
      <c r="AA69" s="26">
        <f t="shared" si="51"/>
        <v>0</v>
      </c>
      <c r="AB69" s="26">
        <f t="shared" si="51"/>
        <v>0</v>
      </c>
      <c r="AC69" s="26">
        <f t="shared" si="51"/>
        <v>0</v>
      </c>
      <c r="AD69" s="26">
        <f t="shared" si="51"/>
        <v>0</v>
      </c>
      <c r="AE69" s="26">
        <f t="shared" si="51"/>
        <v>0</v>
      </c>
      <c r="AF69" s="26">
        <f t="shared" si="51"/>
        <v>0</v>
      </c>
      <c r="AG69" s="26">
        <f t="shared" si="51"/>
        <v>0</v>
      </c>
      <c r="AH69" s="26">
        <f t="shared" si="51"/>
        <v>0</v>
      </c>
      <c r="AI69" s="26">
        <f t="shared" si="51"/>
        <v>0</v>
      </c>
      <c r="AJ69" s="26">
        <f t="shared" si="51"/>
        <v>0</v>
      </c>
      <c r="AK69" s="26">
        <f t="shared" si="51"/>
        <v>0</v>
      </c>
      <c r="AL69" s="26">
        <f t="shared" si="51"/>
        <v>0</v>
      </c>
      <c r="AM69" s="26">
        <f t="shared" si="51"/>
        <v>0</v>
      </c>
    </row>
    <row r="70" spans="1:41" ht="15.75" x14ac:dyDescent="0.25">
      <c r="A70" s="592"/>
      <c r="B70" s="13" t="str">
        <f t="shared" si="39"/>
        <v>Refrigeration</v>
      </c>
      <c r="C70" s="26">
        <f t="shared" si="41"/>
        <v>0</v>
      </c>
      <c r="D70" s="26">
        <f t="shared" ref="D70:AM70" si="52">((D16*0.5)+C34-D52)*D89*D$93*D$2</f>
        <v>0</v>
      </c>
      <c r="E70" s="26">
        <f t="shared" si="52"/>
        <v>0</v>
      </c>
      <c r="F70" s="26">
        <f t="shared" si="52"/>
        <v>6.2850558034943242</v>
      </c>
      <c r="G70" s="26">
        <f t="shared" si="52"/>
        <v>14.282885354509199</v>
      </c>
      <c r="H70" s="26">
        <f t="shared" si="52"/>
        <v>20.431336395166124</v>
      </c>
      <c r="I70" s="26">
        <f t="shared" si="52"/>
        <v>22.257444694763848</v>
      </c>
      <c r="J70" s="26">
        <f t="shared" si="52"/>
        <v>22.199674133851499</v>
      </c>
      <c r="K70" s="26">
        <f t="shared" si="52"/>
        <v>21.204340813462949</v>
      </c>
      <c r="L70" s="26">
        <f t="shared" si="52"/>
        <v>13.554601868368273</v>
      </c>
      <c r="M70" s="26">
        <f t="shared" si="52"/>
        <v>13.489989949636199</v>
      </c>
      <c r="N70" s="26">
        <f t="shared" si="52"/>
        <v>13.016163862694849</v>
      </c>
      <c r="O70" s="26">
        <f t="shared" si="52"/>
        <v>12.2110294354191</v>
      </c>
      <c r="P70" s="26">
        <f t="shared" si="52"/>
        <v>10.834942247865451</v>
      </c>
      <c r="Q70" s="26">
        <f t="shared" si="52"/>
        <v>12.399754782536549</v>
      </c>
      <c r="R70" s="26">
        <f t="shared" si="52"/>
        <v>13.60854120433665</v>
      </c>
      <c r="S70" s="26">
        <f t="shared" si="52"/>
        <v>15.006853872957373</v>
      </c>
      <c r="T70" s="26">
        <f t="shared" si="52"/>
        <v>21.452728775799748</v>
      </c>
      <c r="U70" s="26">
        <f t="shared" si="52"/>
        <v>22.257444694763848</v>
      </c>
      <c r="V70" s="26">
        <f t="shared" si="52"/>
        <v>22.199674133851499</v>
      </c>
      <c r="W70" s="26">
        <f t="shared" si="52"/>
        <v>21.204340813462949</v>
      </c>
      <c r="X70" s="26">
        <f t="shared" si="52"/>
        <v>13.554601868368273</v>
      </c>
      <c r="Y70" s="26">
        <f t="shared" si="52"/>
        <v>13.489989949636199</v>
      </c>
      <c r="Z70" s="26">
        <f t="shared" si="52"/>
        <v>13.016163862694849</v>
      </c>
      <c r="AA70" s="26">
        <f t="shared" si="52"/>
        <v>12.2110294354191</v>
      </c>
      <c r="AB70" s="26">
        <f t="shared" si="52"/>
        <v>10.834942247865451</v>
      </c>
      <c r="AC70" s="26">
        <f t="shared" si="52"/>
        <v>12.399754782536549</v>
      </c>
      <c r="AD70" s="26">
        <f t="shared" si="52"/>
        <v>13.60854120433665</v>
      </c>
      <c r="AE70" s="26">
        <f t="shared" si="52"/>
        <v>15.006853872957373</v>
      </c>
      <c r="AF70" s="26">
        <f t="shared" si="52"/>
        <v>0</v>
      </c>
      <c r="AG70" s="26">
        <f t="shared" si="52"/>
        <v>0</v>
      </c>
      <c r="AH70" s="26">
        <f t="shared" si="52"/>
        <v>0</v>
      </c>
      <c r="AI70" s="26">
        <f t="shared" si="52"/>
        <v>0</v>
      </c>
      <c r="AJ70" s="26">
        <f t="shared" si="52"/>
        <v>0</v>
      </c>
      <c r="AK70" s="26">
        <f t="shared" si="52"/>
        <v>0</v>
      </c>
      <c r="AL70" s="26">
        <f t="shared" si="52"/>
        <v>0</v>
      </c>
      <c r="AM70" s="26">
        <f t="shared" si="52"/>
        <v>0</v>
      </c>
    </row>
    <row r="71" spans="1:41" ht="15.75" x14ac:dyDescent="0.25">
      <c r="A71" s="592"/>
      <c r="B71" s="13" t="str">
        <f t="shared" si="39"/>
        <v>Water Heating</v>
      </c>
      <c r="C71" s="26">
        <f t="shared" si="41"/>
        <v>0</v>
      </c>
      <c r="D71" s="26">
        <f t="shared" ref="D71:AM71" si="53">((D17*0.5)+C35-D53)*D90*D$93*D$2</f>
        <v>0</v>
      </c>
      <c r="E71" s="26">
        <f t="shared" si="53"/>
        <v>0</v>
      </c>
      <c r="F71" s="26">
        <f t="shared" si="53"/>
        <v>0</v>
      </c>
      <c r="G71" s="26">
        <f t="shared" si="53"/>
        <v>0</v>
      </c>
      <c r="H71" s="26">
        <f t="shared" si="53"/>
        <v>0</v>
      </c>
      <c r="I71" s="26">
        <f t="shared" si="53"/>
        <v>0</v>
      </c>
      <c r="J71" s="26">
        <f t="shared" si="53"/>
        <v>0</v>
      </c>
      <c r="K71" s="26">
        <f t="shared" si="53"/>
        <v>0</v>
      </c>
      <c r="L71" s="26">
        <f t="shared" si="53"/>
        <v>0</v>
      </c>
      <c r="M71" s="26">
        <f t="shared" si="53"/>
        <v>0</v>
      </c>
      <c r="N71" s="26">
        <f t="shared" si="53"/>
        <v>8.9177389256438868</v>
      </c>
      <c r="O71" s="26">
        <f t="shared" si="53"/>
        <v>19.144222710918676</v>
      </c>
      <c r="P71" s="26">
        <f t="shared" si="53"/>
        <v>15.666634250921186</v>
      </c>
      <c r="Q71" s="26">
        <f t="shared" si="53"/>
        <v>15.332851339089853</v>
      </c>
      <c r="R71" s="26">
        <f t="shared" si="53"/>
        <v>14.864373290997504</v>
      </c>
      <c r="S71" s="26">
        <f t="shared" si="53"/>
        <v>17.018149968459525</v>
      </c>
      <c r="T71" s="26">
        <f t="shared" si="53"/>
        <v>22.376477362128533</v>
      </c>
      <c r="U71" s="26">
        <f t="shared" si="53"/>
        <v>23.056193516924836</v>
      </c>
      <c r="V71" s="26">
        <f t="shared" si="53"/>
        <v>23.34297280903446</v>
      </c>
      <c r="W71" s="26">
        <f t="shared" si="53"/>
        <v>23.303586811834851</v>
      </c>
      <c r="X71" s="26">
        <f t="shared" si="53"/>
        <v>16.048329350549835</v>
      </c>
      <c r="Y71" s="26">
        <f t="shared" si="53"/>
        <v>17.362603949964658</v>
      </c>
      <c r="Z71" s="26">
        <f t="shared" si="53"/>
        <v>17.835477851287774</v>
      </c>
      <c r="AA71" s="26">
        <f t="shared" si="53"/>
        <v>19.144222710918676</v>
      </c>
      <c r="AB71" s="26">
        <f t="shared" si="53"/>
        <v>15.666634250921186</v>
      </c>
      <c r="AC71" s="26">
        <f t="shared" si="53"/>
        <v>15.332851339089853</v>
      </c>
      <c r="AD71" s="26">
        <f t="shared" si="53"/>
        <v>14.864373290997504</v>
      </c>
      <c r="AE71" s="26">
        <f t="shared" si="53"/>
        <v>17.018149968459525</v>
      </c>
      <c r="AF71" s="26">
        <f t="shared" si="53"/>
        <v>0</v>
      </c>
      <c r="AG71" s="26">
        <f t="shared" si="53"/>
        <v>0</v>
      </c>
      <c r="AH71" s="26">
        <f t="shared" si="53"/>
        <v>0</v>
      </c>
      <c r="AI71" s="26">
        <f t="shared" si="53"/>
        <v>0</v>
      </c>
      <c r="AJ71" s="26">
        <f t="shared" si="53"/>
        <v>0</v>
      </c>
      <c r="AK71" s="26">
        <f t="shared" si="53"/>
        <v>0</v>
      </c>
      <c r="AL71" s="26">
        <f t="shared" si="53"/>
        <v>0</v>
      </c>
      <c r="AM71" s="26">
        <f t="shared" si="53"/>
        <v>0</v>
      </c>
    </row>
    <row r="72" spans="1:41" ht="15.75" customHeight="1" x14ac:dyDescent="0.25">
      <c r="A72" s="592"/>
      <c r="B72" s="13" t="str">
        <f t="shared" si="39"/>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0</v>
      </c>
      <c r="E73" s="26">
        <f t="shared" ref="E73:AM73" si="54">SUM(E59:E72)</f>
        <v>355.61837675770164</v>
      </c>
      <c r="F73" s="26">
        <f t="shared" si="54"/>
        <v>1043.1303206633913</v>
      </c>
      <c r="G73" s="26">
        <f t="shared" si="54"/>
        <v>2682.0063171135616</v>
      </c>
      <c r="H73" s="26">
        <f t="shared" si="54"/>
        <v>5022.9079650656022</v>
      </c>
      <c r="I73" s="26">
        <f t="shared" si="54"/>
        <v>8082.6175194342932</v>
      </c>
      <c r="J73" s="26">
        <f t="shared" si="54"/>
        <v>7217.3776369182315</v>
      </c>
      <c r="K73" s="26">
        <f t="shared" si="54"/>
        <v>9286.2251481442327</v>
      </c>
      <c r="L73" s="26">
        <f t="shared" si="54"/>
        <v>8123.8162582788045</v>
      </c>
      <c r="M73" s="26">
        <f t="shared" si="54"/>
        <v>7477.3646145407638</v>
      </c>
      <c r="N73" s="26">
        <f t="shared" si="54"/>
        <v>9090.2504098837089</v>
      </c>
      <c r="O73" s="26">
        <f t="shared" si="54"/>
        <v>10368.742747280536</v>
      </c>
      <c r="P73" s="26">
        <f t="shared" si="54"/>
        <v>7783.6839934937498</v>
      </c>
      <c r="Q73" s="26">
        <f t="shared" si="54"/>
        <v>8842.4321263070124</v>
      </c>
      <c r="R73" s="26">
        <f t="shared" si="54"/>
        <v>9793.8214052057283</v>
      </c>
      <c r="S73" s="26">
        <f t="shared" si="54"/>
        <v>12680.952512215841</v>
      </c>
      <c r="T73" s="26">
        <f t="shared" si="54"/>
        <v>15155.139078496766</v>
      </c>
      <c r="U73" s="26">
        <f t="shared" si="54"/>
        <v>19327.517914429547</v>
      </c>
      <c r="V73" s="26">
        <f t="shared" si="54"/>
        <v>15603.801553021996</v>
      </c>
      <c r="W73" s="26">
        <f t="shared" si="54"/>
        <v>15964.986542227005</v>
      </c>
      <c r="X73" s="26">
        <f t="shared" si="54"/>
        <v>11435.704663083354</v>
      </c>
      <c r="Y73" s="26">
        <f t="shared" si="54"/>
        <v>9671.4723473398772</v>
      </c>
      <c r="Z73" s="26">
        <f t="shared" si="54"/>
        <v>9979.659777209592</v>
      </c>
      <c r="AA73" s="26">
        <f t="shared" si="54"/>
        <v>10368.742747280536</v>
      </c>
      <c r="AB73" s="26">
        <f t="shared" si="54"/>
        <v>7783.6839934937498</v>
      </c>
      <c r="AC73" s="26">
        <f t="shared" si="54"/>
        <v>8842.4321263070124</v>
      </c>
      <c r="AD73" s="26">
        <f t="shared" si="54"/>
        <v>9793.8214052057283</v>
      </c>
      <c r="AE73" s="26">
        <f t="shared" si="54"/>
        <v>12680.952512215841</v>
      </c>
      <c r="AF73" s="26">
        <f t="shared" si="54"/>
        <v>0</v>
      </c>
      <c r="AG73" s="26">
        <f t="shared" si="54"/>
        <v>0</v>
      </c>
      <c r="AH73" s="26">
        <f t="shared" si="54"/>
        <v>0</v>
      </c>
      <c r="AI73" s="26">
        <f t="shared" si="54"/>
        <v>0</v>
      </c>
      <c r="AJ73" s="26">
        <f t="shared" si="54"/>
        <v>0</v>
      </c>
      <c r="AK73" s="26">
        <f t="shared" si="54"/>
        <v>0</v>
      </c>
      <c r="AL73" s="26">
        <f t="shared" si="54"/>
        <v>0</v>
      </c>
      <c r="AM73" s="26">
        <f t="shared" si="54"/>
        <v>0</v>
      </c>
    </row>
    <row r="74" spans="1:41" ht="16.5" customHeight="1" thickBot="1" x14ac:dyDescent="0.3">
      <c r="A74" s="593"/>
      <c r="B74" s="135" t="s">
        <v>26</v>
      </c>
      <c r="C74" s="27">
        <f>C73</f>
        <v>0</v>
      </c>
      <c r="D74" s="27">
        <f>C74+D73</f>
        <v>0</v>
      </c>
      <c r="E74" s="27">
        <f t="shared" ref="E74:AM74" si="55">D74+E73</f>
        <v>355.61837675770164</v>
      </c>
      <c r="F74" s="27">
        <f t="shared" si="55"/>
        <v>1398.7486974210929</v>
      </c>
      <c r="G74" s="27">
        <f t="shared" si="55"/>
        <v>4080.7550145346545</v>
      </c>
      <c r="H74" s="27">
        <f t="shared" si="55"/>
        <v>9103.6629796002562</v>
      </c>
      <c r="I74" s="27">
        <f t="shared" si="55"/>
        <v>17186.28049903455</v>
      </c>
      <c r="J74" s="27">
        <f t="shared" si="55"/>
        <v>24403.658135952781</v>
      </c>
      <c r="K74" s="27">
        <f t="shared" si="55"/>
        <v>33689.883284097014</v>
      </c>
      <c r="L74" s="27">
        <f t="shared" si="55"/>
        <v>41813.69954237582</v>
      </c>
      <c r="M74" s="27">
        <f t="shared" si="55"/>
        <v>49291.064156916582</v>
      </c>
      <c r="N74" s="27">
        <f t="shared" si="55"/>
        <v>58381.314566800291</v>
      </c>
      <c r="O74" s="27">
        <f t="shared" si="55"/>
        <v>68750.057314080826</v>
      </c>
      <c r="P74" s="27">
        <f t="shared" si="55"/>
        <v>76533.741307574572</v>
      </c>
      <c r="Q74" s="27">
        <f t="shared" si="55"/>
        <v>85376.173433881588</v>
      </c>
      <c r="R74" s="27">
        <f t="shared" si="55"/>
        <v>95169.994839087318</v>
      </c>
      <c r="S74" s="27">
        <f t="shared" si="55"/>
        <v>107850.94735130316</v>
      </c>
      <c r="T74" s="27">
        <f t="shared" si="55"/>
        <v>123006.08642979992</v>
      </c>
      <c r="U74" s="27">
        <f t="shared" si="55"/>
        <v>142333.60434422948</v>
      </c>
      <c r="V74" s="27">
        <f t="shared" si="55"/>
        <v>157937.40589725148</v>
      </c>
      <c r="W74" s="27">
        <f t="shared" si="55"/>
        <v>173902.39243947848</v>
      </c>
      <c r="X74" s="27">
        <f t="shared" si="55"/>
        <v>185338.09710256185</v>
      </c>
      <c r="Y74" s="27">
        <f t="shared" si="55"/>
        <v>195009.56944990173</v>
      </c>
      <c r="Z74" s="27">
        <f t="shared" si="55"/>
        <v>204989.22922711133</v>
      </c>
      <c r="AA74" s="27">
        <f t="shared" si="55"/>
        <v>215357.97197439187</v>
      </c>
      <c r="AB74" s="27">
        <f t="shared" si="55"/>
        <v>223141.65596788563</v>
      </c>
      <c r="AC74" s="27">
        <f t="shared" si="55"/>
        <v>231984.08809419264</v>
      </c>
      <c r="AD74" s="27">
        <f t="shared" si="55"/>
        <v>241777.90949939837</v>
      </c>
      <c r="AE74" s="27">
        <f t="shared" si="55"/>
        <v>254458.86201161423</v>
      </c>
      <c r="AF74" s="27">
        <f t="shared" si="55"/>
        <v>254458.86201161423</v>
      </c>
      <c r="AG74" s="27">
        <f t="shared" si="55"/>
        <v>254458.86201161423</v>
      </c>
      <c r="AH74" s="27">
        <f t="shared" si="55"/>
        <v>254458.86201161423</v>
      </c>
      <c r="AI74" s="27">
        <f t="shared" si="55"/>
        <v>254458.86201161423</v>
      </c>
      <c r="AJ74" s="27">
        <f t="shared" si="55"/>
        <v>254458.86201161423</v>
      </c>
      <c r="AK74" s="27">
        <f t="shared" si="55"/>
        <v>254458.86201161423</v>
      </c>
      <c r="AL74" s="27">
        <f t="shared" si="55"/>
        <v>254458.86201161423</v>
      </c>
      <c r="AM74" s="27">
        <f t="shared" si="55"/>
        <v>254458.86201161423</v>
      </c>
    </row>
    <row r="75" spans="1:41"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17" t="s">
        <v>12</v>
      </c>
      <c r="C77" s="142">
        <f>C$4</f>
        <v>44927</v>
      </c>
      <c r="D77" s="142">
        <f t="shared" ref="D77:AM77" si="56">D$4</f>
        <v>44958</v>
      </c>
      <c r="E77" s="142">
        <f t="shared" si="56"/>
        <v>44986</v>
      </c>
      <c r="F77" s="142">
        <f t="shared" si="56"/>
        <v>45017</v>
      </c>
      <c r="G77" s="142">
        <f t="shared" si="56"/>
        <v>45047</v>
      </c>
      <c r="H77" s="142">
        <f t="shared" si="56"/>
        <v>45078</v>
      </c>
      <c r="I77" s="142">
        <f t="shared" si="56"/>
        <v>45108</v>
      </c>
      <c r="J77" s="142">
        <f t="shared" si="56"/>
        <v>45139</v>
      </c>
      <c r="K77" s="142">
        <f t="shared" si="56"/>
        <v>45170</v>
      </c>
      <c r="L77" s="142">
        <f t="shared" si="56"/>
        <v>45200</v>
      </c>
      <c r="M77" s="142">
        <f t="shared" si="56"/>
        <v>45231</v>
      </c>
      <c r="N77" s="142">
        <f t="shared" si="56"/>
        <v>45261</v>
      </c>
      <c r="O77" s="142">
        <f t="shared" si="56"/>
        <v>45292</v>
      </c>
      <c r="P77" s="142">
        <f t="shared" si="56"/>
        <v>45323</v>
      </c>
      <c r="Q77" s="142">
        <f t="shared" si="56"/>
        <v>45352</v>
      </c>
      <c r="R77" s="142">
        <f t="shared" si="56"/>
        <v>45383</v>
      </c>
      <c r="S77" s="142">
        <f t="shared" si="56"/>
        <v>45413</v>
      </c>
      <c r="T77" s="142">
        <f t="shared" si="56"/>
        <v>45444</v>
      </c>
      <c r="U77" s="142">
        <f t="shared" si="56"/>
        <v>45474</v>
      </c>
      <c r="V77" s="142">
        <f t="shared" si="56"/>
        <v>45505</v>
      </c>
      <c r="W77" s="142">
        <f t="shared" si="56"/>
        <v>45536</v>
      </c>
      <c r="X77" s="142">
        <f t="shared" si="56"/>
        <v>45566</v>
      </c>
      <c r="Y77" s="142">
        <f t="shared" si="56"/>
        <v>45597</v>
      </c>
      <c r="Z77" s="142">
        <f t="shared" si="56"/>
        <v>45627</v>
      </c>
      <c r="AA77" s="142">
        <f t="shared" si="56"/>
        <v>45658</v>
      </c>
      <c r="AB77" s="142">
        <f t="shared" si="56"/>
        <v>45689</v>
      </c>
      <c r="AC77" s="142">
        <f t="shared" si="56"/>
        <v>45717</v>
      </c>
      <c r="AD77" s="142">
        <f t="shared" si="56"/>
        <v>45748</v>
      </c>
      <c r="AE77" s="142">
        <f t="shared" si="56"/>
        <v>45778</v>
      </c>
      <c r="AF77" s="142">
        <f t="shared" si="56"/>
        <v>45809</v>
      </c>
      <c r="AG77" s="142">
        <f t="shared" si="56"/>
        <v>45839</v>
      </c>
      <c r="AH77" s="142">
        <f t="shared" si="56"/>
        <v>45870</v>
      </c>
      <c r="AI77" s="142">
        <f t="shared" si="56"/>
        <v>45901</v>
      </c>
      <c r="AJ77" s="142">
        <f t="shared" si="56"/>
        <v>45931</v>
      </c>
      <c r="AK77" s="142">
        <f t="shared" si="56"/>
        <v>45962</v>
      </c>
      <c r="AL77" s="142">
        <f t="shared" si="56"/>
        <v>45992</v>
      </c>
      <c r="AM77" s="142">
        <f t="shared" si="56"/>
        <v>46023</v>
      </c>
      <c r="AO77" s="192" t="s">
        <v>172</v>
      </c>
    </row>
    <row r="78" spans="1:41" ht="15.75" customHeight="1" x14ac:dyDescent="0.25">
      <c r="A78" s="595"/>
      <c r="B78" s="13" t="str">
        <f>B59</f>
        <v>Air Comp</v>
      </c>
      <c r="C78" s="288">
        <f>'2M - SGS'!C78</f>
        <v>8.5109000000000004E-2</v>
      </c>
      <c r="D78" s="288">
        <f>'2M - SGS'!D78</f>
        <v>7.7715000000000006E-2</v>
      </c>
      <c r="E78" s="288">
        <f>'2M - SGS'!E78</f>
        <v>8.6136000000000004E-2</v>
      </c>
      <c r="F78" s="288">
        <f>'2M - SGS'!F78</f>
        <v>7.9796000000000006E-2</v>
      </c>
      <c r="G78" s="288">
        <f>'2M - SGS'!G78</f>
        <v>8.5334999999999994E-2</v>
      </c>
      <c r="H78" s="288">
        <f>'2M - SGS'!H78</f>
        <v>8.1994999999999998E-2</v>
      </c>
      <c r="I78" s="288">
        <f>'2M - SGS'!I78</f>
        <v>8.4098999999999993E-2</v>
      </c>
      <c r="J78" s="288">
        <f>'2M - SGS'!J78</f>
        <v>8.4198999999999996E-2</v>
      </c>
      <c r="K78" s="288">
        <f>'2M - SGS'!K78</f>
        <v>8.2512000000000002E-2</v>
      </c>
      <c r="L78" s="288">
        <f>'2M - SGS'!L78</f>
        <v>8.5277000000000006E-2</v>
      </c>
      <c r="M78" s="288">
        <f>'2M - SGS'!M78</f>
        <v>8.2588999999999996E-2</v>
      </c>
      <c r="N78" s="288">
        <f>'2M - SGS'!N78</f>
        <v>8.5237999999999994E-2</v>
      </c>
      <c r="O78" s="288">
        <f>'2M - SGS'!O78</f>
        <v>8.5109000000000004E-2</v>
      </c>
      <c r="P78" s="288">
        <f>'2M - SGS'!P78</f>
        <v>7.7715000000000006E-2</v>
      </c>
      <c r="Q78" s="288">
        <f>'2M - SGS'!Q78</f>
        <v>8.6136000000000004E-2</v>
      </c>
      <c r="R78" s="288">
        <f>'2M - SGS'!R78</f>
        <v>7.9796000000000006E-2</v>
      </c>
      <c r="S78" s="288">
        <f>'2M - SGS'!S78</f>
        <v>8.5334999999999994E-2</v>
      </c>
      <c r="T78" s="288">
        <f>'2M - SGS'!T78</f>
        <v>8.1994999999999998E-2</v>
      </c>
      <c r="U78" s="288">
        <f>'2M - SGS'!U78</f>
        <v>8.4098999999999993E-2</v>
      </c>
      <c r="V78" s="288">
        <f>'2M - SGS'!V78</f>
        <v>8.4198999999999996E-2</v>
      </c>
      <c r="W78" s="288">
        <f>'2M - SGS'!W78</f>
        <v>8.2512000000000002E-2</v>
      </c>
      <c r="X78" s="288">
        <f>'2M - SGS'!X78</f>
        <v>8.5277000000000006E-2</v>
      </c>
      <c r="Y78" s="288">
        <f>'2M - SGS'!Y78</f>
        <v>8.2588999999999996E-2</v>
      </c>
      <c r="Z78" s="288">
        <f>'2M - SGS'!Z78</f>
        <v>8.5237999999999994E-2</v>
      </c>
      <c r="AA78" s="288">
        <f>'2M - SGS'!AA78</f>
        <v>8.5109000000000004E-2</v>
      </c>
      <c r="AB78" s="288">
        <f>'2M - SGS'!AB78</f>
        <v>7.7715000000000006E-2</v>
      </c>
      <c r="AC78" s="288">
        <f>'2M - SGS'!AC78</f>
        <v>8.6136000000000004E-2</v>
      </c>
      <c r="AD78" s="288">
        <f>'2M - SGS'!AD78</f>
        <v>7.9796000000000006E-2</v>
      </c>
      <c r="AE78" s="288">
        <f>'2M - SGS'!AE78</f>
        <v>8.5334999999999994E-2</v>
      </c>
      <c r="AF78" s="288">
        <f>'2M - SGS'!AF78</f>
        <v>8.1994999999999998E-2</v>
      </c>
      <c r="AG78" s="288">
        <f>'2M - SGS'!AG78</f>
        <v>8.4098999999999993E-2</v>
      </c>
      <c r="AH78" s="288">
        <f>'2M - SGS'!AH78</f>
        <v>8.4198999999999996E-2</v>
      </c>
      <c r="AI78" s="288">
        <f>'2M - SGS'!AI78</f>
        <v>8.2512000000000002E-2</v>
      </c>
      <c r="AJ78" s="288">
        <f>'2M - SGS'!AJ78</f>
        <v>8.5277000000000006E-2</v>
      </c>
      <c r="AK78" s="288">
        <f>'2M - SGS'!AK78</f>
        <v>8.2588999999999996E-2</v>
      </c>
      <c r="AL78" s="288">
        <f>'2M - SGS'!AL78</f>
        <v>8.5237999999999994E-2</v>
      </c>
      <c r="AM78" s="288">
        <f>'2M - SGS'!AM78</f>
        <v>8.5109000000000004E-2</v>
      </c>
      <c r="AO78" s="205">
        <f t="shared" ref="AO78:AO90" si="57">SUM(C78:N78)</f>
        <v>1.0000000000000002</v>
      </c>
    </row>
    <row r="79" spans="1:41" ht="15.75" x14ac:dyDescent="0.25">
      <c r="A79" s="595"/>
      <c r="B79" s="13" t="str">
        <f t="shared" ref="B79:B90" si="58">B60</f>
        <v>Building Shell</v>
      </c>
      <c r="C79" s="288">
        <f>'2M - SGS'!C79</f>
        <v>0.107824</v>
      </c>
      <c r="D79" s="288">
        <f>'2M - SGS'!D79</f>
        <v>9.1051999999999994E-2</v>
      </c>
      <c r="E79" s="288">
        <f>'2M - SGS'!E79</f>
        <v>7.1135000000000004E-2</v>
      </c>
      <c r="F79" s="288">
        <f>'2M - SGS'!F79</f>
        <v>4.1179E-2</v>
      </c>
      <c r="G79" s="288">
        <f>'2M - SGS'!G79</f>
        <v>4.4423999999999998E-2</v>
      </c>
      <c r="H79" s="288">
        <f>'2M - SGS'!H79</f>
        <v>0.106128</v>
      </c>
      <c r="I79" s="288">
        <f>'2M - SGS'!I79</f>
        <v>0.14288100000000001</v>
      </c>
      <c r="J79" s="288">
        <f>'2M - SGS'!J79</f>
        <v>0.133494</v>
      </c>
      <c r="K79" s="288">
        <f>'2M - SGS'!K79</f>
        <v>5.781E-2</v>
      </c>
      <c r="L79" s="288">
        <f>'2M - SGS'!L79</f>
        <v>3.8018000000000003E-2</v>
      </c>
      <c r="M79" s="288">
        <f>'2M - SGS'!M79</f>
        <v>6.2103999999999999E-2</v>
      </c>
      <c r="N79" s="288">
        <f>'2M - SGS'!N79</f>
        <v>0.10395</v>
      </c>
      <c r="O79" s="288">
        <f>'2M - SGS'!O79</f>
        <v>0.107824</v>
      </c>
      <c r="P79" s="288">
        <f>'2M - SGS'!P79</f>
        <v>9.1051999999999994E-2</v>
      </c>
      <c r="Q79" s="288">
        <f>'2M - SGS'!Q79</f>
        <v>7.1135000000000004E-2</v>
      </c>
      <c r="R79" s="288">
        <f>'2M - SGS'!R79</f>
        <v>4.1179E-2</v>
      </c>
      <c r="S79" s="288">
        <f>'2M - SGS'!S79</f>
        <v>4.4423999999999998E-2</v>
      </c>
      <c r="T79" s="288">
        <f>'2M - SGS'!T79</f>
        <v>0.106128</v>
      </c>
      <c r="U79" s="288">
        <f>'2M - SGS'!U79</f>
        <v>0.14288100000000001</v>
      </c>
      <c r="V79" s="288">
        <f>'2M - SGS'!V79</f>
        <v>0.133494</v>
      </c>
      <c r="W79" s="288">
        <f>'2M - SGS'!W79</f>
        <v>5.781E-2</v>
      </c>
      <c r="X79" s="288">
        <f>'2M - SGS'!X79</f>
        <v>3.8018000000000003E-2</v>
      </c>
      <c r="Y79" s="288">
        <f>'2M - SGS'!Y79</f>
        <v>6.2103999999999999E-2</v>
      </c>
      <c r="Z79" s="288">
        <f>'2M - SGS'!Z79</f>
        <v>0.10395</v>
      </c>
      <c r="AA79" s="288">
        <f>'2M - SGS'!AA79</f>
        <v>0.107824</v>
      </c>
      <c r="AB79" s="288">
        <f>'2M - SGS'!AB79</f>
        <v>9.1051999999999994E-2</v>
      </c>
      <c r="AC79" s="288">
        <f>'2M - SGS'!AC79</f>
        <v>7.1135000000000004E-2</v>
      </c>
      <c r="AD79" s="288">
        <f>'2M - SGS'!AD79</f>
        <v>4.1179E-2</v>
      </c>
      <c r="AE79" s="288">
        <f>'2M - SGS'!AE79</f>
        <v>4.4423999999999998E-2</v>
      </c>
      <c r="AF79" s="288">
        <f>'2M - SGS'!AF79</f>
        <v>0.106128</v>
      </c>
      <c r="AG79" s="288">
        <f>'2M - SGS'!AG79</f>
        <v>0.14288100000000001</v>
      </c>
      <c r="AH79" s="288">
        <f>'2M - SGS'!AH79</f>
        <v>0.133494</v>
      </c>
      <c r="AI79" s="288">
        <f>'2M - SGS'!AI79</f>
        <v>5.781E-2</v>
      </c>
      <c r="AJ79" s="288">
        <f>'2M - SGS'!AJ79</f>
        <v>3.8018000000000003E-2</v>
      </c>
      <c r="AK79" s="288">
        <f>'2M - SGS'!AK79</f>
        <v>6.2103999999999999E-2</v>
      </c>
      <c r="AL79" s="288">
        <f>'2M - SGS'!AL79</f>
        <v>0.10395</v>
      </c>
      <c r="AM79" s="288">
        <f>'2M - SGS'!AM79</f>
        <v>0.107824</v>
      </c>
      <c r="AO79" s="205">
        <f t="shared" si="57"/>
        <v>0.99999900000000008</v>
      </c>
    </row>
    <row r="80" spans="1:41" ht="15.75" x14ac:dyDescent="0.25">
      <c r="A80" s="595"/>
      <c r="B80" s="13" t="str">
        <f t="shared" si="58"/>
        <v>Cooking</v>
      </c>
      <c r="C80" s="288">
        <f>'2M - SGS'!C80</f>
        <v>8.6096000000000006E-2</v>
      </c>
      <c r="D80" s="288">
        <f>'2M - SGS'!D80</f>
        <v>7.8608999999999998E-2</v>
      </c>
      <c r="E80" s="288">
        <f>'2M - SGS'!E80</f>
        <v>8.1547999999999995E-2</v>
      </c>
      <c r="F80" s="288">
        <f>'2M - SGS'!F80</f>
        <v>7.2947999999999999E-2</v>
      </c>
      <c r="G80" s="288">
        <f>'2M - SGS'!G80</f>
        <v>8.6277000000000006E-2</v>
      </c>
      <c r="H80" s="288">
        <f>'2M - SGS'!H80</f>
        <v>8.3294000000000007E-2</v>
      </c>
      <c r="I80" s="288">
        <f>'2M - SGS'!I80</f>
        <v>8.5859000000000005E-2</v>
      </c>
      <c r="J80" s="288">
        <f>'2M - SGS'!J80</f>
        <v>8.5885000000000003E-2</v>
      </c>
      <c r="K80" s="288">
        <f>'2M - SGS'!K80</f>
        <v>8.3474999999999994E-2</v>
      </c>
      <c r="L80" s="288">
        <f>'2M - SGS'!L80</f>
        <v>8.6262000000000005E-2</v>
      </c>
      <c r="M80" s="288">
        <f>'2M - SGS'!M80</f>
        <v>8.3496000000000001E-2</v>
      </c>
      <c r="N80" s="288">
        <f>'2M - SGS'!N80</f>
        <v>8.6250999999999994E-2</v>
      </c>
      <c r="O80" s="288">
        <f>'2M - SGS'!O80</f>
        <v>8.6096000000000006E-2</v>
      </c>
      <c r="P80" s="288">
        <f>'2M - SGS'!P80</f>
        <v>7.8608999999999998E-2</v>
      </c>
      <c r="Q80" s="288">
        <f>'2M - SGS'!Q80</f>
        <v>8.1547999999999995E-2</v>
      </c>
      <c r="R80" s="288">
        <f>'2M - SGS'!R80</f>
        <v>7.2947999999999999E-2</v>
      </c>
      <c r="S80" s="288">
        <f>'2M - SGS'!S80</f>
        <v>8.6277000000000006E-2</v>
      </c>
      <c r="T80" s="288">
        <f>'2M - SGS'!T80</f>
        <v>8.3294000000000007E-2</v>
      </c>
      <c r="U80" s="288">
        <f>'2M - SGS'!U80</f>
        <v>8.5859000000000005E-2</v>
      </c>
      <c r="V80" s="288">
        <f>'2M - SGS'!V80</f>
        <v>8.5885000000000003E-2</v>
      </c>
      <c r="W80" s="288">
        <f>'2M - SGS'!W80</f>
        <v>8.3474999999999994E-2</v>
      </c>
      <c r="X80" s="288">
        <f>'2M - SGS'!X80</f>
        <v>8.6262000000000005E-2</v>
      </c>
      <c r="Y80" s="288">
        <f>'2M - SGS'!Y80</f>
        <v>8.3496000000000001E-2</v>
      </c>
      <c r="Z80" s="288">
        <f>'2M - SGS'!Z80</f>
        <v>8.6250999999999994E-2</v>
      </c>
      <c r="AA80" s="288">
        <f>'2M - SGS'!AA80</f>
        <v>8.6096000000000006E-2</v>
      </c>
      <c r="AB80" s="288">
        <f>'2M - SGS'!AB80</f>
        <v>7.8608999999999998E-2</v>
      </c>
      <c r="AC80" s="288">
        <f>'2M - SGS'!AC80</f>
        <v>8.1547999999999995E-2</v>
      </c>
      <c r="AD80" s="288">
        <f>'2M - SGS'!AD80</f>
        <v>7.2947999999999999E-2</v>
      </c>
      <c r="AE80" s="288">
        <f>'2M - SGS'!AE80</f>
        <v>8.6277000000000006E-2</v>
      </c>
      <c r="AF80" s="288">
        <f>'2M - SGS'!AF80</f>
        <v>8.3294000000000007E-2</v>
      </c>
      <c r="AG80" s="288">
        <f>'2M - SGS'!AG80</f>
        <v>8.5859000000000005E-2</v>
      </c>
      <c r="AH80" s="288">
        <f>'2M - SGS'!AH80</f>
        <v>8.5885000000000003E-2</v>
      </c>
      <c r="AI80" s="288">
        <f>'2M - SGS'!AI80</f>
        <v>8.3474999999999994E-2</v>
      </c>
      <c r="AJ80" s="288">
        <f>'2M - SGS'!AJ80</f>
        <v>8.6262000000000005E-2</v>
      </c>
      <c r="AK80" s="288">
        <f>'2M - SGS'!AK80</f>
        <v>8.3496000000000001E-2</v>
      </c>
      <c r="AL80" s="288">
        <f>'2M - SGS'!AL80</f>
        <v>8.6250999999999994E-2</v>
      </c>
      <c r="AM80" s="288">
        <f>'2M - SGS'!AM80</f>
        <v>8.6096000000000006E-2</v>
      </c>
      <c r="AO80" s="205">
        <f t="shared" si="57"/>
        <v>0.99999999999999989</v>
      </c>
    </row>
    <row r="81" spans="1:41" ht="15.75" x14ac:dyDescent="0.25">
      <c r="A81" s="595"/>
      <c r="B81" s="13" t="str">
        <f t="shared" si="58"/>
        <v>Cooling</v>
      </c>
      <c r="C81" s="288">
        <f>'2M - SGS'!C81</f>
        <v>6.0000000000000002E-6</v>
      </c>
      <c r="D81" s="288">
        <f>'2M - SGS'!D81</f>
        <v>2.4699999999999999E-4</v>
      </c>
      <c r="E81" s="288">
        <f>'2M - SGS'!E81</f>
        <v>7.2360000000000002E-3</v>
      </c>
      <c r="F81" s="288">
        <f>'2M - SGS'!F81</f>
        <v>2.1690999999999998E-2</v>
      </c>
      <c r="G81" s="288">
        <f>'2M - SGS'!G81</f>
        <v>6.2979999999999994E-2</v>
      </c>
      <c r="H81" s="288">
        <f>'2M - SGS'!H81</f>
        <v>0.21317</v>
      </c>
      <c r="I81" s="288">
        <f>'2M - SGS'!I81</f>
        <v>0.29002899999999998</v>
      </c>
      <c r="J81" s="288">
        <f>'2M - SGS'!J81</f>
        <v>0.270206</v>
      </c>
      <c r="K81" s="288">
        <f>'2M - SGS'!K81</f>
        <v>0.108695</v>
      </c>
      <c r="L81" s="288">
        <f>'2M - SGS'!L81</f>
        <v>1.9643000000000001E-2</v>
      </c>
      <c r="M81" s="288">
        <f>'2M - SGS'!M81</f>
        <v>6.0299999999999998E-3</v>
      </c>
      <c r="N81" s="288">
        <f>'2M - SGS'!N81</f>
        <v>6.3999999999999997E-5</v>
      </c>
      <c r="O81" s="288">
        <f>'2M - SGS'!O81</f>
        <v>6.0000000000000002E-6</v>
      </c>
      <c r="P81" s="288">
        <f>'2M - SGS'!P81</f>
        <v>2.4699999999999999E-4</v>
      </c>
      <c r="Q81" s="288">
        <f>'2M - SGS'!Q81</f>
        <v>7.2360000000000002E-3</v>
      </c>
      <c r="R81" s="288">
        <f>'2M - SGS'!R81</f>
        <v>2.1690999999999998E-2</v>
      </c>
      <c r="S81" s="288">
        <f>'2M - SGS'!S81</f>
        <v>6.2979999999999994E-2</v>
      </c>
      <c r="T81" s="288">
        <f>'2M - SGS'!T81</f>
        <v>0.21317</v>
      </c>
      <c r="U81" s="288">
        <f>'2M - SGS'!U81</f>
        <v>0.29002899999999998</v>
      </c>
      <c r="V81" s="288">
        <f>'2M - SGS'!V81</f>
        <v>0.270206</v>
      </c>
      <c r="W81" s="288">
        <f>'2M - SGS'!W81</f>
        <v>0.108695</v>
      </c>
      <c r="X81" s="288">
        <f>'2M - SGS'!X81</f>
        <v>1.9643000000000001E-2</v>
      </c>
      <c r="Y81" s="288">
        <f>'2M - SGS'!Y81</f>
        <v>6.0299999999999998E-3</v>
      </c>
      <c r="Z81" s="288">
        <f>'2M - SGS'!Z81</f>
        <v>6.3999999999999997E-5</v>
      </c>
      <c r="AA81" s="288">
        <f>'2M - SGS'!AA81</f>
        <v>6.0000000000000002E-6</v>
      </c>
      <c r="AB81" s="288">
        <f>'2M - SGS'!AB81</f>
        <v>2.4699999999999999E-4</v>
      </c>
      <c r="AC81" s="288">
        <f>'2M - SGS'!AC81</f>
        <v>7.2360000000000002E-3</v>
      </c>
      <c r="AD81" s="288">
        <f>'2M - SGS'!AD81</f>
        <v>2.1690999999999998E-2</v>
      </c>
      <c r="AE81" s="288">
        <f>'2M - SGS'!AE81</f>
        <v>6.2979999999999994E-2</v>
      </c>
      <c r="AF81" s="288">
        <f>'2M - SGS'!AF81</f>
        <v>0.21317</v>
      </c>
      <c r="AG81" s="288">
        <f>'2M - SGS'!AG81</f>
        <v>0.29002899999999998</v>
      </c>
      <c r="AH81" s="288">
        <f>'2M - SGS'!AH81</f>
        <v>0.270206</v>
      </c>
      <c r="AI81" s="288">
        <f>'2M - SGS'!AI81</f>
        <v>0.108695</v>
      </c>
      <c r="AJ81" s="288">
        <f>'2M - SGS'!AJ81</f>
        <v>1.9643000000000001E-2</v>
      </c>
      <c r="AK81" s="288">
        <f>'2M - SGS'!AK81</f>
        <v>6.0299999999999998E-3</v>
      </c>
      <c r="AL81" s="288">
        <f>'2M - SGS'!AL81</f>
        <v>6.3999999999999997E-5</v>
      </c>
      <c r="AM81" s="288">
        <f>'2M - SGS'!AM81</f>
        <v>6.0000000000000002E-6</v>
      </c>
      <c r="AO81" s="205">
        <f t="shared" si="57"/>
        <v>0.9999969999999998</v>
      </c>
    </row>
    <row r="82" spans="1:41" ht="15.75" x14ac:dyDescent="0.25">
      <c r="A82" s="595"/>
      <c r="B82" s="13" t="str">
        <f t="shared" si="58"/>
        <v>Ext Lighting</v>
      </c>
      <c r="C82" s="288">
        <f>'2M - SGS'!C82</f>
        <v>0.106265</v>
      </c>
      <c r="D82" s="288">
        <f>'2M - SGS'!D82</f>
        <v>8.2161999999999999E-2</v>
      </c>
      <c r="E82" s="288">
        <f>'2M - SGS'!E82</f>
        <v>7.0887000000000006E-2</v>
      </c>
      <c r="F82" s="288">
        <f>'2M - SGS'!F82</f>
        <v>6.8145999999999998E-2</v>
      </c>
      <c r="G82" s="288">
        <f>'2M - SGS'!G82</f>
        <v>8.1852999999999995E-2</v>
      </c>
      <c r="H82" s="288">
        <f>'2M - SGS'!H82</f>
        <v>6.7163E-2</v>
      </c>
      <c r="I82" s="288">
        <f>'2M - SGS'!I82</f>
        <v>8.6751999999999996E-2</v>
      </c>
      <c r="J82" s="288">
        <f>'2M - SGS'!J82</f>
        <v>6.9401000000000004E-2</v>
      </c>
      <c r="K82" s="288">
        <f>'2M - SGS'!K82</f>
        <v>8.2907999999999996E-2</v>
      </c>
      <c r="L82" s="288">
        <f>'2M - SGS'!L82</f>
        <v>0.100507</v>
      </c>
      <c r="M82" s="288">
        <f>'2M - SGS'!M82</f>
        <v>8.7251999999999996E-2</v>
      </c>
      <c r="N82" s="288">
        <f>'2M - SGS'!N82</f>
        <v>9.6703999999999998E-2</v>
      </c>
      <c r="O82" s="288">
        <f>'2M - SGS'!O82</f>
        <v>0.106265</v>
      </c>
      <c r="P82" s="288">
        <f>'2M - SGS'!P82</f>
        <v>8.2161999999999999E-2</v>
      </c>
      <c r="Q82" s="288">
        <f>'2M - SGS'!Q82</f>
        <v>7.0887000000000006E-2</v>
      </c>
      <c r="R82" s="288">
        <f>'2M - SGS'!R82</f>
        <v>6.8145999999999998E-2</v>
      </c>
      <c r="S82" s="288">
        <f>'2M - SGS'!S82</f>
        <v>8.1852999999999995E-2</v>
      </c>
      <c r="T82" s="288">
        <f>'2M - SGS'!T82</f>
        <v>6.7163E-2</v>
      </c>
      <c r="U82" s="288">
        <f>'2M - SGS'!U82</f>
        <v>8.6751999999999996E-2</v>
      </c>
      <c r="V82" s="288">
        <f>'2M - SGS'!V82</f>
        <v>6.9401000000000004E-2</v>
      </c>
      <c r="W82" s="288">
        <f>'2M - SGS'!W82</f>
        <v>8.2907999999999996E-2</v>
      </c>
      <c r="X82" s="288">
        <f>'2M - SGS'!X82</f>
        <v>0.100507</v>
      </c>
      <c r="Y82" s="288">
        <f>'2M - SGS'!Y82</f>
        <v>8.7251999999999996E-2</v>
      </c>
      <c r="Z82" s="288">
        <f>'2M - SGS'!Z82</f>
        <v>9.6703999999999998E-2</v>
      </c>
      <c r="AA82" s="288">
        <f>'2M - SGS'!AA82</f>
        <v>0.106265</v>
      </c>
      <c r="AB82" s="288">
        <f>'2M - SGS'!AB82</f>
        <v>8.2161999999999999E-2</v>
      </c>
      <c r="AC82" s="288">
        <f>'2M - SGS'!AC82</f>
        <v>7.0887000000000006E-2</v>
      </c>
      <c r="AD82" s="288">
        <f>'2M - SGS'!AD82</f>
        <v>6.8145999999999998E-2</v>
      </c>
      <c r="AE82" s="288">
        <f>'2M - SGS'!AE82</f>
        <v>8.1852999999999995E-2</v>
      </c>
      <c r="AF82" s="288">
        <f>'2M - SGS'!AF82</f>
        <v>6.7163E-2</v>
      </c>
      <c r="AG82" s="288">
        <f>'2M - SGS'!AG82</f>
        <v>8.6751999999999996E-2</v>
      </c>
      <c r="AH82" s="288">
        <f>'2M - SGS'!AH82</f>
        <v>6.9401000000000004E-2</v>
      </c>
      <c r="AI82" s="288">
        <f>'2M - SGS'!AI82</f>
        <v>8.2907999999999996E-2</v>
      </c>
      <c r="AJ82" s="288">
        <f>'2M - SGS'!AJ82</f>
        <v>0.100507</v>
      </c>
      <c r="AK82" s="288">
        <f>'2M - SGS'!AK82</f>
        <v>8.7251999999999996E-2</v>
      </c>
      <c r="AL82" s="288">
        <f>'2M - SGS'!AL82</f>
        <v>9.6703999999999998E-2</v>
      </c>
      <c r="AM82" s="288">
        <f>'2M - SGS'!AM82</f>
        <v>0.106265</v>
      </c>
      <c r="AO82" s="205">
        <f t="shared" si="57"/>
        <v>1</v>
      </c>
    </row>
    <row r="83" spans="1:41" ht="15.75" x14ac:dyDescent="0.25">
      <c r="A83" s="595"/>
      <c r="B83" s="13" t="str">
        <f t="shared" si="58"/>
        <v>Heating</v>
      </c>
      <c r="C83" s="288">
        <f>'2M - SGS'!C83</f>
        <v>0.210397</v>
      </c>
      <c r="D83" s="288">
        <f>'2M - SGS'!D83</f>
        <v>0.17743600000000001</v>
      </c>
      <c r="E83" s="288">
        <f>'2M - SGS'!E83</f>
        <v>0.13192400000000001</v>
      </c>
      <c r="F83" s="288">
        <f>'2M - SGS'!F83</f>
        <v>5.9718E-2</v>
      </c>
      <c r="G83" s="288">
        <f>'2M - SGS'!G83</f>
        <v>2.6769000000000001E-2</v>
      </c>
      <c r="H83" s="288">
        <f>'2M - SGS'!H83</f>
        <v>4.2950000000000002E-3</v>
      </c>
      <c r="I83" s="288">
        <f>'2M - SGS'!I83</f>
        <v>2.895E-3</v>
      </c>
      <c r="J83" s="288">
        <f>'2M - SGS'!J83</f>
        <v>3.4320000000000002E-3</v>
      </c>
      <c r="K83" s="288">
        <f>'2M - SGS'!K83</f>
        <v>9.4020000000000006E-3</v>
      </c>
      <c r="L83" s="288">
        <f>'2M - SGS'!L83</f>
        <v>5.5496999999999998E-2</v>
      </c>
      <c r="M83" s="288">
        <f>'2M - SGS'!M83</f>
        <v>0.115452</v>
      </c>
      <c r="N83" s="288">
        <f>'2M - SGS'!N83</f>
        <v>0.20278099999999999</v>
      </c>
      <c r="O83" s="288">
        <f>'2M - SGS'!O83</f>
        <v>0.210397</v>
      </c>
      <c r="P83" s="288">
        <f>'2M - SGS'!P83</f>
        <v>0.17743600000000001</v>
      </c>
      <c r="Q83" s="288">
        <f>'2M - SGS'!Q83</f>
        <v>0.13192400000000001</v>
      </c>
      <c r="R83" s="288">
        <f>'2M - SGS'!R83</f>
        <v>5.9718E-2</v>
      </c>
      <c r="S83" s="288">
        <f>'2M - SGS'!S83</f>
        <v>2.6769000000000001E-2</v>
      </c>
      <c r="T83" s="288">
        <f>'2M - SGS'!T83</f>
        <v>4.2950000000000002E-3</v>
      </c>
      <c r="U83" s="288">
        <f>'2M - SGS'!U83</f>
        <v>2.895E-3</v>
      </c>
      <c r="V83" s="288">
        <f>'2M - SGS'!V83</f>
        <v>3.4320000000000002E-3</v>
      </c>
      <c r="W83" s="288">
        <f>'2M - SGS'!W83</f>
        <v>9.4020000000000006E-3</v>
      </c>
      <c r="X83" s="288">
        <f>'2M - SGS'!X83</f>
        <v>5.5496999999999998E-2</v>
      </c>
      <c r="Y83" s="288">
        <f>'2M - SGS'!Y83</f>
        <v>0.115452</v>
      </c>
      <c r="Z83" s="288">
        <f>'2M - SGS'!Z83</f>
        <v>0.20278099999999999</v>
      </c>
      <c r="AA83" s="288">
        <f>'2M - SGS'!AA83</f>
        <v>0.210397</v>
      </c>
      <c r="AB83" s="288">
        <f>'2M - SGS'!AB83</f>
        <v>0.17743600000000001</v>
      </c>
      <c r="AC83" s="288">
        <f>'2M - SGS'!AC83</f>
        <v>0.13192400000000001</v>
      </c>
      <c r="AD83" s="288">
        <f>'2M - SGS'!AD83</f>
        <v>5.9718E-2</v>
      </c>
      <c r="AE83" s="288">
        <f>'2M - SGS'!AE83</f>
        <v>2.6769000000000001E-2</v>
      </c>
      <c r="AF83" s="288">
        <f>'2M - SGS'!AF83</f>
        <v>4.2950000000000002E-3</v>
      </c>
      <c r="AG83" s="288">
        <f>'2M - SGS'!AG83</f>
        <v>2.895E-3</v>
      </c>
      <c r="AH83" s="288">
        <f>'2M - SGS'!AH83</f>
        <v>3.4320000000000002E-3</v>
      </c>
      <c r="AI83" s="288">
        <f>'2M - SGS'!AI83</f>
        <v>9.4020000000000006E-3</v>
      </c>
      <c r="AJ83" s="288">
        <f>'2M - SGS'!AJ83</f>
        <v>5.5496999999999998E-2</v>
      </c>
      <c r="AK83" s="288">
        <f>'2M - SGS'!AK83</f>
        <v>0.115452</v>
      </c>
      <c r="AL83" s="288">
        <f>'2M - SGS'!AL83</f>
        <v>0.20278099999999999</v>
      </c>
      <c r="AM83" s="288">
        <f>'2M - SGS'!AM83</f>
        <v>0.210397</v>
      </c>
      <c r="AO83" s="205">
        <f t="shared" si="57"/>
        <v>0.99999800000000016</v>
      </c>
    </row>
    <row r="84" spans="1:41" ht="15.75" x14ac:dyDescent="0.25">
      <c r="A84" s="595"/>
      <c r="B84" s="13" t="str">
        <f t="shared" si="58"/>
        <v>HVAC</v>
      </c>
      <c r="C84" s="288">
        <f>'2M - SGS'!C84</f>
        <v>0.107824</v>
      </c>
      <c r="D84" s="288">
        <f>'2M - SGS'!D84</f>
        <v>9.1051999999999994E-2</v>
      </c>
      <c r="E84" s="288">
        <f>'2M - SGS'!E84</f>
        <v>7.1135000000000004E-2</v>
      </c>
      <c r="F84" s="288">
        <f>'2M - SGS'!F84</f>
        <v>4.1179E-2</v>
      </c>
      <c r="G84" s="288">
        <f>'2M - SGS'!G84</f>
        <v>4.4423999999999998E-2</v>
      </c>
      <c r="H84" s="288">
        <f>'2M - SGS'!H84</f>
        <v>0.106128</v>
      </c>
      <c r="I84" s="288">
        <f>'2M - SGS'!I84</f>
        <v>0.14288100000000001</v>
      </c>
      <c r="J84" s="288">
        <f>'2M - SGS'!J84</f>
        <v>0.133494</v>
      </c>
      <c r="K84" s="288">
        <f>'2M - SGS'!K84</f>
        <v>5.781E-2</v>
      </c>
      <c r="L84" s="288">
        <f>'2M - SGS'!L84</f>
        <v>3.8018000000000003E-2</v>
      </c>
      <c r="M84" s="288">
        <f>'2M - SGS'!M84</f>
        <v>6.2103999999999999E-2</v>
      </c>
      <c r="N84" s="288">
        <f>'2M - SGS'!N84</f>
        <v>0.10395</v>
      </c>
      <c r="O84" s="288">
        <f>'2M - SGS'!O84</f>
        <v>0.107824</v>
      </c>
      <c r="P84" s="288">
        <f>'2M - SGS'!P84</f>
        <v>9.1051999999999994E-2</v>
      </c>
      <c r="Q84" s="288">
        <f>'2M - SGS'!Q84</f>
        <v>7.1135000000000004E-2</v>
      </c>
      <c r="R84" s="288">
        <f>'2M - SGS'!R84</f>
        <v>4.1179E-2</v>
      </c>
      <c r="S84" s="288">
        <f>'2M - SGS'!S84</f>
        <v>4.4423999999999998E-2</v>
      </c>
      <c r="T84" s="288">
        <f>'2M - SGS'!T84</f>
        <v>0.106128</v>
      </c>
      <c r="U84" s="288">
        <f>'2M - SGS'!U84</f>
        <v>0.14288100000000001</v>
      </c>
      <c r="V84" s="288">
        <f>'2M - SGS'!V84</f>
        <v>0.133494</v>
      </c>
      <c r="W84" s="288">
        <f>'2M - SGS'!W84</f>
        <v>5.781E-2</v>
      </c>
      <c r="X84" s="288">
        <f>'2M - SGS'!X84</f>
        <v>3.8018000000000003E-2</v>
      </c>
      <c r="Y84" s="288">
        <f>'2M - SGS'!Y84</f>
        <v>6.2103999999999999E-2</v>
      </c>
      <c r="Z84" s="288">
        <f>'2M - SGS'!Z84</f>
        <v>0.10395</v>
      </c>
      <c r="AA84" s="288">
        <f>'2M - SGS'!AA84</f>
        <v>0.107824</v>
      </c>
      <c r="AB84" s="288">
        <f>'2M - SGS'!AB84</f>
        <v>9.1051999999999994E-2</v>
      </c>
      <c r="AC84" s="288">
        <f>'2M - SGS'!AC84</f>
        <v>7.1135000000000004E-2</v>
      </c>
      <c r="AD84" s="288">
        <f>'2M - SGS'!AD84</f>
        <v>4.1179E-2</v>
      </c>
      <c r="AE84" s="288">
        <f>'2M - SGS'!AE84</f>
        <v>4.4423999999999998E-2</v>
      </c>
      <c r="AF84" s="288">
        <f>'2M - SGS'!AF84</f>
        <v>0.106128</v>
      </c>
      <c r="AG84" s="288">
        <f>'2M - SGS'!AG84</f>
        <v>0.14288100000000001</v>
      </c>
      <c r="AH84" s="288">
        <f>'2M - SGS'!AH84</f>
        <v>0.133494</v>
      </c>
      <c r="AI84" s="288">
        <f>'2M - SGS'!AI84</f>
        <v>5.781E-2</v>
      </c>
      <c r="AJ84" s="288">
        <f>'2M - SGS'!AJ84</f>
        <v>3.8018000000000003E-2</v>
      </c>
      <c r="AK84" s="288">
        <f>'2M - SGS'!AK84</f>
        <v>6.2103999999999999E-2</v>
      </c>
      <c r="AL84" s="288">
        <f>'2M - SGS'!AL84</f>
        <v>0.10395</v>
      </c>
      <c r="AM84" s="288">
        <f>'2M - SGS'!AM84</f>
        <v>0.107824</v>
      </c>
      <c r="AO84" s="205">
        <f t="shared" si="57"/>
        <v>0.99999900000000008</v>
      </c>
    </row>
    <row r="85" spans="1:41" ht="15.75" x14ac:dyDescent="0.25">
      <c r="A85" s="595"/>
      <c r="B85" s="13" t="str">
        <f t="shared" si="58"/>
        <v>Lighting</v>
      </c>
      <c r="C85" s="288">
        <f>'2M - SGS'!C85</f>
        <v>9.3563999999999994E-2</v>
      </c>
      <c r="D85" s="288">
        <f>'2M - SGS'!D85</f>
        <v>7.2162000000000004E-2</v>
      </c>
      <c r="E85" s="288">
        <f>'2M - SGS'!E85</f>
        <v>7.8372999999999998E-2</v>
      </c>
      <c r="F85" s="288">
        <f>'2M - SGS'!F85</f>
        <v>7.6534000000000005E-2</v>
      </c>
      <c r="G85" s="288">
        <f>'2M - SGS'!G85</f>
        <v>9.4246999999999997E-2</v>
      </c>
      <c r="H85" s="288">
        <f>'2M - SGS'!H85</f>
        <v>7.5599E-2</v>
      </c>
      <c r="I85" s="288">
        <f>'2M - SGS'!I85</f>
        <v>9.6199999999999994E-2</v>
      </c>
      <c r="J85" s="288">
        <f>'2M - SGS'!J85</f>
        <v>7.7077999999999994E-2</v>
      </c>
      <c r="K85" s="288">
        <f>'2M - SGS'!K85</f>
        <v>8.1374000000000002E-2</v>
      </c>
      <c r="L85" s="288">
        <f>'2M - SGS'!L85</f>
        <v>9.4072000000000003E-2</v>
      </c>
      <c r="M85" s="288">
        <f>'2M - SGS'!M85</f>
        <v>7.6706999999999997E-2</v>
      </c>
      <c r="N85" s="288">
        <f>'2M - SGS'!N85</f>
        <v>8.4089999999999998E-2</v>
      </c>
      <c r="O85" s="288">
        <f>'2M - SGS'!O85</f>
        <v>9.3563999999999994E-2</v>
      </c>
      <c r="P85" s="288">
        <f>'2M - SGS'!P85</f>
        <v>7.2162000000000004E-2</v>
      </c>
      <c r="Q85" s="288">
        <f>'2M - SGS'!Q85</f>
        <v>7.8372999999999998E-2</v>
      </c>
      <c r="R85" s="288">
        <f>'2M - SGS'!R85</f>
        <v>7.6534000000000005E-2</v>
      </c>
      <c r="S85" s="288">
        <f>'2M - SGS'!S85</f>
        <v>9.4246999999999997E-2</v>
      </c>
      <c r="T85" s="288">
        <f>'2M - SGS'!T85</f>
        <v>7.5599E-2</v>
      </c>
      <c r="U85" s="288">
        <f>'2M - SGS'!U85</f>
        <v>9.6199999999999994E-2</v>
      </c>
      <c r="V85" s="288">
        <f>'2M - SGS'!V85</f>
        <v>7.7077999999999994E-2</v>
      </c>
      <c r="W85" s="288">
        <f>'2M - SGS'!W85</f>
        <v>8.1374000000000002E-2</v>
      </c>
      <c r="X85" s="288">
        <f>'2M - SGS'!X85</f>
        <v>9.4072000000000003E-2</v>
      </c>
      <c r="Y85" s="288">
        <f>'2M - SGS'!Y85</f>
        <v>7.6706999999999997E-2</v>
      </c>
      <c r="Z85" s="288">
        <f>'2M - SGS'!Z85</f>
        <v>8.4089999999999998E-2</v>
      </c>
      <c r="AA85" s="288">
        <f>'2M - SGS'!AA85</f>
        <v>9.3563999999999994E-2</v>
      </c>
      <c r="AB85" s="288">
        <f>'2M - SGS'!AB85</f>
        <v>7.2162000000000004E-2</v>
      </c>
      <c r="AC85" s="288">
        <f>'2M - SGS'!AC85</f>
        <v>7.8372999999999998E-2</v>
      </c>
      <c r="AD85" s="288">
        <f>'2M - SGS'!AD85</f>
        <v>7.6534000000000005E-2</v>
      </c>
      <c r="AE85" s="288">
        <f>'2M - SGS'!AE85</f>
        <v>9.4246999999999997E-2</v>
      </c>
      <c r="AF85" s="288">
        <f>'2M - SGS'!AF85</f>
        <v>7.5599E-2</v>
      </c>
      <c r="AG85" s="288">
        <f>'2M - SGS'!AG85</f>
        <v>9.6199999999999994E-2</v>
      </c>
      <c r="AH85" s="288">
        <f>'2M - SGS'!AH85</f>
        <v>7.7077999999999994E-2</v>
      </c>
      <c r="AI85" s="288">
        <f>'2M - SGS'!AI85</f>
        <v>8.1374000000000002E-2</v>
      </c>
      <c r="AJ85" s="288">
        <f>'2M - SGS'!AJ85</f>
        <v>9.4072000000000003E-2</v>
      </c>
      <c r="AK85" s="288">
        <f>'2M - SGS'!AK85</f>
        <v>7.6706999999999997E-2</v>
      </c>
      <c r="AL85" s="288">
        <f>'2M - SGS'!AL85</f>
        <v>8.4089999999999998E-2</v>
      </c>
      <c r="AM85" s="288">
        <f>'2M - SGS'!AM85</f>
        <v>9.3563999999999994E-2</v>
      </c>
      <c r="AO85" s="205">
        <f t="shared" si="57"/>
        <v>1</v>
      </c>
    </row>
    <row r="86" spans="1:41" ht="15.75" x14ac:dyDescent="0.25">
      <c r="A86" s="595"/>
      <c r="B86" s="13" t="str">
        <f t="shared" si="58"/>
        <v>Miscellaneous</v>
      </c>
      <c r="C86" s="288">
        <f>'2M - SGS'!C86</f>
        <v>8.5109000000000004E-2</v>
      </c>
      <c r="D86" s="288">
        <f>'2M - SGS'!D86</f>
        <v>7.7715000000000006E-2</v>
      </c>
      <c r="E86" s="288">
        <f>'2M - SGS'!E86</f>
        <v>8.6136000000000004E-2</v>
      </c>
      <c r="F86" s="288">
        <f>'2M - SGS'!F86</f>
        <v>7.9796000000000006E-2</v>
      </c>
      <c r="G86" s="288">
        <f>'2M - SGS'!G86</f>
        <v>8.5334999999999994E-2</v>
      </c>
      <c r="H86" s="288">
        <f>'2M - SGS'!H86</f>
        <v>8.1994999999999998E-2</v>
      </c>
      <c r="I86" s="288">
        <f>'2M - SGS'!I86</f>
        <v>8.4098999999999993E-2</v>
      </c>
      <c r="J86" s="288">
        <f>'2M - SGS'!J86</f>
        <v>8.4198999999999996E-2</v>
      </c>
      <c r="K86" s="288">
        <f>'2M - SGS'!K86</f>
        <v>8.2512000000000002E-2</v>
      </c>
      <c r="L86" s="288">
        <f>'2M - SGS'!L86</f>
        <v>8.5277000000000006E-2</v>
      </c>
      <c r="M86" s="288">
        <f>'2M - SGS'!M86</f>
        <v>8.2588999999999996E-2</v>
      </c>
      <c r="N86" s="288">
        <f>'2M - SGS'!N86</f>
        <v>8.5237999999999994E-2</v>
      </c>
      <c r="O86" s="288">
        <f>'2M - SGS'!O86</f>
        <v>8.5109000000000004E-2</v>
      </c>
      <c r="P86" s="288">
        <f>'2M - SGS'!P86</f>
        <v>7.7715000000000006E-2</v>
      </c>
      <c r="Q86" s="288">
        <f>'2M - SGS'!Q86</f>
        <v>8.6136000000000004E-2</v>
      </c>
      <c r="R86" s="288">
        <f>'2M - SGS'!R86</f>
        <v>7.9796000000000006E-2</v>
      </c>
      <c r="S86" s="288">
        <f>'2M - SGS'!S86</f>
        <v>8.5334999999999994E-2</v>
      </c>
      <c r="T86" s="288">
        <f>'2M - SGS'!T86</f>
        <v>8.1994999999999998E-2</v>
      </c>
      <c r="U86" s="288">
        <f>'2M - SGS'!U86</f>
        <v>8.4098999999999993E-2</v>
      </c>
      <c r="V86" s="288">
        <f>'2M - SGS'!V86</f>
        <v>8.4198999999999996E-2</v>
      </c>
      <c r="W86" s="288">
        <f>'2M - SGS'!W86</f>
        <v>8.2512000000000002E-2</v>
      </c>
      <c r="X86" s="288">
        <f>'2M - SGS'!X86</f>
        <v>8.5277000000000006E-2</v>
      </c>
      <c r="Y86" s="288">
        <f>'2M - SGS'!Y86</f>
        <v>8.2588999999999996E-2</v>
      </c>
      <c r="Z86" s="288">
        <f>'2M - SGS'!Z86</f>
        <v>8.5237999999999994E-2</v>
      </c>
      <c r="AA86" s="288">
        <f>'2M - SGS'!AA86</f>
        <v>8.5109000000000004E-2</v>
      </c>
      <c r="AB86" s="288">
        <f>'2M - SGS'!AB86</f>
        <v>7.7715000000000006E-2</v>
      </c>
      <c r="AC86" s="288">
        <f>'2M - SGS'!AC86</f>
        <v>8.6136000000000004E-2</v>
      </c>
      <c r="AD86" s="288">
        <f>'2M - SGS'!AD86</f>
        <v>7.9796000000000006E-2</v>
      </c>
      <c r="AE86" s="288">
        <f>'2M - SGS'!AE86</f>
        <v>8.5334999999999994E-2</v>
      </c>
      <c r="AF86" s="288">
        <f>'2M - SGS'!AF86</f>
        <v>8.1994999999999998E-2</v>
      </c>
      <c r="AG86" s="288">
        <f>'2M - SGS'!AG86</f>
        <v>8.4098999999999993E-2</v>
      </c>
      <c r="AH86" s="288">
        <f>'2M - SGS'!AH86</f>
        <v>8.4198999999999996E-2</v>
      </c>
      <c r="AI86" s="288">
        <f>'2M - SGS'!AI86</f>
        <v>8.2512000000000002E-2</v>
      </c>
      <c r="AJ86" s="288">
        <f>'2M - SGS'!AJ86</f>
        <v>8.5277000000000006E-2</v>
      </c>
      <c r="AK86" s="288">
        <f>'2M - SGS'!AK86</f>
        <v>8.2588999999999996E-2</v>
      </c>
      <c r="AL86" s="288">
        <f>'2M - SGS'!AL86</f>
        <v>8.5237999999999994E-2</v>
      </c>
      <c r="AM86" s="288">
        <f>'2M - SGS'!AM86</f>
        <v>8.5109000000000004E-2</v>
      </c>
      <c r="AO86" s="205">
        <f t="shared" si="57"/>
        <v>1.0000000000000002</v>
      </c>
    </row>
    <row r="87" spans="1:41" ht="15.75" x14ac:dyDescent="0.25">
      <c r="A87" s="595"/>
      <c r="B87" s="13" t="str">
        <f t="shared" si="58"/>
        <v>Motors</v>
      </c>
      <c r="C87" s="288">
        <f>'2M - SGS'!C87</f>
        <v>8.5109000000000004E-2</v>
      </c>
      <c r="D87" s="288">
        <f>'2M - SGS'!D87</f>
        <v>7.7715000000000006E-2</v>
      </c>
      <c r="E87" s="288">
        <f>'2M - SGS'!E87</f>
        <v>8.6136000000000004E-2</v>
      </c>
      <c r="F87" s="288">
        <f>'2M - SGS'!F87</f>
        <v>7.9796000000000006E-2</v>
      </c>
      <c r="G87" s="288">
        <f>'2M - SGS'!G87</f>
        <v>8.5334999999999994E-2</v>
      </c>
      <c r="H87" s="288">
        <f>'2M - SGS'!H87</f>
        <v>8.1994999999999998E-2</v>
      </c>
      <c r="I87" s="288">
        <f>'2M - SGS'!I87</f>
        <v>8.4098999999999993E-2</v>
      </c>
      <c r="J87" s="288">
        <f>'2M - SGS'!J87</f>
        <v>8.4198999999999996E-2</v>
      </c>
      <c r="K87" s="288">
        <f>'2M - SGS'!K87</f>
        <v>8.2512000000000002E-2</v>
      </c>
      <c r="L87" s="288">
        <f>'2M - SGS'!L87</f>
        <v>8.5277000000000006E-2</v>
      </c>
      <c r="M87" s="288">
        <f>'2M - SGS'!M87</f>
        <v>8.2588999999999996E-2</v>
      </c>
      <c r="N87" s="288">
        <f>'2M - SGS'!N87</f>
        <v>8.5237999999999994E-2</v>
      </c>
      <c r="O87" s="288">
        <f>'2M - SGS'!O87</f>
        <v>8.5109000000000004E-2</v>
      </c>
      <c r="P87" s="288">
        <f>'2M - SGS'!P87</f>
        <v>7.7715000000000006E-2</v>
      </c>
      <c r="Q87" s="288">
        <f>'2M - SGS'!Q87</f>
        <v>8.6136000000000004E-2</v>
      </c>
      <c r="R87" s="288">
        <f>'2M - SGS'!R87</f>
        <v>7.9796000000000006E-2</v>
      </c>
      <c r="S87" s="288">
        <f>'2M - SGS'!S87</f>
        <v>8.5334999999999994E-2</v>
      </c>
      <c r="T87" s="288">
        <f>'2M - SGS'!T87</f>
        <v>8.1994999999999998E-2</v>
      </c>
      <c r="U87" s="288">
        <f>'2M - SGS'!U87</f>
        <v>8.4098999999999993E-2</v>
      </c>
      <c r="V87" s="288">
        <f>'2M - SGS'!V87</f>
        <v>8.4198999999999996E-2</v>
      </c>
      <c r="W87" s="288">
        <f>'2M - SGS'!W87</f>
        <v>8.2512000000000002E-2</v>
      </c>
      <c r="X87" s="288">
        <f>'2M - SGS'!X87</f>
        <v>8.5277000000000006E-2</v>
      </c>
      <c r="Y87" s="288">
        <f>'2M - SGS'!Y87</f>
        <v>8.2588999999999996E-2</v>
      </c>
      <c r="Z87" s="288">
        <f>'2M - SGS'!Z87</f>
        <v>8.5237999999999994E-2</v>
      </c>
      <c r="AA87" s="288">
        <f>'2M - SGS'!AA87</f>
        <v>8.5109000000000004E-2</v>
      </c>
      <c r="AB87" s="288">
        <f>'2M - SGS'!AB87</f>
        <v>7.7715000000000006E-2</v>
      </c>
      <c r="AC87" s="288">
        <f>'2M - SGS'!AC87</f>
        <v>8.6136000000000004E-2</v>
      </c>
      <c r="AD87" s="288">
        <f>'2M - SGS'!AD87</f>
        <v>7.9796000000000006E-2</v>
      </c>
      <c r="AE87" s="288">
        <f>'2M - SGS'!AE87</f>
        <v>8.5334999999999994E-2</v>
      </c>
      <c r="AF87" s="288">
        <f>'2M - SGS'!AF87</f>
        <v>8.1994999999999998E-2</v>
      </c>
      <c r="AG87" s="288">
        <f>'2M - SGS'!AG87</f>
        <v>8.4098999999999993E-2</v>
      </c>
      <c r="AH87" s="288">
        <f>'2M - SGS'!AH87</f>
        <v>8.4198999999999996E-2</v>
      </c>
      <c r="AI87" s="288">
        <f>'2M - SGS'!AI87</f>
        <v>8.2512000000000002E-2</v>
      </c>
      <c r="AJ87" s="288">
        <f>'2M - SGS'!AJ87</f>
        <v>8.5277000000000006E-2</v>
      </c>
      <c r="AK87" s="288">
        <f>'2M - SGS'!AK87</f>
        <v>8.2588999999999996E-2</v>
      </c>
      <c r="AL87" s="288">
        <f>'2M - SGS'!AL87</f>
        <v>8.5237999999999994E-2</v>
      </c>
      <c r="AM87" s="288">
        <f>'2M - SGS'!AM87</f>
        <v>8.5109000000000004E-2</v>
      </c>
      <c r="AO87" s="205">
        <f t="shared" si="57"/>
        <v>1.0000000000000002</v>
      </c>
    </row>
    <row r="88" spans="1:41" ht="15.75" x14ac:dyDescent="0.25">
      <c r="A88" s="595"/>
      <c r="B88" s="13" t="str">
        <f t="shared" si="58"/>
        <v>Process</v>
      </c>
      <c r="C88" s="288">
        <f>'2M - SGS'!C88</f>
        <v>8.5109000000000004E-2</v>
      </c>
      <c r="D88" s="288">
        <f>'2M - SGS'!D88</f>
        <v>7.7715000000000006E-2</v>
      </c>
      <c r="E88" s="288">
        <f>'2M - SGS'!E88</f>
        <v>8.6136000000000004E-2</v>
      </c>
      <c r="F88" s="288">
        <f>'2M - SGS'!F88</f>
        <v>7.9796000000000006E-2</v>
      </c>
      <c r="G88" s="288">
        <f>'2M - SGS'!G88</f>
        <v>8.5334999999999994E-2</v>
      </c>
      <c r="H88" s="288">
        <f>'2M - SGS'!H88</f>
        <v>8.1994999999999998E-2</v>
      </c>
      <c r="I88" s="288">
        <f>'2M - SGS'!I88</f>
        <v>8.4098999999999993E-2</v>
      </c>
      <c r="J88" s="288">
        <f>'2M - SGS'!J88</f>
        <v>8.4198999999999996E-2</v>
      </c>
      <c r="K88" s="288">
        <f>'2M - SGS'!K88</f>
        <v>8.2512000000000002E-2</v>
      </c>
      <c r="L88" s="288">
        <f>'2M - SGS'!L88</f>
        <v>8.5277000000000006E-2</v>
      </c>
      <c r="M88" s="288">
        <f>'2M - SGS'!M88</f>
        <v>8.2588999999999996E-2</v>
      </c>
      <c r="N88" s="288">
        <f>'2M - SGS'!N88</f>
        <v>8.5237999999999994E-2</v>
      </c>
      <c r="O88" s="288">
        <f>'2M - SGS'!O88</f>
        <v>8.5109000000000004E-2</v>
      </c>
      <c r="P88" s="288">
        <f>'2M - SGS'!P88</f>
        <v>7.7715000000000006E-2</v>
      </c>
      <c r="Q88" s="288">
        <f>'2M - SGS'!Q88</f>
        <v>8.6136000000000004E-2</v>
      </c>
      <c r="R88" s="288">
        <f>'2M - SGS'!R88</f>
        <v>7.9796000000000006E-2</v>
      </c>
      <c r="S88" s="288">
        <f>'2M - SGS'!S88</f>
        <v>8.5334999999999994E-2</v>
      </c>
      <c r="T88" s="288">
        <f>'2M - SGS'!T88</f>
        <v>8.1994999999999998E-2</v>
      </c>
      <c r="U88" s="288">
        <f>'2M - SGS'!U88</f>
        <v>8.4098999999999993E-2</v>
      </c>
      <c r="V88" s="288">
        <f>'2M - SGS'!V88</f>
        <v>8.4198999999999996E-2</v>
      </c>
      <c r="W88" s="288">
        <f>'2M - SGS'!W88</f>
        <v>8.2512000000000002E-2</v>
      </c>
      <c r="X88" s="288">
        <f>'2M - SGS'!X88</f>
        <v>8.5277000000000006E-2</v>
      </c>
      <c r="Y88" s="288">
        <f>'2M - SGS'!Y88</f>
        <v>8.2588999999999996E-2</v>
      </c>
      <c r="Z88" s="288">
        <f>'2M - SGS'!Z88</f>
        <v>8.5237999999999994E-2</v>
      </c>
      <c r="AA88" s="288">
        <f>'2M - SGS'!AA88</f>
        <v>8.5109000000000004E-2</v>
      </c>
      <c r="AB88" s="288">
        <f>'2M - SGS'!AB88</f>
        <v>7.7715000000000006E-2</v>
      </c>
      <c r="AC88" s="288">
        <f>'2M - SGS'!AC88</f>
        <v>8.6136000000000004E-2</v>
      </c>
      <c r="AD88" s="288">
        <f>'2M - SGS'!AD88</f>
        <v>7.9796000000000006E-2</v>
      </c>
      <c r="AE88" s="288">
        <f>'2M - SGS'!AE88</f>
        <v>8.5334999999999994E-2</v>
      </c>
      <c r="AF88" s="288">
        <f>'2M - SGS'!AF88</f>
        <v>8.1994999999999998E-2</v>
      </c>
      <c r="AG88" s="288">
        <f>'2M - SGS'!AG88</f>
        <v>8.4098999999999993E-2</v>
      </c>
      <c r="AH88" s="288">
        <f>'2M - SGS'!AH88</f>
        <v>8.4198999999999996E-2</v>
      </c>
      <c r="AI88" s="288">
        <f>'2M - SGS'!AI88</f>
        <v>8.2512000000000002E-2</v>
      </c>
      <c r="AJ88" s="288">
        <f>'2M - SGS'!AJ88</f>
        <v>8.5277000000000006E-2</v>
      </c>
      <c r="AK88" s="288">
        <f>'2M - SGS'!AK88</f>
        <v>8.2588999999999996E-2</v>
      </c>
      <c r="AL88" s="288">
        <f>'2M - SGS'!AL88</f>
        <v>8.5237999999999994E-2</v>
      </c>
      <c r="AM88" s="288">
        <f>'2M - SGS'!AM88</f>
        <v>8.5109000000000004E-2</v>
      </c>
      <c r="AO88" s="205">
        <f t="shared" si="57"/>
        <v>1.0000000000000002</v>
      </c>
    </row>
    <row r="89" spans="1:41" ht="15.75" x14ac:dyDescent="0.25">
      <c r="A89" s="595"/>
      <c r="B89" s="13" t="str">
        <f t="shared" si="58"/>
        <v>Refrigeration</v>
      </c>
      <c r="C89" s="288">
        <f>'2M - SGS'!C89</f>
        <v>8.3486000000000005E-2</v>
      </c>
      <c r="D89" s="288">
        <f>'2M - SGS'!D89</f>
        <v>7.6158000000000003E-2</v>
      </c>
      <c r="E89" s="288">
        <f>'2M - SGS'!E89</f>
        <v>8.3346000000000003E-2</v>
      </c>
      <c r="F89" s="288">
        <f>'2M - SGS'!F89</f>
        <v>8.0782999999999994E-2</v>
      </c>
      <c r="G89" s="288">
        <f>'2M - SGS'!G89</f>
        <v>8.5133E-2</v>
      </c>
      <c r="H89" s="288">
        <f>'2M - SGS'!H89</f>
        <v>8.4294999999999995E-2</v>
      </c>
      <c r="I89" s="288">
        <f>'2M - SGS'!I89</f>
        <v>8.7456999999999993E-2</v>
      </c>
      <c r="J89" s="288">
        <f>'2M - SGS'!J89</f>
        <v>8.7230000000000002E-2</v>
      </c>
      <c r="K89" s="288">
        <f>'2M - SGS'!K89</f>
        <v>8.3319000000000004E-2</v>
      </c>
      <c r="L89" s="288">
        <f>'2M - SGS'!L89</f>
        <v>8.4562999999999999E-2</v>
      </c>
      <c r="M89" s="288">
        <f>'2M - SGS'!M89</f>
        <v>8.1112000000000004E-2</v>
      </c>
      <c r="N89" s="288">
        <f>'2M - SGS'!N89</f>
        <v>8.3118999999999998E-2</v>
      </c>
      <c r="O89" s="288">
        <f>'2M - SGS'!O89</f>
        <v>8.3486000000000005E-2</v>
      </c>
      <c r="P89" s="288">
        <f>'2M - SGS'!P89</f>
        <v>7.6158000000000003E-2</v>
      </c>
      <c r="Q89" s="288">
        <f>'2M - SGS'!Q89</f>
        <v>8.3346000000000003E-2</v>
      </c>
      <c r="R89" s="288">
        <f>'2M - SGS'!R89</f>
        <v>8.0782999999999994E-2</v>
      </c>
      <c r="S89" s="288">
        <f>'2M - SGS'!S89</f>
        <v>8.5133E-2</v>
      </c>
      <c r="T89" s="288">
        <f>'2M - SGS'!T89</f>
        <v>8.4294999999999995E-2</v>
      </c>
      <c r="U89" s="288">
        <f>'2M - SGS'!U89</f>
        <v>8.7456999999999993E-2</v>
      </c>
      <c r="V89" s="288">
        <f>'2M - SGS'!V89</f>
        <v>8.7230000000000002E-2</v>
      </c>
      <c r="W89" s="288">
        <f>'2M - SGS'!W89</f>
        <v>8.3319000000000004E-2</v>
      </c>
      <c r="X89" s="288">
        <f>'2M - SGS'!X89</f>
        <v>8.4562999999999999E-2</v>
      </c>
      <c r="Y89" s="288">
        <f>'2M - SGS'!Y89</f>
        <v>8.1112000000000004E-2</v>
      </c>
      <c r="Z89" s="288">
        <f>'2M - SGS'!Z89</f>
        <v>8.3118999999999998E-2</v>
      </c>
      <c r="AA89" s="288">
        <f>'2M - SGS'!AA89</f>
        <v>8.3486000000000005E-2</v>
      </c>
      <c r="AB89" s="288">
        <f>'2M - SGS'!AB89</f>
        <v>7.6158000000000003E-2</v>
      </c>
      <c r="AC89" s="288">
        <f>'2M - SGS'!AC89</f>
        <v>8.3346000000000003E-2</v>
      </c>
      <c r="AD89" s="288">
        <f>'2M - SGS'!AD89</f>
        <v>8.0782999999999994E-2</v>
      </c>
      <c r="AE89" s="288">
        <f>'2M - SGS'!AE89</f>
        <v>8.5133E-2</v>
      </c>
      <c r="AF89" s="288">
        <f>'2M - SGS'!AF89</f>
        <v>8.4294999999999995E-2</v>
      </c>
      <c r="AG89" s="288">
        <f>'2M - SGS'!AG89</f>
        <v>8.7456999999999993E-2</v>
      </c>
      <c r="AH89" s="288">
        <f>'2M - SGS'!AH89</f>
        <v>8.7230000000000002E-2</v>
      </c>
      <c r="AI89" s="288">
        <f>'2M - SGS'!AI89</f>
        <v>8.3319000000000004E-2</v>
      </c>
      <c r="AJ89" s="288">
        <f>'2M - SGS'!AJ89</f>
        <v>8.4562999999999999E-2</v>
      </c>
      <c r="AK89" s="288">
        <f>'2M - SGS'!AK89</f>
        <v>8.1112000000000004E-2</v>
      </c>
      <c r="AL89" s="288">
        <f>'2M - SGS'!AL89</f>
        <v>8.3118999999999998E-2</v>
      </c>
      <c r="AM89" s="288">
        <f>'2M - SGS'!AM89</f>
        <v>8.3486000000000005E-2</v>
      </c>
      <c r="AO89" s="205">
        <f t="shared" si="57"/>
        <v>1.0000010000000001</v>
      </c>
    </row>
    <row r="90" spans="1:41" ht="16.5" thickBot="1" x14ac:dyDescent="0.3">
      <c r="A90" s="596"/>
      <c r="B90" s="14" t="str">
        <f t="shared" si="58"/>
        <v>Water Heating</v>
      </c>
      <c r="C90" s="293">
        <f>'2M - SGS'!C90</f>
        <v>0.108255</v>
      </c>
      <c r="D90" s="293">
        <f>'2M - SGS'!D90</f>
        <v>9.1078000000000006E-2</v>
      </c>
      <c r="E90" s="293">
        <f>'2M - SGS'!E90</f>
        <v>8.5239999999999996E-2</v>
      </c>
      <c r="F90" s="293">
        <f>'2M - SGS'!F90</f>
        <v>7.2980000000000003E-2</v>
      </c>
      <c r="G90" s="293">
        <f>'2M - SGS'!G90</f>
        <v>7.9849000000000003E-2</v>
      </c>
      <c r="H90" s="293">
        <f>'2M - SGS'!H90</f>
        <v>7.2720999999999994E-2</v>
      </c>
      <c r="I90" s="293">
        <f>'2M - SGS'!I90</f>
        <v>7.4929999999999997E-2</v>
      </c>
      <c r="J90" s="293">
        <f>'2M - SGS'!J90</f>
        <v>7.5861999999999999E-2</v>
      </c>
      <c r="K90" s="293">
        <f>'2M - SGS'!K90</f>
        <v>7.5733999999999996E-2</v>
      </c>
      <c r="L90" s="293">
        <f>'2M - SGS'!L90</f>
        <v>8.2808000000000007E-2</v>
      </c>
      <c r="M90" s="293">
        <f>'2M - SGS'!M90</f>
        <v>8.6345000000000005E-2</v>
      </c>
      <c r="N90" s="293">
        <f>'2M - SGS'!N90</f>
        <v>9.4200000000000006E-2</v>
      </c>
      <c r="O90" s="293">
        <f>'2M - SGS'!O90</f>
        <v>0.108255</v>
      </c>
      <c r="P90" s="293">
        <f>'2M - SGS'!P90</f>
        <v>9.1078000000000006E-2</v>
      </c>
      <c r="Q90" s="293">
        <f>'2M - SGS'!Q90</f>
        <v>8.5239999999999996E-2</v>
      </c>
      <c r="R90" s="293">
        <f>'2M - SGS'!R90</f>
        <v>7.2980000000000003E-2</v>
      </c>
      <c r="S90" s="293">
        <f>'2M - SGS'!S90</f>
        <v>7.9849000000000003E-2</v>
      </c>
      <c r="T90" s="293">
        <f>'2M - SGS'!T90</f>
        <v>7.2720999999999994E-2</v>
      </c>
      <c r="U90" s="293">
        <f>'2M - SGS'!U90</f>
        <v>7.4929999999999997E-2</v>
      </c>
      <c r="V90" s="293">
        <f>'2M - SGS'!V90</f>
        <v>7.5861999999999999E-2</v>
      </c>
      <c r="W90" s="293">
        <f>'2M - SGS'!W90</f>
        <v>7.5733999999999996E-2</v>
      </c>
      <c r="X90" s="293">
        <f>'2M - SGS'!X90</f>
        <v>8.2808000000000007E-2</v>
      </c>
      <c r="Y90" s="293">
        <f>'2M - SGS'!Y90</f>
        <v>8.6345000000000005E-2</v>
      </c>
      <c r="Z90" s="293">
        <f>'2M - SGS'!Z90</f>
        <v>9.4200000000000006E-2</v>
      </c>
      <c r="AA90" s="293">
        <f>'2M - SGS'!AA90</f>
        <v>0.108255</v>
      </c>
      <c r="AB90" s="293">
        <f>'2M - SGS'!AB90</f>
        <v>9.1078000000000006E-2</v>
      </c>
      <c r="AC90" s="293">
        <f>'2M - SGS'!AC90</f>
        <v>8.5239999999999996E-2</v>
      </c>
      <c r="AD90" s="293">
        <f>'2M - SGS'!AD90</f>
        <v>7.2980000000000003E-2</v>
      </c>
      <c r="AE90" s="293">
        <f>'2M - SGS'!AE90</f>
        <v>7.9849000000000003E-2</v>
      </c>
      <c r="AF90" s="293">
        <f>'2M - SGS'!AF90</f>
        <v>7.2720999999999994E-2</v>
      </c>
      <c r="AG90" s="293">
        <f>'2M - SGS'!AG90</f>
        <v>7.4929999999999997E-2</v>
      </c>
      <c r="AH90" s="293">
        <f>'2M - SGS'!AH90</f>
        <v>7.5861999999999999E-2</v>
      </c>
      <c r="AI90" s="293">
        <f>'2M - SGS'!AI90</f>
        <v>7.5733999999999996E-2</v>
      </c>
      <c r="AJ90" s="293">
        <f>'2M - SGS'!AJ90</f>
        <v>8.2808000000000007E-2</v>
      </c>
      <c r="AK90" s="293">
        <f>'2M - SGS'!AK90</f>
        <v>8.6345000000000005E-2</v>
      </c>
      <c r="AL90" s="293">
        <f>'2M - SGS'!AL90</f>
        <v>9.4200000000000006E-2</v>
      </c>
      <c r="AM90" s="293">
        <f>'2M - SGS'!AM90</f>
        <v>0.108255</v>
      </c>
      <c r="AO90" s="205">
        <f t="shared" si="57"/>
        <v>1.0000020000000001</v>
      </c>
    </row>
    <row r="91" spans="1:41" ht="15.75" thickBot="1" x14ac:dyDescent="0.3"/>
    <row r="92" spans="1:41" ht="15.75" thickBot="1" x14ac:dyDescent="0.3">
      <c r="A92" s="19"/>
      <c r="B92" s="580" t="s">
        <v>27</v>
      </c>
      <c r="C92" s="142">
        <f>C$4</f>
        <v>44927</v>
      </c>
      <c r="D92" s="142">
        <f t="shared" ref="D92:AM92" si="59">D$4</f>
        <v>44958</v>
      </c>
      <c r="E92" s="142">
        <f t="shared" si="59"/>
        <v>44986</v>
      </c>
      <c r="F92" s="142">
        <f t="shared" si="59"/>
        <v>45017</v>
      </c>
      <c r="G92" s="142">
        <f t="shared" si="59"/>
        <v>45047</v>
      </c>
      <c r="H92" s="142">
        <f t="shared" si="59"/>
        <v>45078</v>
      </c>
      <c r="I92" s="142">
        <f t="shared" si="59"/>
        <v>45108</v>
      </c>
      <c r="J92" s="142">
        <f t="shared" si="59"/>
        <v>45139</v>
      </c>
      <c r="K92" s="142">
        <f t="shared" si="59"/>
        <v>45170</v>
      </c>
      <c r="L92" s="142">
        <f t="shared" si="59"/>
        <v>45200</v>
      </c>
      <c r="M92" s="142">
        <f t="shared" si="59"/>
        <v>45231</v>
      </c>
      <c r="N92" s="142">
        <f t="shared" si="59"/>
        <v>45261</v>
      </c>
      <c r="O92" s="142">
        <f t="shared" si="59"/>
        <v>45292</v>
      </c>
      <c r="P92" s="142">
        <f t="shared" si="59"/>
        <v>45323</v>
      </c>
      <c r="Q92" s="142">
        <f t="shared" si="59"/>
        <v>45352</v>
      </c>
      <c r="R92" s="142">
        <f t="shared" si="59"/>
        <v>45383</v>
      </c>
      <c r="S92" s="142">
        <f t="shared" si="59"/>
        <v>45413</v>
      </c>
      <c r="T92" s="142">
        <f t="shared" si="59"/>
        <v>45444</v>
      </c>
      <c r="U92" s="142">
        <f t="shared" si="59"/>
        <v>45474</v>
      </c>
      <c r="V92" s="142">
        <f t="shared" si="59"/>
        <v>45505</v>
      </c>
      <c r="W92" s="142">
        <f t="shared" si="59"/>
        <v>45536</v>
      </c>
      <c r="X92" s="142">
        <f t="shared" si="59"/>
        <v>45566</v>
      </c>
      <c r="Y92" s="142">
        <f t="shared" si="59"/>
        <v>45597</v>
      </c>
      <c r="Z92" s="142">
        <f t="shared" si="59"/>
        <v>45627</v>
      </c>
      <c r="AA92" s="142">
        <f t="shared" si="59"/>
        <v>45658</v>
      </c>
      <c r="AB92" s="142">
        <f t="shared" si="59"/>
        <v>45689</v>
      </c>
      <c r="AC92" s="142">
        <f t="shared" si="59"/>
        <v>45717</v>
      </c>
      <c r="AD92" s="142">
        <f t="shared" si="59"/>
        <v>45748</v>
      </c>
      <c r="AE92" s="142">
        <f t="shared" si="59"/>
        <v>45778</v>
      </c>
      <c r="AF92" s="142">
        <f t="shared" si="59"/>
        <v>45809</v>
      </c>
      <c r="AG92" s="142">
        <f t="shared" si="59"/>
        <v>45839</v>
      </c>
      <c r="AH92" s="142">
        <f t="shared" si="59"/>
        <v>45870</v>
      </c>
      <c r="AI92" s="142">
        <f t="shared" si="59"/>
        <v>45901</v>
      </c>
      <c r="AJ92" s="142">
        <f t="shared" si="59"/>
        <v>45931</v>
      </c>
      <c r="AK92" s="142">
        <f t="shared" si="59"/>
        <v>45962</v>
      </c>
      <c r="AL92" s="142">
        <f t="shared" si="59"/>
        <v>45992</v>
      </c>
      <c r="AM92" s="142">
        <f t="shared" si="59"/>
        <v>46023</v>
      </c>
    </row>
    <row r="93" spans="1:41" ht="15.75" thickBot="1" x14ac:dyDescent="0.3">
      <c r="A93" s="19"/>
      <c r="B93" s="581"/>
      <c r="C93" s="348">
        <f>'2M - SGS'!C93</f>
        <v>5.5282999999999999E-2</v>
      </c>
      <c r="D93" s="348">
        <f>'2M - SGS'!D93</f>
        <v>5.5594999999999999E-2</v>
      </c>
      <c r="E93" s="348">
        <f>'2M - SGS'!E93</f>
        <v>5.738E-2</v>
      </c>
      <c r="F93" s="348">
        <f>'2M - SGS'!F93</f>
        <v>6.3913999999999999E-2</v>
      </c>
      <c r="G93" s="348">
        <f>'2M - SGS'!G93</f>
        <v>6.8912000000000001E-2</v>
      </c>
      <c r="H93" s="348">
        <f>'2M - SGS'!H93</f>
        <v>9.9557000000000007E-2</v>
      </c>
      <c r="I93" s="359">
        <f>'2M - SGS'!I93</f>
        <v>0.104534</v>
      </c>
      <c r="J93" s="359">
        <f>'2M - SGS'!J93</f>
        <v>0.104534</v>
      </c>
      <c r="K93" s="359">
        <f>'2M - SGS'!K93</f>
        <v>0.104534</v>
      </c>
      <c r="L93" s="359">
        <f>'2M - SGS'!L93</f>
        <v>6.5838999999999995E-2</v>
      </c>
      <c r="M93" s="359">
        <f>'2M - SGS'!M93</f>
        <v>6.8312999999999999E-2</v>
      </c>
      <c r="N93" s="359">
        <f>'2M - SGS'!N93</f>
        <v>6.4322000000000004E-2</v>
      </c>
      <c r="O93" s="359">
        <f>'2M - SGS'!O93</f>
        <v>6.0077999999999999E-2</v>
      </c>
      <c r="P93" s="359">
        <f>'2M - SGS'!P93</f>
        <v>5.8437000000000003E-2</v>
      </c>
      <c r="Q93" s="359">
        <f>'2M - SGS'!Q93</f>
        <v>6.1108999999999997E-2</v>
      </c>
      <c r="R93" s="359">
        <f>'2M - SGS'!R93</f>
        <v>6.9194000000000006E-2</v>
      </c>
      <c r="S93" s="359">
        <f>'2M - SGS'!S93</f>
        <v>7.2404999999999997E-2</v>
      </c>
      <c r="T93" s="359">
        <f>'2M - SGS'!T93</f>
        <v>0.104534</v>
      </c>
      <c r="U93" s="359">
        <f>'2M - SGS'!U93</f>
        <v>0.104534</v>
      </c>
      <c r="V93" s="359">
        <f>'2M - SGS'!V93</f>
        <v>0.104534</v>
      </c>
      <c r="W93" s="359">
        <f>'2M - SGS'!W93</f>
        <v>0.104534</v>
      </c>
      <c r="X93" s="359">
        <f>'2M - SGS'!X93</f>
        <v>6.5838999999999995E-2</v>
      </c>
      <c r="Y93" s="359">
        <f>'2M - SGS'!Y93</f>
        <v>6.8312999999999999E-2</v>
      </c>
      <c r="Z93" s="359">
        <f>'2M - SGS'!Z93</f>
        <v>6.4322000000000004E-2</v>
      </c>
      <c r="AA93" s="359">
        <f>'2M - SGS'!AA93</f>
        <v>6.0077999999999999E-2</v>
      </c>
      <c r="AB93" s="359">
        <f>'2M - SGS'!AB93</f>
        <v>5.8437000000000003E-2</v>
      </c>
      <c r="AC93" s="359">
        <f>'2M - SGS'!AC93</f>
        <v>6.1108999999999997E-2</v>
      </c>
      <c r="AD93" s="359">
        <f>'2M - SGS'!AD93</f>
        <v>6.9194000000000006E-2</v>
      </c>
      <c r="AE93" s="359">
        <f>'2M - SGS'!AE93</f>
        <v>7.2404999999999997E-2</v>
      </c>
      <c r="AF93" s="359">
        <f>'2M - SGS'!AF93</f>
        <v>0.104534</v>
      </c>
      <c r="AG93" s="359">
        <f>'2M - SGS'!AG93</f>
        <v>0.104534</v>
      </c>
      <c r="AH93" s="359">
        <f>'2M - SGS'!AH93</f>
        <v>0.104534</v>
      </c>
      <c r="AI93" s="359">
        <f>'2M - SGS'!AI93</f>
        <v>0.104534</v>
      </c>
      <c r="AJ93" s="359">
        <f>'2M - SGS'!AJ93</f>
        <v>6.5838999999999995E-2</v>
      </c>
      <c r="AK93" s="359">
        <f>'2M - SGS'!AK93</f>
        <v>6.8312999999999999E-2</v>
      </c>
      <c r="AL93" s="359">
        <f>'2M - SGS'!AL93</f>
        <v>6.4322000000000004E-2</v>
      </c>
      <c r="AM93" s="359">
        <f>'2M - SGS'!AM93</f>
        <v>6.0077999999999999E-2</v>
      </c>
      <c r="AO93" s="192" t="s">
        <v>175</v>
      </c>
    </row>
    <row r="94" spans="1:41" x14ac:dyDescent="0.25">
      <c r="C94" s="347" t="s">
        <v>221</v>
      </c>
      <c r="I94" s="360" t="s">
        <v>230</v>
      </c>
      <c r="AO94" s="192" t="s">
        <v>183</v>
      </c>
    </row>
    <row r="95" spans="1:41" x14ac:dyDescent="0.25">
      <c r="AO95" s="192" t="s">
        <v>222</v>
      </c>
    </row>
    <row r="111" spans="4:10" x14ac:dyDescent="0.25">
      <c r="J111" s="5"/>
    </row>
    <row r="112" spans="4:10" x14ac:dyDescent="0.25">
      <c r="D112" s="6"/>
    </row>
  </sheetData>
  <mergeCells count="6">
    <mergeCell ref="A77:A90"/>
    <mergeCell ref="B92:B93"/>
    <mergeCell ref="A4:A19"/>
    <mergeCell ref="A22:A37"/>
    <mergeCell ref="A40:A55"/>
    <mergeCell ref="A58:A7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O201"/>
  <sheetViews>
    <sheetView zoomScale="80" zoomScaleNormal="80" workbookViewId="0">
      <pane xSplit="2" topLeftCell="C1" activePane="topRight" state="frozen"/>
      <selection activeCell="K32" sqref="K32"/>
      <selection pane="topRight" activeCell="AK215" sqref="AK215"/>
    </sheetView>
  </sheetViews>
  <sheetFormatPr defaultRowHeight="15" x14ac:dyDescent="0.25"/>
  <cols>
    <col min="1" max="1" width="10" customWidth="1"/>
    <col min="2" max="2" width="24.7109375" customWidth="1"/>
    <col min="3" max="3" width="15.7109375" bestFit="1" customWidth="1"/>
    <col min="4" max="39" width="13.7109375" customWidth="1"/>
    <col min="40" max="41" width="10.5703125" bestFit="1"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ENTRY'!S181</f>
        <v>0</v>
      </c>
      <c r="D6" s="3">
        <f>'BIZ kWh ENTRY'!T181</f>
        <v>0</v>
      </c>
      <c r="E6" s="3">
        <f>'BIZ kWh ENTRY'!U181</f>
        <v>0</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ENTRY'!S183</f>
        <v>0</v>
      </c>
      <c r="D8" s="3">
        <f>'BIZ kWh ENTRY'!T183</f>
        <v>0</v>
      </c>
      <c r="E8" s="3">
        <f>'BIZ kWh ENTRY'!U183</f>
        <v>0</v>
      </c>
      <c r="F8" s="3">
        <f>'BIZ kWh ENTRY'!V183</f>
        <v>0</v>
      </c>
      <c r="G8" s="3">
        <f>'BIZ kWh ENTRY'!W183</f>
        <v>0</v>
      </c>
      <c r="H8" s="3">
        <f>'BIZ kWh ENTRY'!X183</f>
        <v>0</v>
      </c>
      <c r="I8" s="3">
        <f>'BIZ kWh ENTRY'!Y183</f>
        <v>0</v>
      </c>
      <c r="J8" s="3">
        <f>'BIZ kWh ENTRY'!Z183</f>
        <v>0</v>
      </c>
      <c r="K8" s="3">
        <f>'BIZ kWh ENTRY'!AA183</f>
        <v>0</v>
      </c>
      <c r="L8" s="3">
        <f>'BIZ kWh ENTRY'!AB183</f>
        <v>0</v>
      </c>
      <c r="M8" s="3">
        <f>'BIZ kWh ENTRY'!AC183</f>
        <v>0</v>
      </c>
      <c r="N8" s="3">
        <f>'BIZ kWh ENTRY'!AD183</f>
        <v>0</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ENTRY'!S184</f>
        <v>0</v>
      </c>
      <c r="D9" s="3">
        <f>'BIZ kWh ENTRY'!T184</f>
        <v>0</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ENTRY'!S187</f>
        <v>0</v>
      </c>
      <c r="D12" s="3">
        <f>'BIZ kWh ENTRY'!T187</f>
        <v>0</v>
      </c>
      <c r="E12" s="3">
        <f>'BIZ kWh ENTRY'!U187</f>
        <v>55871.667371519994</v>
      </c>
      <c r="F12" s="3">
        <f>'BIZ kWh ENTRY'!V187</f>
        <v>14331.985667999999</v>
      </c>
      <c r="G12" s="3">
        <f>'BIZ kWh ENTRY'!W187</f>
        <v>74318.325681599992</v>
      </c>
      <c r="H12" s="3">
        <f>'BIZ kWh ENTRY'!X187</f>
        <v>46716.586616699999</v>
      </c>
      <c r="I12" s="3">
        <f>'BIZ kWh ENTRY'!Y187</f>
        <v>105538.38536811422</v>
      </c>
      <c r="J12" s="3">
        <f>'BIZ kWh ENTRY'!Z187</f>
        <v>74408.485591439996</v>
      </c>
      <c r="K12" s="3">
        <f>'BIZ kWh ENTRY'!AA187</f>
        <v>243345.72554292</v>
      </c>
      <c r="L12" s="3">
        <f>'BIZ kWh ENTRY'!AB187</f>
        <v>108194.54670024001</v>
      </c>
      <c r="M12" s="3">
        <f>'BIZ kWh ENTRY'!AC187</f>
        <v>51415.837473000007</v>
      </c>
      <c r="N12" s="3">
        <f>'BIZ kWh ENTRY'!AD187</f>
        <v>1764735.7100852006</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LI 1M - RES'!B16</f>
        <v>Monthly kWh</v>
      </c>
      <c r="C19" s="230">
        <f>SUM(C5:C18)</f>
        <v>0</v>
      </c>
      <c r="D19" s="230">
        <f t="shared" ref="D19:AM19" si="1">SUM(D5:D18)</f>
        <v>0</v>
      </c>
      <c r="E19" s="230">
        <f t="shared" si="1"/>
        <v>55871.667371519994</v>
      </c>
      <c r="F19" s="230">
        <f t="shared" si="1"/>
        <v>14331.985667999999</v>
      </c>
      <c r="G19" s="230">
        <f t="shared" si="1"/>
        <v>74318.325681599992</v>
      </c>
      <c r="H19" s="230">
        <f t="shared" si="1"/>
        <v>46716.586616699999</v>
      </c>
      <c r="I19" s="230">
        <f t="shared" si="1"/>
        <v>105538.38536811422</v>
      </c>
      <c r="J19" s="230">
        <f t="shared" si="1"/>
        <v>74408.485591439996</v>
      </c>
      <c r="K19" s="230">
        <f t="shared" si="1"/>
        <v>243345.72554292</v>
      </c>
      <c r="L19" s="230">
        <f t="shared" si="1"/>
        <v>108194.54670024001</v>
      </c>
      <c r="M19" s="230">
        <f t="shared" si="1"/>
        <v>51415.837473000007</v>
      </c>
      <c r="N19" s="230">
        <f t="shared" si="1"/>
        <v>1764735.7100852006</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251"/>
      <c r="D21" s="127"/>
      <c r="E21" s="251"/>
      <c r="F21" s="127"/>
      <c r="G21" s="127"/>
      <c r="H21" s="251"/>
      <c r="I21" s="127"/>
      <c r="J21" s="127"/>
      <c r="K21" s="251"/>
      <c r="L21" s="127"/>
      <c r="M21" s="127"/>
      <c r="N21" s="251"/>
      <c r="O21" s="127"/>
      <c r="P21" s="127"/>
      <c r="Q21" s="251"/>
      <c r="R21" s="127"/>
      <c r="S21" s="127"/>
      <c r="T21" s="251"/>
      <c r="U21" s="127"/>
      <c r="V21" s="127"/>
      <c r="W21" s="251"/>
      <c r="X21" s="127"/>
      <c r="Y21" s="127"/>
      <c r="Z21" s="251"/>
      <c r="AA21" s="127"/>
      <c r="AB21" s="127"/>
      <c r="AC21" s="251"/>
      <c r="AD21" s="127"/>
      <c r="AE21" s="127"/>
      <c r="AF21" s="251"/>
      <c r="AG21" s="127"/>
      <c r="AH21" s="127"/>
      <c r="AI21" s="251"/>
      <c r="AJ21" s="127"/>
      <c r="AK21" s="127"/>
      <c r="AL21" s="251"/>
      <c r="AM21" s="127"/>
    </row>
    <row r="22" spans="1:39" ht="16.5" thickBot="1" x14ac:dyDescent="0.3">
      <c r="A22" s="585" t="s">
        <v>14</v>
      </c>
      <c r="B22" s="17" t="s">
        <v>10</v>
      </c>
      <c r="C22" s="142">
        <f>C$4</f>
        <v>44927</v>
      </c>
      <c r="D22" s="142">
        <f t="shared" ref="D22:AM22" si="2">D$4</f>
        <v>44958</v>
      </c>
      <c r="E22" s="142">
        <f t="shared" si="2"/>
        <v>44986</v>
      </c>
      <c r="F22" s="142">
        <f t="shared" si="2"/>
        <v>45017</v>
      </c>
      <c r="G22" s="142">
        <f t="shared" si="2"/>
        <v>45047</v>
      </c>
      <c r="H22" s="142">
        <f t="shared" si="2"/>
        <v>45078</v>
      </c>
      <c r="I22" s="142">
        <f t="shared" si="2"/>
        <v>45108</v>
      </c>
      <c r="J22" s="142">
        <f t="shared" si="2"/>
        <v>45139</v>
      </c>
      <c r="K22" s="142">
        <f t="shared" si="2"/>
        <v>45170</v>
      </c>
      <c r="L22" s="142">
        <f t="shared" si="2"/>
        <v>45200</v>
      </c>
      <c r="M22" s="142">
        <f t="shared" si="2"/>
        <v>45231</v>
      </c>
      <c r="N22" s="142">
        <f t="shared" si="2"/>
        <v>45261</v>
      </c>
      <c r="O22" s="142">
        <f t="shared" si="2"/>
        <v>45292</v>
      </c>
      <c r="P22" s="142">
        <f t="shared" si="2"/>
        <v>45323</v>
      </c>
      <c r="Q22" s="142">
        <f t="shared" si="2"/>
        <v>45352</v>
      </c>
      <c r="R22" s="142">
        <f t="shared" si="2"/>
        <v>45383</v>
      </c>
      <c r="S22" s="142">
        <f t="shared" si="2"/>
        <v>45413</v>
      </c>
      <c r="T22" s="142">
        <f t="shared" si="2"/>
        <v>45444</v>
      </c>
      <c r="U22" s="142">
        <f t="shared" si="2"/>
        <v>45474</v>
      </c>
      <c r="V22" s="142">
        <f t="shared" si="2"/>
        <v>45505</v>
      </c>
      <c r="W22" s="142">
        <f t="shared" si="2"/>
        <v>45536</v>
      </c>
      <c r="X22" s="142">
        <f t="shared" si="2"/>
        <v>45566</v>
      </c>
      <c r="Y22" s="142">
        <f t="shared" si="2"/>
        <v>45597</v>
      </c>
      <c r="Z22" s="480">
        <f t="shared" si="2"/>
        <v>45627</v>
      </c>
      <c r="AA22" s="142">
        <f t="shared" si="2"/>
        <v>45658</v>
      </c>
      <c r="AB22" s="142">
        <f t="shared" si="2"/>
        <v>45689</v>
      </c>
      <c r="AC22" s="142">
        <f t="shared" si="2"/>
        <v>45717</v>
      </c>
      <c r="AD22" s="142">
        <f t="shared" si="2"/>
        <v>45748</v>
      </c>
      <c r="AE22" s="142">
        <f t="shared" si="2"/>
        <v>45778</v>
      </c>
      <c r="AF22" s="142">
        <f t="shared" si="2"/>
        <v>45809</v>
      </c>
      <c r="AG22" s="142">
        <f t="shared" si="2"/>
        <v>45839</v>
      </c>
      <c r="AH22" s="142">
        <f t="shared" si="2"/>
        <v>45870</v>
      </c>
      <c r="AI22" s="142">
        <f t="shared" si="2"/>
        <v>45901</v>
      </c>
      <c r="AJ22" s="142">
        <f t="shared" si="2"/>
        <v>45931</v>
      </c>
      <c r="AK22" s="142">
        <f t="shared" si="2"/>
        <v>45962</v>
      </c>
      <c r="AL22" s="142">
        <f t="shared" si="2"/>
        <v>45992</v>
      </c>
      <c r="AM22" s="142">
        <f t="shared" si="2"/>
        <v>46023</v>
      </c>
    </row>
    <row r="23" spans="1:39" ht="15" customHeight="1" x14ac:dyDescent="0.25">
      <c r="A23" s="586"/>
      <c r="B23" s="11" t="str">
        <f t="shared" ref="B23:C37" si="3">B5</f>
        <v>Air Comp</v>
      </c>
      <c r="C23" s="3">
        <f>C5</f>
        <v>0</v>
      </c>
      <c r="D23" s="3">
        <f>IF(SUM($C$19:$N$19)=0,0,C23+D5)</f>
        <v>0</v>
      </c>
      <c r="E23" s="3">
        <f t="shared" ref="E23:AM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481">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25">
      <c r="A24" s="586"/>
      <c r="B24" s="12" t="str">
        <f t="shared" si="3"/>
        <v>Building Shell</v>
      </c>
      <c r="C24" s="3">
        <f t="shared" si="3"/>
        <v>0</v>
      </c>
      <c r="D24" s="3">
        <f t="shared" ref="D24:AM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481">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25">
      <c r="A25" s="586"/>
      <c r="B25" s="11" t="str">
        <f t="shared" si="3"/>
        <v>Cooking</v>
      </c>
      <c r="C25" s="3">
        <f t="shared" si="3"/>
        <v>0</v>
      </c>
      <c r="D25" s="3">
        <f t="shared" ref="D25:AM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81">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586"/>
      <c r="B26" s="11" t="str">
        <f t="shared" si="3"/>
        <v>Cooling</v>
      </c>
      <c r="C26" s="3">
        <f t="shared" si="3"/>
        <v>0</v>
      </c>
      <c r="D26" s="3">
        <f t="shared" ref="D26:AM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481">
        <f t="shared" si="7"/>
        <v>0</v>
      </c>
      <c r="AA26" s="3">
        <f t="shared" si="7"/>
        <v>0</v>
      </c>
      <c r="AB26" s="3">
        <f t="shared" si="7"/>
        <v>0</v>
      </c>
      <c r="AC26" s="3">
        <f t="shared" si="7"/>
        <v>0</v>
      </c>
      <c r="AD26" s="3">
        <f t="shared" si="7"/>
        <v>0</v>
      </c>
      <c r="AE26" s="3">
        <f t="shared" si="7"/>
        <v>0</v>
      </c>
      <c r="AF26" s="3">
        <f t="shared" si="7"/>
        <v>0</v>
      </c>
      <c r="AG26" s="3">
        <f t="shared" si="7"/>
        <v>0</v>
      </c>
      <c r="AH26" s="3">
        <f t="shared" si="7"/>
        <v>0</v>
      </c>
      <c r="AI26" s="3">
        <f t="shared" si="7"/>
        <v>0</v>
      </c>
      <c r="AJ26" s="3">
        <f t="shared" si="7"/>
        <v>0</v>
      </c>
      <c r="AK26" s="3">
        <f t="shared" si="7"/>
        <v>0</v>
      </c>
      <c r="AL26" s="3">
        <f t="shared" si="7"/>
        <v>0</v>
      </c>
      <c r="AM26" s="3">
        <f t="shared" si="7"/>
        <v>0</v>
      </c>
    </row>
    <row r="27" spans="1:39" x14ac:dyDescent="0.25">
      <c r="A27" s="586"/>
      <c r="B27" s="12" t="str">
        <f t="shared" si="3"/>
        <v>Ext Lighting</v>
      </c>
      <c r="C27" s="3">
        <f t="shared" si="3"/>
        <v>0</v>
      </c>
      <c r="D27" s="3">
        <f t="shared" ref="D27:AM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481">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25">
      <c r="A28" s="586"/>
      <c r="B28" s="11" t="str">
        <f t="shared" si="3"/>
        <v>Heating</v>
      </c>
      <c r="C28" s="3">
        <f t="shared" si="3"/>
        <v>0</v>
      </c>
      <c r="D28" s="3">
        <f t="shared" ref="D28:AM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81">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25">
      <c r="A29" s="586"/>
      <c r="B29" s="11" t="str">
        <f t="shared" si="3"/>
        <v>HVAC</v>
      </c>
      <c r="C29" s="3">
        <f t="shared" si="3"/>
        <v>0</v>
      </c>
      <c r="D29" s="3">
        <f t="shared" ref="D29:AM29" si="10">IF(SUM($C$19:$N$19)=0,0,C29+D11)</f>
        <v>0</v>
      </c>
      <c r="E29" s="3">
        <f t="shared" si="10"/>
        <v>0</v>
      </c>
      <c r="F29" s="3">
        <f t="shared" si="10"/>
        <v>0</v>
      </c>
      <c r="G29" s="3">
        <f t="shared" si="10"/>
        <v>0</v>
      </c>
      <c r="H29" s="3">
        <f t="shared" si="10"/>
        <v>0</v>
      </c>
      <c r="I29" s="3">
        <f t="shared" si="10"/>
        <v>0</v>
      </c>
      <c r="J29" s="3">
        <f t="shared" si="10"/>
        <v>0</v>
      </c>
      <c r="K29" s="3">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481">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row>
    <row r="30" spans="1:39" x14ac:dyDescent="0.25">
      <c r="A30" s="586"/>
      <c r="B30" s="11" t="str">
        <f t="shared" si="3"/>
        <v>Lighting</v>
      </c>
      <c r="C30" s="3">
        <f t="shared" si="3"/>
        <v>0</v>
      </c>
      <c r="D30" s="3">
        <f t="shared" ref="D30:AM30" si="11">IF(SUM($C$19:$N$19)=0,0,C30+D12)</f>
        <v>0</v>
      </c>
      <c r="E30" s="3">
        <f t="shared" si="11"/>
        <v>55871.667371519994</v>
      </c>
      <c r="F30" s="3">
        <f t="shared" si="11"/>
        <v>70203.653039519995</v>
      </c>
      <c r="G30" s="3">
        <f t="shared" si="11"/>
        <v>144521.97872111999</v>
      </c>
      <c r="H30" s="3">
        <f t="shared" si="11"/>
        <v>191238.56533781998</v>
      </c>
      <c r="I30" s="3">
        <f t="shared" si="11"/>
        <v>296776.9507059342</v>
      </c>
      <c r="J30" s="3">
        <f t="shared" si="11"/>
        <v>371185.4362973742</v>
      </c>
      <c r="K30" s="3">
        <f t="shared" si="11"/>
        <v>614531.16184029425</v>
      </c>
      <c r="L30" s="3">
        <f t="shared" si="11"/>
        <v>722725.70854053425</v>
      </c>
      <c r="M30" s="3">
        <f t="shared" si="11"/>
        <v>774141.5460135343</v>
      </c>
      <c r="N30" s="3">
        <f t="shared" si="11"/>
        <v>2538877.2560987351</v>
      </c>
      <c r="O30" s="3">
        <f t="shared" si="11"/>
        <v>2538877.2560987351</v>
      </c>
      <c r="P30" s="3">
        <f t="shared" si="11"/>
        <v>2538877.2560987351</v>
      </c>
      <c r="Q30" s="3">
        <f t="shared" si="11"/>
        <v>2538877.2560987351</v>
      </c>
      <c r="R30" s="3">
        <f t="shared" si="11"/>
        <v>2538877.2560987351</v>
      </c>
      <c r="S30" s="3">
        <f t="shared" si="11"/>
        <v>2538877.2560987351</v>
      </c>
      <c r="T30" s="3">
        <f t="shared" si="11"/>
        <v>2538877.2560987351</v>
      </c>
      <c r="U30" s="3">
        <f t="shared" si="11"/>
        <v>2538877.2560987351</v>
      </c>
      <c r="V30" s="3">
        <f t="shared" si="11"/>
        <v>2538877.2560987351</v>
      </c>
      <c r="W30" s="3">
        <f t="shared" si="11"/>
        <v>2538877.2560987351</v>
      </c>
      <c r="X30" s="3">
        <f t="shared" si="11"/>
        <v>2538877.2560987351</v>
      </c>
      <c r="Y30" s="3">
        <f t="shared" si="11"/>
        <v>2538877.2560987351</v>
      </c>
      <c r="Z30" s="481">
        <f t="shared" si="11"/>
        <v>2538877.2560987351</v>
      </c>
      <c r="AA30" s="3">
        <f t="shared" si="11"/>
        <v>2538877.2560987351</v>
      </c>
      <c r="AB30" s="3">
        <f t="shared" si="11"/>
        <v>2538877.2560987351</v>
      </c>
      <c r="AC30" s="3">
        <f t="shared" si="11"/>
        <v>2538877.2560987351</v>
      </c>
      <c r="AD30" s="3">
        <f t="shared" si="11"/>
        <v>2538877.2560987351</v>
      </c>
      <c r="AE30" s="3">
        <f t="shared" si="11"/>
        <v>2538877.2560987351</v>
      </c>
      <c r="AF30" s="3">
        <f t="shared" si="11"/>
        <v>2538877.2560987351</v>
      </c>
      <c r="AG30" s="3">
        <f t="shared" si="11"/>
        <v>2538877.2560987351</v>
      </c>
      <c r="AH30" s="3">
        <f t="shared" si="11"/>
        <v>2538877.2560987351</v>
      </c>
      <c r="AI30" s="3">
        <f t="shared" si="11"/>
        <v>2538877.2560987351</v>
      </c>
      <c r="AJ30" s="3">
        <f t="shared" si="11"/>
        <v>2538877.2560987351</v>
      </c>
      <c r="AK30" s="3">
        <f t="shared" si="11"/>
        <v>2538877.2560987351</v>
      </c>
      <c r="AL30" s="3">
        <f t="shared" si="11"/>
        <v>2538877.2560987351</v>
      </c>
      <c r="AM30" s="3">
        <f t="shared" si="11"/>
        <v>2538877.2560987351</v>
      </c>
    </row>
    <row r="31" spans="1:39" x14ac:dyDescent="0.25">
      <c r="A31" s="586"/>
      <c r="B31" s="11" t="str">
        <f t="shared" si="3"/>
        <v>Miscellaneous</v>
      </c>
      <c r="C31" s="3">
        <f t="shared" si="3"/>
        <v>0</v>
      </c>
      <c r="D31" s="3">
        <f t="shared" ref="D31:AM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481">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25">
      <c r="A32" s="586"/>
      <c r="B32" s="11" t="str">
        <f t="shared" si="3"/>
        <v>Motors</v>
      </c>
      <c r="C32" s="3">
        <f t="shared" si="3"/>
        <v>0</v>
      </c>
      <c r="D32" s="3">
        <f t="shared" ref="D32:AM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481">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25">
      <c r="A33" s="586"/>
      <c r="B33" s="11" t="str">
        <f t="shared" si="3"/>
        <v>Process</v>
      </c>
      <c r="C33" s="3">
        <f t="shared" si="3"/>
        <v>0</v>
      </c>
      <c r="D33" s="3">
        <f t="shared" ref="D33:AM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481">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25">
      <c r="A34" s="586"/>
      <c r="B34" s="11" t="str">
        <f t="shared" si="3"/>
        <v>Refrigeration</v>
      </c>
      <c r="C34" s="3">
        <f t="shared" si="3"/>
        <v>0</v>
      </c>
      <c r="D34" s="3">
        <f t="shared" ref="D34:AM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481">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25">
      <c r="A35" s="586"/>
      <c r="B35" s="11" t="str">
        <f t="shared" si="3"/>
        <v>Water Heating</v>
      </c>
      <c r="C35" s="3">
        <f t="shared" si="3"/>
        <v>0</v>
      </c>
      <c r="D35" s="3">
        <f t="shared" ref="D35:AM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81">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25">
      <c r="A36" s="586"/>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3"/>
        <v>Monthly kWh</v>
      </c>
      <c r="C37" s="230">
        <f>SUM(C23:C36)</f>
        <v>0</v>
      </c>
      <c r="D37" s="230">
        <f t="shared" ref="D37:AM37" si="17">SUM(D23:D36)</f>
        <v>0</v>
      </c>
      <c r="E37" s="230">
        <f t="shared" si="17"/>
        <v>55871.667371519994</v>
      </c>
      <c r="F37" s="230">
        <f t="shared" si="17"/>
        <v>70203.653039519995</v>
      </c>
      <c r="G37" s="230">
        <f t="shared" si="17"/>
        <v>144521.97872111999</v>
      </c>
      <c r="H37" s="230">
        <f t="shared" si="17"/>
        <v>191238.56533781998</v>
      </c>
      <c r="I37" s="230">
        <f t="shared" si="17"/>
        <v>296776.9507059342</v>
      </c>
      <c r="J37" s="230">
        <f t="shared" si="17"/>
        <v>371185.4362973742</v>
      </c>
      <c r="K37" s="230">
        <f t="shared" si="17"/>
        <v>614531.16184029425</v>
      </c>
      <c r="L37" s="230">
        <f t="shared" si="17"/>
        <v>722725.70854053425</v>
      </c>
      <c r="M37" s="230">
        <f t="shared" si="17"/>
        <v>774141.5460135343</v>
      </c>
      <c r="N37" s="230">
        <f t="shared" si="17"/>
        <v>2538877.2560987351</v>
      </c>
      <c r="O37" s="230">
        <f t="shared" si="17"/>
        <v>2538877.2560987351</v>
      </c>
      <c r="P37" s="230">
        <f t="shared" si="17"/>
        <v>2538877.2560987351</v>
      </c>
      <c r="Q37" s="230">
        <f t="shared" si="17"/>
        <v>2538877.2560987351</v>
      </c>
      <c r="R37" s="230">
        <f t="shared" si="17"/>
        <v>2538877.2560987351</v>
      </c>
      <c r="S37" s="230">
        <f t="shared" si="17"/>
        <v>2538877.2560987351</v>
      </c>
      <c r="T37" s="230">
        <f t="shared" si="17"/>
        <v>2538877.2560987351</v>
      </c>
      <c r="U37" s="230">
        <f t="shared" si="17"/>
        <v>2538877.2560987351</v>
      </c>
      <c r="V37" s="230">
        <f t="shared" si="17"/>
        <v>2538877.2560987351</v>
      </c>
      <c r="W37" s="230">
        <f t="shared" si="17"/>
        <v>2538877.2560987351</v>
      </c>
      <c r="X37" s="230">
        <f t="shared" si="17"/>
        <v>2538877.2560987351</v>
      </c>
      <c r="Y37" s="230">
        <f t="shared" si="17"/>
        <v>2538877.2560987351</v>
      </c>
      <c r="Z37" s="230">
        <f t="shared" si="17"/>
        <v>2538877.2560987351</v>
      </c>
      <c r="AA37" s="230">
        <f t="shared" si="17"/>
        <v>2538877.2560987351</v>
      </c>
      <c r="AB37" s="230">
        <f t="shared" si="17"/>
        <v>2538877.2560987351</v>
      </c>
      <c r="AC37" s="230">
        <f t="shared" si="17"/>
        <v>2538877.2560987351</v>
      </c>
      <c r="AD37" s="230">
        <f t="shared" si="17"/>
        <v>2538877.2560987351</v>
      </c>
      <c r="AE37" s="230">
        <f t="shared" si="17"/>
        <v>2538877.2560987351</v>
      </c>
      <c r="AF37" s="230">
        <f t="shared" si="17"/>
        <v>2538877.2560987351</v>
      </c>
      <c r="AG37" s="230">
        <f t="shared" si="17"/>
        <v>2538877.2560987351</v>
      </c>
      <c r="AH37" s="230">
        <f t="shared" si="17"/>
        <v>2538877.2560987351</v>
      </c>
      <c r="AI37" s="230">
        <f t="shared" si="17"/>
        <v>2538877.2560987351</v>
      </c>
      <c r="AJ37" s="230">
        <f t="shared" si="17"/>
        <v>2538877.2560987351</v>
      </c>
      <c r="AK37" s="230">
        <f t="shared" si="17"/>
        <v>2538877.2560987351</v>
      </c>
      <c r="AL37" s="230">
        <f t="shared" si="17"/>
        <v>2538877.2560987351</v>
      </c>
      <c r="AM37" s="230">
        <f t="shared" si="17"/>
        <v>2538877.2560987351</v>
      </c>
    </row>
    <row r="38" spans="1:39" x14ac:dyDescent="0.25">
      <c r="A38" s="39"/>
      <c r="B38" s="24"/>
      <c r="C38" s="9"/>
      <c r="D38" s="30"/>
      <c r="E38" s="9"/>
      <c r="F38" s="30"/>
      <c r="G38" s="30"/>
      <c r="H38" s="9"/>
      <c r="I38" s="30"/>
      <c r="J38" s="30"/>
      <c r="K38" s="9"/>
      <c r="L38" s="30"/>
      <c r="M38" s="30"/>
      <c r="N38" s="296" t="s">
        <v>184</v>
      </c>
      <c r="O38" s="295">
        <f>SUM(C5:N18)</f>
        <v>2538877.2560987351</v>
      </c>
      <c r="P38" s="30"/>
      <c r="Q38" s="9"/>
      <c r="R38" s="30"/>
      <c r="S38" s="30"/>
      <c r="T38" s="9"/>
      <c r="U38" s="30"/>
      <c r="V38" s="30"/>
      <c r="W38" s="9"/>
      <c r="X38" s="30"/>
      <c r="Y38" s="30"/>
      <c r="Z38" s="9"/>
      <c r="AA38" s="30"/>
      <c r="AB38" s="30"/>
      <c r="AC38" s="9"/>
      <c r="AD38" s="30"/>
      <c r="AE38" s="30"/>
      <c r="AF38" s="9"/>
      <c r="AG38" s="30"/>
      <c r="AH38" s="30"/>
      <c r="AI38" s="9"/>
      <c r="AJ38" s="30"/>
      <c r="AK38" s="30"/>
      <c r="AL38" s="9"/>
      <c r="AM38" s="30"/>
    </row>
    <row r="39" spans="1:39" ht="15.75" thickBot="1" x14ac:dyDescent="0.3">
      <c r="C39" s="251"/>
      <c r="D39" s="127"/>
      <c r="E39" s="251"/>
      <c r="F39" s="127"/>
      <c r="G39" s="127"/>
      <c r="H39" s="251"/>
      <c r="I39" s="127"/>
      <c r="J39" s="127"/>
      <c r="K39" s="251"/>
      <c r="L39" s="127"/>
      <c r="M39" s="127"/>
      <c r="N39" s="251"/>
      <c r="O39" s="127"/>
      <c r="P39" s="127"/>
      <c r="Q39" s="251"/>
      <c r="R39" s="127"/>
      <c r="S39" s="127"/>
      <c r="T39" s="251"/>
      <c r="U39" s="127"/>
      <c r="V39" s="127"/>
      <c r="W39" s="251"/>
      <c r="X39" s="127"/>
      <c r="Y39" s="127"/>
      <c r="Z39" s="251"/>
      <c r="AA39" s="127"/>
      <c r="AB39" s="127"/>
      <c r="AC39" s="251"/>
      <c r="AD39" s="127"/>
      <c r="AE39" s="127"/>
      <c r="AF39" s="479" t="s">
        <v>275</v>
      </c>
      <c r="AG39" s="127"/>
      <c r="AH39" s="127"/>
      <c r="AI39" s="251"/>
      <c r="AJ39" s="127"/>
      <c r="AK39" s="127"/>
      <c r="AL39" s="251"/>
      <c r="AM39" s="127"/>
    </row>
    <row r="40" spans="1:39" ht="16.5" thickBot="1" x14ac:dyDescent="0.3">
      <c r="A40" s="588" t="s">
        <v>15</v>
      </c>
      <c r="B40" s="17" t="s">
        <v>10</v>
      </c>
      <c r="C40" s="142">
        <f>C$4</f>
        <v>44927</v>
      </c>
      <c r="D40" s="142">
        <f t="shared" ref="D40:AM40" si="18">D$4</f>
        <v>44958</v>
      </c>
      <c r="E40" s="142">
        <f t="shared" si="18"/>
        <v>44986</v>
      </c>
      <c r="F40" s="142">
        <f t="shared" si="18"/>
        <v>45017</v>
      </c>
      <c r="G40" s="142">
        <f t="shared" si="18"/>
        <v>45047</v>
      </c>
      <c r="H40" s="142">
        <f t="shared" si="18"/>
        <v>45078</v>
      </c>
      <c r="I40" s="142">
        <f t="shared" si="18"/>
        <v>45108</v>
      </c>
      <c r="J40" s="142">
        <f t="shared" si="18"/>
        <v>45139</v>
      </c>
      <c r="K40" s="142">
        <f t="shared" si="18"/>
        <v>45170</v>
      </c>
      <c r="L40" s="142">
        <f t="shared" si="18"/>
        <v>45200</v>
      </c>
      <c r="M40" s="142">
        <f t="shared" si="18"/>
        <v>45231</v>
      </c>
      <c r="N40" s="142">
        <f t="shared" si="18"/>
        <v>45261</v>
      </c>
      <c r="O40" s="142">
        <f t="shared" si="18"/>
        <v>45292</v>
      </c>
      <c r="P40" s="142">
        <f t="shared" si="18"/>
        <v>45323</v>
      </c>
      <c r="Q40" s="142">
        <f t="shared" si="18"/>
        <v>45352</v>
      </c>
      <c r="R40" s="142">
        <f t="shared" si="18"/>
        <v>45383</v>
      </c>
      <c r="S40" s="142">
        <f t="shared" si="18"/>
        <v>45413</v>
      </c>
      <c r="T40" s="142">
        <f t="shared" si="18"/>
        <v>45444</v>
      </c>
      <c r="U40" s="142">
        <f t="shared" si="18"/>
        <v>45474</v>
      </c>
      <c r="V40" s="142">
        <f t="shared" si="18"/>
        <v>45505</v>
      </c>
      <c r="W40" s="142">
        <f t="shared" si="18"/>
        <v>45536</v>
      </c>
      <c r="X40" s="142">
        <f t="shared" si="18"/>
        <v>45566</v>
      </c>
      <c r="Y40" s="142">
        <f t="shared" si="18"/>
        <v>45597</v>
      </c>
      <c r="Z40" s="142">
        <f t="shared" si="18"/>
        <v>45627</v>
      </c>
      <c r="AA40" s="142">
        <f t="shared" si="18"/>
        <v>45658</v>
      </c>
      <c r="AB40" s="142">
        <f t="shared" si="18"/>
        <v>45689</v>
      </c>
      <c r="AC40" s="142">
        <f t="shared" si="18"/>
        <v>45717</v>
      </c>
      <c r="AD40" s="142">
        <f t="shared" si="18"/>
        <v>45748</v>
      </c>
      <c r="AE40" s="142">
        <f t="shared" si="18"/>
        <v>45778</v>
      </c>
      <c r="AF40" s="480">
        <f t="shared" si="18"/>
        <v>45809</v>
      </c>
      <c r="AG40" s="142">
        <f t="shared" si="18"/>
        <v>45839</v>
      </c>
      <c r="AH40" s="142">
        <f t="shared" si="18"/>
        <v>45870</v>
      </c>
      <c r="AI40" s="142">
        <f t="shared" si="18"/>
        <v>45901</v>
      </c>
      <c r="AJ40" s="142">
        <f t="shared" si="18"/>
        <v>45931</v>
      </c>
      <c r="AK40" s="142">
        <f t="shared" si="18"/>
        <v>45962</v>
      </c>
      <c r="AL40" s="142">
        <f t="shared" si="18"/>
        <v>45992</v>
      </c>
      <c r="AM40" s="142">
        <f t="shared" si="18"/>
        <v>46023</v>
      </c>
    </row>
    <row r="41" spans="1:39" ht="15" customHeight="1" x14ac:dyDescent="0.25">
      <c r="A41" s="589"/>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481">
        <f>Z23</f>
        <v>0</v>
      </c>
      <c r="AG41" s="3">
        <f t="shared" si="20"/>
        <v>0</v>
      </c>
      <c r="AH41" s="3">
        <f t="shared" si="20"/>
        <v>0</v>
      </c>
      <c r="AI41" s="3">
        <f t="shared" si="20"/>
        <v>0</v>
      </c>
      <c r="AJ41" s="3">
        <f t="shared" si="20"/>
        <v>0</v>
      </c>
      <c r="AK41" s="3">
        <f t="shared" si="20"/>
        <v>0</v>
      </c>
      <c r="AL41" s="3">
        <f t="shared" si="20"/>
        <v>0</v>
      </c>
      <c r="AM41" s="3">
        <f t="shared" si="20"/>
        <v>0</v>
      </c>
    </row>
    <row r="42" spans="1:39" x14ac:dyDescent="0.25">
      <c r="A42" s="589"/>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481">
        <f t="shared" ref="AF42:AF53" si="22">Z24</f>
        <v>0</v>
      </c>
      <c r="AG42" s="3">
        <f t="shared" si="21"/>
        <v>0</v>
      </c>
      <c r="AH42" s="3">
        <f t="shared" si="21"/>
        <v>0</v>
      </c>
      <c r="AI42" s="3">
        <f t="shared" si="21"/>
        <v>0</v>
      </c>
      <c r="AJ42" s="3">
        <f t="shared" si="21"/>
        <v>0</v>
      </c>
      <c r="AK42" s="3">
        <f t="shared" si="21"/>
        <v>0</v>
      </c>
      <c r="AL42" s="3">
        <f t="shared" si="21"/>
        <v>0</v>
      </c>
      <c r="AM42" s="3">
        <f t="shared" si="21"/>
        <v>0</v>
      </c>
    </row>
    <row r="43" spans="1:39" x14ac:dyDescent="0.25">
      <c r="A43" s="589"/>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481">
        <f t="shared" si="22"/>
        <v>0</v>
      </c>
      <c r="AG43" s="3">
        <f t="shared" si="23"/>
        <v>0</v>
      </c>
      <c r="AH43" s="3">
        <f t="shared" si="23"/>
        <v>0</v>
      </c>
      <c r="AI43" s="3">
        <f t="shared" si="23"/>
        <v>0</v>
      </c>
      <c r="AJ43" s="3">
        <f t="shared" si="23"/>
        <v>0</v>
      </c>
      <c r="AK43" s="3">
        <f t="shared" si="23"/>
        <v>0</v>
      </c>
      <c r="AL43" s="3">
        <f t="shared" si="23"/>
        <v>0</v>
      </c>
      <c r="AM43" s="3">
        <f t="shared" si="23"/>
        <v>0</v>
      </c>
    </row>
    <row r="44" spans="1:39" x14ac:dyDescent="0.25">
      <c r="A44" s="589"/>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481">
        <f t="shared" si="22"/>
        <v>0</v>
      </c>
      <c r="AG44" s="3">
        <f t="shared" si="24"/>
        <v>0</v>
      </c>
      <c r="AH44" s="3">
        <f t="shared" si="24"/>
        <v>0</v>
      </c>
      <c r="AI44" s="3">
        <f t="shared" si="24"/>
        <v>0</v>
      </c>
      <c r="AJ44" s="3">
        <f t="shared" si="24"/>
        <v>0</v>
      </c>
      <c r="AK44" s="3">
        <f t="shared" si="24"/>
        <v>0</v>
      </c>
      <c r="AL44" s="3">
        <f t="shared" si="24"/>
        <v>0</v>
      </c>
      <c r="AM44" s="3">
        <f t="shared" si="24"/>
        <v>0</v>
      </c>
    </row>
    <row r="45" spans="1:39" x14ac:dyDescent="0.25">
      <c r="A45" s="589"/>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481">
        <f t="shared" si="22"/>
        <v>0</v>
      </c>
      <c r="AG45" s="3">
        <f t="shared" si="25"/>
        <v>0</v>
      </c>
      <c r="AH45" s="3">
        <f t="shared" si="25"/>
        <v>0</v>
      </c>
      <c r="AI45" s="3">
        <f t="shared" si="25"/>
        <v>0</v>
      </c>
      <c r="AJ45" s="3">
        <f t="shared" si="25"/>
        <v>0</v>
      </c>
      <c r="AK45" s="3">
        <f t="shared" si="25"/>
        <v>0</v>
      </c>
      <c r="AL45" s="3">
        <f t="shared" si="25"/>
        <v>0</v>
      </c>
      <c r="AM45" s="3">
        <f t="shared" si="25"/>
        <v>0</v>
      </c>
    </row>
    <row r="46" spans="1:39" x14ac:dyDescent="0.25">
      <c r="A46" s="589"/>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481">
        <f t="shared" si="22"/>
        <v>0</v>
      </c>
      <c r="AG46" s="3">
        <f t="shared" si="26"/>
        <v>0</v>
      </c>
      <c r="AH46" s="3">
        <f t="shared" si="26"/>
        <v>0</v>
      </c>
      <c r="AI46" s="3">
        <f t="shared" si="26"/>
        <v>0</v>
      </c>
      <c r="AJ46" s="3">
        <f t="shared" si="26"/>
        <v>0</v>
      </c>
      <c r="AK46" s="3">
        <f t="shared" si="26"/>
        <v>0</v>
      </c>
      <c r="AL46" s="3">
        <f t="shared" si="26"/>
        <v>0</v>
      </c>
      <c r="AM46" s="3">
        <f t="shared" si="26"/>
        <v>0</v>
      </c>
    </row>
    <row r="47" spans="1:39" x14ac:dyDescent="0.25">
      <c r="A47" s="589"/>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481">
        <f t="shared" si="22"/>
        <v>0</v>
      </c>
      <c r="AG47" s="3">
        <f t="shared" si="27"/>
        <v>0</v>
      </c>
      <c r="AH47" s="3">
        <f t="shared" si="27"/>
        <v>0</v>
      </c>
      <c r="AI47" s="3">
        <f t="shared" si="27"/>
        <v>0</v>
      </c>
      <c r="AJ47" s="3">
        <f t="shared" si="27"/>
        <v>0</v>
      </c>
      <c r="AK47" s="3">
        <f t="shared" si="27"/>
        <v>0</v>
      </c>
      <c r="AL47" s="3">
        <f t="shared" si="27"/>
        <v>0</v>
      </c>
      <c r="AM47" s="3">
        <f t="shared" si="27"/>
        <v>0</v>
      </c>
    </row>
    <row r="48" spans="1:39" x14ac:dyDescent="0.25">
      <c r="A48" s="589"/>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481">
        <f t="shared" si="22"/>
        <v>2538877.2560987351</v>
      </c>
      <c r="AG48" s="3">
        <f t="shared" si="28"/>
        <v>2538877.2560987351</v>
      </c>
      <c r="AH48" s="3">
        <f t="shared" si="28"/>
        <v>2538877.2560987351</v>
      </c>
      <c r="AI48" s="3">
        <f t="shared" si="28"/>
        <v>2538877.2560987351</v>
      </c>
      <c r="AJ48" s="3">
        <f t="shared" si="28"/>
        <v>2538877.2560987351</v>
      </c>
      <c r="AK48" s="3">
        <f t="shared" si="28"/>
        <v>2538877.2560987351</v>
      </c>
      <c r="AL48" s="3">
        <f t="shared" si="28"/>
        <v>2538877.2560987351</v>
      </c>
      <c r="AM48" s="3">
        <f t="shared" si="28"/>
        <v>2538877.2560987351</v>
      </c>
    </row>
    <row r="49" spans="1:39" x14ac:dyDescent="0.25">
      <c r="A49" s="589"/>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481">
        <f t="shared" si="22"/>
        <v>0</v>
      </c>
      <c r="AG49" s="3">
        <f t="shared" si="29"/>
        <v>0</v>
      </c>
      <c r="AH49" s="3">
        <f t="shared" si="29"/>
        <v>0</v>
      </c>
      <c r="AI49" s="3">
        <f t="shared" si="29"/>
        <v>0</v>
      </c>
      <c r="AJ49" s="3">
        <f t="shared" si="29"/>
        <v>0</v>
      </c>
      <c r="AK49" s="3">
        <f t="shared" si="29"/>
        <v>0</v>
      </c>
      <c r="AL49" s="3">
        <f t="shared" si="29"/>
        <v>0</v>
      </c>
      <c r="AM49" s="3">
        <f t="shared" si="29"/>
        <v>0</v>
      </c>
    </row>
    <row r="50" spans="1:39" ht="15" customHeight="1" x14ac:dyDescent="0.25">
      <c r="A50" s="589"/>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481">
        <f t="shared" si="22"/>
        <v>0</v>
      </c>
      <c r="AG50" s="3">
        <f t="shared" si="30"/>
        <v>0</v>
      </c>
      <c r="AH50" s="3">
        <f t="shared" si="30"/>
        <v>0</v>
      </c>
      <c r="AI50" s="3">
        <f t="shared" si="30"/>
        <v>0</v>
      </c>
      <c r="AJ50" s="3">
        <f t="shared" si="30"/>
        <v>0</v>
      </c>
      <c r="AK50" s="3">
        <f t="shared" si="30"/>
        <v>0</v>
      </c>
      <c r="AL50" s="3">
        <f t="shared" si="30"/>
        <v>0</v>
      </c>
      <c r="AM50" s="3">
        <f t="shared" si="30"/>
        <v>0</v>
      </c>
    </row>
    <row r="51" spans="1:39" x14ac:dyDescent="0.25">
      <c r="A51" s="589"/>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481">
        <f t="shared" si="22"/>
        <v>0</v>
      </c>
      <c r="AG51" s="3">
        <f t="shared" si="31"/>
        <v>0</v>
      </c>
      <c r="AH51" s="3">
        <f t="shared" si="31"/>
        <v>0</v>
      </c>
      <c r="AI51" s="3">
        <f t="shared" si="31"/>
        <v>0</v>
      </c>
      <c r="AJ51" s="3">
        <f t="shared" si="31"/>
        <v>0</v>
      </c>
      <c r="AK51" s="3">
        <f t="shared" si="31"/>
        <v>0</v>
      </c>
      <c r="AL51" s="3">
        <f t="shared" si="31"/>
        <v>0</v>
      </c>
      <c r="AM51" s="3">
        <f t="shared" si="31"/>
        <v>0</v>
      </c>
    </row>
    <row r="52" spans="1:39" x14ac:dyDescent="0.25">
      <c r="A52" s="589"/>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481">
        <f t="shared" si="22"/>
        <v>0</v>
      </c>
      <c r="AG52" s="3">
        <f t="shared" si="32"/>
        <v>0</v>
      </c>
      <c r="AH52" s="3">
        <f t="shared" si="32"/>
        <v>0</v>
      </c>
      <c r="AI52" s="3">
        <f t="shared" si="32"/>
        <v>0</v>
      </c>
      <c r="AJ52" s="3">
        <f t="shared" si="32"/>
        <v>0</v>
      </c>
      <c r="AK52" s="3">
        <f t="shared" si="32"/>
        <v>0</v>
      </c>
      <c r="AL52" s="3">
        <f t="shared" si="32"/>
        <v>0</v>
      </c>
      <c r="AM52" s="3">
        <f t="shared" si="32"/>
        <v>0</v>
      </c>
    </row>
    <row r="53" spans="1:39" x14ac:dyDescent="0.25">
      <c r="A53" s="589"/>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481">
        <f t="shared" si="22"/>
        <v>0</v>
      </c>
      <c r="AG53" s="3">
        <f t="shared" si="33"/>
        <v>0</v>
      </c>
      <c r="AH53" s="3">
        <f t="shared" si="33"/>
        <v>0</v>
      </c>
      <c r="AI53" s="3">
        <f t="shared" si="33"/>
        <v>0</v>
      </c>
      <c r="AJ53" s="3">
        <f t="shared" si="33"/>
        <v>0</v>
      </c>
      <c r="AK53" s="3">
        <f t="shared" si="33"/>
        <v>0</v>
      </c>
      <c r="AL53" s="3">
        <f t="shared" si="33"/>
        <v>0</v>
      </c>
      <c r="AM53" s="3">
        <f t="shared" si="33"/>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34">SUM(D41:D54)</f>
        <v>0</v>
      </c>
      <c r="E55" s="230">
        <f t="shared" si="34"/>
        <v>0</v>
      </c>
      <c r="F55" s="230">
        <f t="shared" si="34"/>
        <v>0</v>
      </c>
      <c r="G55" s="230">
        <f t="shared" si="34"/>
        <v>0</v>
      </c>
      <c r="H55" s="230">
        <f t="shared" si="34"/>
        <v>0</v>
      </c>
      <c r="I55" s="230">
        <f t="shared" si="34"/>
        <v>0</v>
      </c>
      <c r="J55" s="230">
        <f t="shared" si="34"/>
        <v>0</v>
      </c>
      <c r="K55" s="230">
        <f t="shared" si="34"/>
        <v>0</v>
      </c>
      <c r="L55" s="230">
        <f t="shared" si="34"/>
        <v>0</v>
      </c>
      <c r="M55" s="230">
        <f t="shared" si="34"/>
        <v>0</v>
      </c>
      <c r="N55" s="230">
        <f t="shared" si="34"/>
        <v>0</v>
      </c>
      <c r="O55" s="230">
        <f t="shared" si="34"/>
        <v>0</v>
      </c>
      <c r="P55" s="230">
        <f t="shared" si="34"/>
        <v>0</v>
      </c>
      <c r="Q55" s="230">
        <f t="shared" si="34"/>
        <v>0</v>
      </c>
      <c r="R55" s="230">
        <f t="shared" si="34"/>
        <v>0</v>
      </c>
      <c r="S55" s="230">
        <f t="shared" si="34"/>
        <v>0</v>
      </c>
      <c r="T55" s="230">
        <f t="shared" si="34"/>
        <v>0</v>
      </c>
      <c r="U55" s="230">
        <f t="shared" si="34"/>
        <v>0</v>
      </c>
      <c r="V55" s="230">
        <f t="shared" si="34"/>
        <v>0</v>
      </c>
      <c r="W55" s="230">
        <f t="shared" si="34"/>
        <v>0</v>
      </c>
      <c r="X55" s="230">
        <f t="shared" si="34"/>
        <v>0</v>
      </c>
      <c r="Y55" s="230">
        <f t="shared" si="34"/>
        <v>0</v>
      </c>
      <c r="Z55" s="230">
        <f t="shared" si="34"/>
        <v>0</v>
      </c>
      <c r="AA55" s="230">
        <f t="shared" si="34"/>
        <v>0</v>
      </c>
      <c r="AB55" s="230">
        <f t="shared" si="34"/>
        <v>0</v>
      </c>
      <c r="AC55" s="230">
        <f t="shared" si="34"/>
        <v>0</v>
      </c>
      <c r="AD55" s="230">
        <f t="shared" si="34"/>
        <v>0</v>
      </c>
      <c r="AE55" s="230">
        <f t="shared" si="34"/>
        <v>0</v>
      </c>
      <c r="AF55" s="230">
        <f t="shared" si="34"/>
        <v>2538877.2560987351</v>
      </c>
      <c r="AG55" s="230">
        <f t="shared" si="34"/>
        <v>2538877.2560987351</v>
      </c>
      <c r="AH55" s="230">
        <f t="shared" si="34"/>
        <v>2538877.2560987351</v>
      </c>
      <c r="AI55" s="230">
        <f t="shared" si="34"/>
        <v>2538877.2560987351</v>
      </c>
      <c r="AJ55" s="230">
        <f t="shared" si="34"/>
        <v>2538877.2560987351</v>
      </c>
      <c r="AK55" s="230">
        <f t="shared" si="34"/>
        <v>2538877.2560987351</v>
      </c>
      <c r="AL55" s="230">
        <f t="shared" si="34"/>
        <v>2538877.2560987351</v>
      </c>
      <c r="AM55" s="230">
        <f t="shared" si="34"/>
        <v>2538877.2560987351</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251"/>
      <c r="L57" s="127"/>
      <c r="M57" s="127"/>
      <c r="N57" s="251"/>
      <c r="O57" s="127"/>
      <c r="P57" s="127"/>
      <c r="Q57" s="251"/>
      <c r="R57" s="127"/>
      <c r="S57" s="127"/>
      <c r="T57" s="251"/>
      <c r="U57" s="127"/>
      <c r="V57" s="127"/>
      <c r="W57" s="251"/>
      <c r="X57" s="127"/>
      <c r="Y57" s="127"/>
      <c r="Z57" s="251"/>
      <c r="AA57" s="127"/>
      <c r="AB57" s="127"/>
      <c r="AC57" s="251"/>
      <c r="AD57" s="127"/>
      <c r="AE57" s="127"/>
      <c r="AF57" s="251"/>
      <c r="AG57" s="127"/>
      <c r="AH57" s="127"/>
      <c r="AI57" s="251"/>
      <c r="AJ57" s="127"/>
      <c r="AK57" s="127"/>
      <c r="AL57" s="251"/>
      <c r="AM57" s="127"/>
    </row>
    <row r="58" spans="1:39" ht="16.5" thickBot="1" x14ac:dyDescent="0.3">
      <c r="A58" s="591" t="s">
        <v>16</v>
      </c>
      <c r="B58" s="17" t="s">
        <v>10</v>
      </c>
      <c r="C58" s="142">
        <f>C$4</f>
        <v>44927</v>
      </c>
      <c r="D58" s="142">
        <f t="shared" ref="D58:AM58" si="35">D$4</f>
        <v>44958</v>
      </c>
      <c r="E58" s="142">
        <f t="shared" si="35"/>
        <v>44986</v>
      </c>
      <c r="F58" s="142">
        <f t="shared" si="35"/>
        <v>45017</v>
      </c>
      <c r="G58" s="142">
        <f t="shared" si="35"/>
        <v>45047</v>
      </c>
      <c r="H58" s="142">
        <f t="shared" si="35"/>
        <v>45078</v>
      </c>
      <c r="I58" s="142">
        <f t="shared" si="35"/>
        <v>45108</v>
      </c>
      <c r="J58" s="142">
        <f t="shared" si="35"/>
        <v>45139</v>
      </c>
      <c r="K58" s="142">
        <f t="shared" si="35"/>
        <v>45170</v>
      </c>
      <c r="L58" s="142">
        <f t="shared" si="35"/>
        <v>45200</v>
      </c>
      <c r="M58" s="142">
        <f t="shared" si="35"/>
        <v>45231</v>
      </c>
      <c r="N58" s="142">
        <f t="shared" si="35"/>
        <v>45261</v>
      </c>
      <c r="O58" s="142">
        <f t="shared" si="35"/>
        <v>45292</v>
      </c>
      <c r="P58" s="142">
        <f t="shared" si="35"/>
        <v>45323</v>
      </c>
      <c r="Q58" s="142">
        <f t="shared" si="35"/>
        <v>45352</v>
      </c>
      <c r="R58" s="142">
        <f t="shared" si="35"/>
        <v>45383</v>
      </c>
      <c r="S58" s="142">
        <f t="shared" si="35"/>
        <v>45413</v>
      </c>
      <c r="T58" s="142">
        <f t="shared" si="35"/>
        <v>45444</v>
      </c>
      <c r="U58" s="142">
        <f t="shared" si="35"/>
        <v>45474</v>
      </c>
      <c r="V58" s="142">
        <f t="shared" si="35"/>
        <v>45505</v>
      </c>
      <c r="W58" s="142">
        <f t="shared" si="35"/>
        <v>45536</v>
      </c>
      <c r="X58" s="142">
        <f t="shared" si="35"/>
        <v>45566</v>
      </c>
      <c r="Y58" s="142">
        <f t="shared" si="35"/>
        <v>45597</v>
      </c>
      <c r="Z58" s="142">
        <f t="shared" si="35"/>
        <v>45627</v>
      </c>
      <c r="AA58" s="142">
        <f t="shared" si="35"/>
        <v>45658</v>
      </c>
      <c r="AB58" s="142">
        <f t="shared" si="35"/>
        <v>45689</v>
      </c>
      <c r="AC58" s="142">
        <f t="shared" si="35"/>
        <v>45717</v>
      </c>
      <c r="AD58" s="142">
        <f t="shared" si="35"/>
        <v>45748</v>
      </c>
      <c r="AE58" s="142">
        <f t="shared" si="35"/>
        <v>45778</v>
      </c>
      <c r="AF58" s="142">
        <f t="shared" si="35"/>
        <v>45809</v>
      </c>
      <c r="AG58" s="142">
        <f t="shared" si="35"/>
        <v>45839</v>
      </c>
      <c r="AH58" s="142">
        <f t="shared" si="35"/>
        <v>45870</v>
      </c>
      <c r="AI58" s="142">
        <f t="shared" si="35"/>
        <v>45901</v>
      </c>
      <c r="AJ58" s="142">
        <f t="shared" si="35"/>
        <v>45931</v>
      </c>
      <c r="AK58" s="142">
        <f t="shared" si="35"/>
        <v>45962</v>
      </c>
      <c r="AL58" s="142">
        <f t="shared" si="35"/>
        <v>45992</v>
      </c>
      <c r="AM58" s="142">
        <f t="shared" si="35"/>
        <v>46023</v>
      </c>
    </row>
    <row r="59" spans="1:39" ht="15" customHeight="1" x14ac:dyDescent="0.25">
      <c r="A59" s="592"/>
      <c r="B59" s="13" t="str">
        <f t="shared" ref="B59:B72" si="36">B41</f>
        <v>Air Comp</v>
      </c>
      <c r="C59" s="26">
        <f>((C5*0.5)-C41)*C78*C93*C$2</f>
        <v>0</v>
      </c>
      <c r="D59" s="26">
        <f>((D5*0.5)+C23-D41)*D78*D93*D$2</f>
        <v>0</v>
      </c>
      <c r="E59" s="26">
        <f t="shared" ref="E59:AM59" si="37">((E5*0.5)+D23-E41)*E78*E93*E$2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0</v>
      </c>
      <c r="O59" s="26">
        <f t="shared" si="37"/>
        <v>0</v>
      </c>
      <c r="P59" s="26">
        <f t="shared" si="37"/>
        <v>0</v>
      </c>
      <c r="Q59" s="26">
        <f t="shared" si="37"/>
        <v>0</v>
      </c>
      <c r="R59" s="26">
        <f t="shared" si="37"/>
        <v>0</v>
      </c>
      <c r="S59" s="26">
        <f t="shared" si="37"/>
        <v>0</v>
      </c>
      <c r="T59" s="26">
        <f t="shared" si="37"/>
        <v>0</v>
      </c>
      <c r="U59" s="26">
        <f t="shared" si="37"/>
        <v>0</v>
      </c>
      <c r="V59" s="26">
        <f t="shared" si="37"/>
        <v>0</v>
      </c>
      <c r="W59" s="26">
        <f t="shared" si="37"/>
        <v>0</v>
      </c>
      <c r="X59" s="26">
        <f t="shared" si="37"/>
        <v>0</v>
      </c>
      <c r="Y59" s="26">
        <f t="shared" si="37"/>
        <v>0</v>
      </c>
      <c r="Z59" s="26">
        <f t="shared" si="37"/>
        <v>0</v>
      </c>
      <c r="AA59" s="26">
        <f t="shared" si="37"/>
        <v>0</v>
      </c>
      <c r="AB59" s="26">
        <f t="shared" si="37"/>
        <v>0</v>
      </c>
      <c r="AC59" s="26">
        <f t="shared" si="37"/>
        <v>0</v>
      </c>
      <c r="AD59" s="26">
        <f t="shared" si="37"/>
        <v>0</v>
      </c>
      <c r="AE59" s="26">
        <f t="shared" si="37"/>
        <v>0</v>
      </c>
      <c r="AF59" s="26">
        <f t="shared" si="37"/>
        <v>0</v>
      </c>
      <c r="AG59" s="26">
        <f t="shared" si="37"/>
        <v>0</v>
      </c>
      <c r="AH59" s="26">
        <f t="shared" si="37"/>
        <v>0</v>
      </c>
      <c r="AI59" s="26">
        <f t="shared" si="37"/>
        <v>0</v>
      </c>
      <c r="AJ59" s="26">
        <f t="shared" si="37"/>
        <v>0</v>
      </c>
      <c r="AK59" s="26">
        <f t="shared" si="37"/>
        <v>0</v>
      </c>
      <c r="AL59" s="26">
        <f t="shared" si="37"/>
        <v>0</v>
      </c>
      <c r="AM59" s="26">
        <f t="shared" si="37"/>
        <v>0</v>
      </c>
    </row>
    <row r="60" spans="1:39" ht="15.75" x14ac:dyDescent="0.25">
      <c r="A60" s="592"/>
      <c r="B60" s="13" t="str">
        <f t="shared" si="36"/>
        <v>Building Shell</v>
      </c>
      <c r="C60" s="26">
        <f t="shared" ref="C60:C71" si="38">((C6*0.5)-C42)*C79*C94*C$2</f>
        <v>0</v>
      </c>
      <c r="D60" s="26">
        <f t="shared" ref="D60:AM60" si="39">((D6*0.5)+C24-D42)*D79*D94*D$2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9"/>
        <v>0</v>
      </c>
      <c r="U60" s="26">
        <f t="shared" si="39"/>
        <v>0</v>
      </c>
      <c r="V60" s="26">
        <f t="shared" si="39"/>
        <v>0</v>
      </c>
      <c r="W60" s="26">
        <f t="shared" si="39"/>
        <v>0</v>
      </c>
      <c r="X60" s="26">
        <f t="shared" si="39"/>
        <v>0</v>
      </c>
      <c r="Y60" s="26">
        <f t="shared" si="39"/>
        <v>0</v>
      </c>
      <c r="Z60" s="26">
        <f t="shared" si="39"/>
        <v>0</v>
      </c>
      <c r="AA60" s="26">
        <f t="shared" si="39"/>
        <v>0</v>
      </c>
      <c r="AB60" s="26">
        <f t="shared" si="39"/>
        <v>0</v>
      </c>
      <c r="AC60" s="26">
        <f t="shared" si="39"/>
        <v>0</v>
      </c>
      <c r="AD60" s="26">
        <f t="shared" si="39"/>
        <v>0</v>
      </c>
      <c r="AE60" s="26">
        <f t="shared" si="39"/>
        <v>0</v>
      </c>
      <c r="AF60" s="26">
        <f t="shared" si="39"/>
        <v>0</v>
      </c>
      <c r="AG60" s="26">
        <f t="shared" si="39"/>
        <v>0</v>
      </c>
      <c r="AH60" s="26">
        <f t="shared" si="39"/>
        <v>0</v>
      </c>
      <c r="AI60" s="26">
        <f t="shared" si="39"/>
        <v>0</v>
      </c>
      <c r="AJ60" s="26">
        <f t="shared" si="39"/>
        <v>0</v>
      </c>
      <c r="AK60" s="26">
        <f t="shared" si="39"/>
        <v>0</v>
      </c>
      <c r="AL60" s="26">
        <f t="shared" si="39"/>
        <v>0</v>
      </c>
      <c r="AM60" s="26">
        <f t="shared" si="39"/>
        <v>0</v>
      </c>
    </row>
    <row r="61" spans="1:39" ht="15.75" x14ac:dyDescent="0.25">
      <c r="A61" s="592"/>
      <c r="B61" s="13" t="str">
        <f t="shared" si="36"/>
        <v>Cooking</v>
      </c>
      <c r="C61" s="26">
        <f t="shared" si="38"/>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75" x14ac:dyDescent="0.25">
      <c r="A62" s="592"/>
      <c r="B62" s="13" t="str">
        <f t="shared" si="36"/>
        <v>Cooling</v>
      </c>
      <c r="C62" s="26">
        <f t="shared" si="38"/>
        <v>0</v>
      </c>
      <c r="D62" s="26">
        <f t="shared" ref="D62:AM62" si="41">((D8*0.5)+C26-D44)*D81*D96*D$2</f>
        <v>0</v>
      </c>
      <c r="E62" s="26">
        <f t="shared" si="41"/>
        <v>0</v>
      </c>
      <c r="F62" s="26">
        <f t="shared" si="41"/>
        <v>0</v>
      </c>
      <c r="G62" s="26">
        <f t="shared" si="41"/>
        <v>0</v>
      </c>
      <c r="H62" s="26">
        <f t="shared" si="41"/>
        <v>0</v>
      </c>
      <c r="I62" s="26">
        <f t="shared" si="41"/>
        <v>0</v>
      </c>
      <c r="J62" s="26">
        <f t="shared" si="41"/>
        <v>0</v>
      </c>
      <c r="K62" s="26">
        <f t="shared" si="41"/>
        <v>0</v>
      </c>
      <c r="L62" s="26">
        <f t="shared" si="41"/>
        <v>0</v>
      </c>
      <c r="M62" s="26">
        <f t="shared" si="41"/>
        <v>0</v>
      </c>
      <c r="N62" s="26">
        <f t="shared" si="41"/>
        <v>0</v>
      </c>
      <c r="O62" s="26">
        <f t="shared" si="41"/>
        <v>0</v>
      </c>
      <c r="P62" s="26">
        <f t="shared" si="41"/>
        <v>0</v>
      </c>
      <c r="Q62" s="26">
        <f t="shared" si="41"/>
        <v>0</v>
      </c>
      <c r="R62" s="26">
        <f t="shared" si="41"/>
        <v>0</v>
      </c>
      <c r="S62" s="26">
        <f t="shared" si="41"/>
        <v>0</v>
      </c>
      <c r="T62" s="26">
        <f t="shared" si="41"/>
        <v>0</v>
      </c>
      <c r="U62" s="26">
        <f t="shared" si="41"/>
        <v>0</v>
      </c>
      <c r="V62" s="26">
        <f t="shared" si="41"/>
        <v>0</v>
      </c>
      <c r="W62" s="26">
        <f t="shared" si="41"/>
        <v>0</v>
      </c>
      <c r="X62" s="26">
        <f t="shared" si="41"/>
        <v>0</v>
      </c>
      <c r="Y62" s="26">
        <f t="shared" si="41"/>
        <v>0</v>
      </c>
      <c r="Z62" s="26">
        <f t="shared" si="41"/>
        <v>0</v>
      </c>
      <c r="AA62" s="26">
        <f t="shared" si="41"/>
        <v>0</v>
      </c>
      <c r="AB62" s="26">
        <f t="shared" si="41"/>
        <v>0</v>
      </c>
      <c r="AC62" s="26">
        <f t="shared" si="41"/>
        <v>0</v>
      </c>
      <c r="AD62" s="26">
        <f t="shared" si="41"/>
        <v>0</v>
      </c>
      <c r="AE62" s="26">
        <f t="shared" si="41"/>
        <v>0</v>
      </c>
      <c r="AF62" s="26">
        <f t="shared" si="41"/>
        <v>0</v>
      </c>
      <c r="AG62" s="26">
        <f t="shared" si="41"/>
        <v>0</v>
      </c>
      <c r="AH62" s="26">
        <f t="shared" si="41"/>
        <v>0</v>
      </c>
      <c r="AI62" s="26">
        <f t="shared" si="41"/>
        <v>0</v>
      </c>
      <c r="AJ62" s="26">
        <f t="shared" si="41"/>
        <v>0</v>
      </c>
      <c r="AK62" s="26">
        <f t="shared" si="41"/>
        <v>0</v>
      </c>
      <c r="AL62" s="26">
        <f t="shared" si="41"/>
        <v>0</v>
      </c>
      <c r="AM62" s="26">
        <f t="shared" si="41"/>
        <v>0</v>
      </c>
    </row>
    <row r="63" spans="1:39" ht="15.75" x14ac:dyDescent="0.25">
      <c r="A63" s="592"/>
      <c r="B63" s="13" t="str">
        <f t="shared" si="36"/>
        <v>Ext Lighting</v>
      </c>
      <c r="C63" s="26">
        <f t="shared" si="38"/>
        <v>0</v>
      </c>
      <c r="D63" s="26">
        <f t="shared" ref="D63:AM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75" x14ac:dyDescent="0.25">
      <c r="A64" s="592"/>
      <c r="B64" s="13" t="str">
        <f t="shared" si="36"/>
        <v>Heating</v>
      </c>
      <c r="C64" s="26">
        <f t="shared" si="38"/>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75" x14ac:dyDescent="0.25">
      <c r="A65" s="592"/>
      <c r="B65" s="13" t="str">
        <f t="shared" si="36"/>
        <v>HVAC</v>
      </c>
      <c r="C65" s="26">
        <f t="shared" si="38"/>
        <v>0</v>
      </c>
      <c r="D65" s="26">
        <f t="shared" ref="D65:AM65" si="44">((D11*0.5)+C29-D47)*D84*D99*D$2</f>
        <v>0</v>
      </c>
      <c r="E65" s="26">
        <f t="shared" si="44"/>
        <v>0</v>
      </c>
      <c r="F65" s="26">
        <f t="shared" si="44"/>
        <v>0</v>
      </c>
      <c r="G65" s="26">
        <f t="shared" si="44"/>
        <v>0</v>
      </c>
      <c r="H65" s="26">
        <f t="shared" si="44"/>
        <v>0</v>
      </c>
      <c r="I65" s="26">
        <f t="shared" si="44"/>
        <v>0</v>
      </c>
      <c r="J65" s="26">
        <f t="shared" si="44"/>
        <v>0</v>
      </c>
      <c r="K65" s="26">
        <f t="shared" si="44"/>
        <v>0</v>
      </c>
      <c r="L65" s="26">
        <f t="shared" si="44"/>
        <v>0</v>
      </c>
      <c r="M65" s="26">
        <f t="shared" si="44"/>
        <v>0</v>
      </c>
      <c r="N65" s="26">
        <f t="shared" si="44"/>
        <v>0</v>
      </c>
      <c r="O65" s="26">
        <f t="shared" si="44"/>
        <v>0</v>
      </c>
      <c r="P65" s="26">
        <f t="shared" si="44"/>
        <v>0</v>
      </c>
      <c r="Q65" s="26">
        <f t="shared" si="44"/>
        <v>0</v>
      </c>
      <c r="R65" s="26">
        <f t="shared" si="44"/>
        <v>0</v>
      </c>
      <c r="S65" s="26">
        <f t="shared" si="44"/>
        <v>0</v>
      </c>
      <c r="T65" s="26">
        <f t="shared" si="44"/>
        <v>0</v>
      </c>
      <c r="U65" s="26">
        <f t="shared" si="44"/>
        <v>0</v>
      </c>
      <c r="V65" s="26">
        <f t="shared" si="44"/>
        <v>0</v>
      </c>
      <c r="W65" s="26">
        <f t="shared" si="44"/>
        <v>0</v>
      </c>
      <c r="X65" s="26">
        <f t="shared" si="44"/>
        <v>0</v>
      </c>
      <c r="Y65" s="26">
        <f t="shared" si="44"/>
        <v>0</v>
      </c>
      <c r="Z65" s="26">
        <f t="shared" si="44"/>
        <v>0</v>
      </c>
      <c r="AA65" s="26">
        <f t="shared" si="44"/>
        <v>0</v>
      </c>
      <c r="AB65" s="26">
        <f t="shared" si="44"/>
        <v>0</v>
      </c>
      <c r="AC65" s="26">
        <f t="shared" si="44"/>
        <v>0</v>
      </c>
      <c r="AD65" s="26">
        <f t="shared" si="44"/>
        <v>0</v>
      </c>
      <c r="AE65" s="26">
        <f t="shared" si="44"/>
        <v>0</v>
      </c>
      <c r="AF65" s="26">
        <f t="shared" si="44"/>
        <v>0</v>
      </c>
      <c r="AG65" s="26">
        <f t="shared" si="44"/>
        <v>0</v>
      </c>
      <c r="AH65" s="26">
        <f t="shared" si="44"/>
        <v>0</v>
      </c>
      <c r="AI65" s="26">
        <f t="shared" si="44"/>
        <v>0</v>
      </c>
      <c r="AJ65" s="26">
        <f t="shared" si="44"/>
        <v>0</v>
      </c>
      <c r="AK65" s="26">
        <f t="shared" si="44"/>
        <v>0</v>
      </c>
      <c r="AL65" s="26">
        <f t="shared" si="44"/>
        <v>0</v>
      </c>
      <c r="AM65" s="26">
        <f t="shared" si="44"/>
        <v>0</v>
      </c>
    </row>
    <row r="66" spans="1:41" ht="15.75" x14ac:dyDescent="0.25">
      <c r="A66" s="592"/>
      <c r="B66" s="13" t="str">
        <f t="shared" si="36"/>
        <v>Lighting</v>
      </c>
      <c r="C66" s="26">
        <f t="shared" si="38"/>
        <v>0</v>
      </c>
      <c r="D66" s="26">
        <f t="shared" ref="D66:AM66" si="45">((D12*0.5)+C30-D48)*D85*D100*D$2</f>
        <v>0</v>
      </c>
      <c r="E66" s="26">
        <f t="shared" si="45"/>
        <v>72.129678164693573</v>
      </c>
      <c r="F66" s="26">
        <f t="shared" si="45"/>
        <v>167.3647979100335</v>
      </c>
      <c r="G66" s="26">
        <f t="shared" si="45"/>
        <v>367.36446113989763</v>
      </c>
      <c r="H66" s="26">
        <f t="shared" si="45"/>
        <v>863.50659376146587</v>
      </c>
      <c r="I66" s="26">
        <f t="shared" si="45"/>
        <v>1638.5491879562403</v>
      </c>
      <c r="J66" s="26">
        <f t="shared" si="45"/>
        <v>1807.5998497063154</v>
      </c>
      <c r="K66" s="26">
        <f t="shared" si="45"/>
        <v>2665.6143463255257</v>
      </c>
      <c r="L66" s="26">
        <f t="shared" si="45"/>
        <v>2284.2274190168287</v>
      </c>
      <c r="M66" s="26">
        <f t="shared" si="45"/>
        <v>2112.9255616598107</v>
      </c>
      <c r="N66" s="26">
        <f t="shared" si="45"/>
        <v>4874.9830272513063</v>
      </c>
      <c r="O66" s="26">
        <f t="shared" si="45"/>
        <v>8244.1517152835186</v>
      </c>
      <c r="P66" s="26">
        <f t="shared" si="45"/>
        <v>6311.0598952472283</v>
      </c>
      <c r="Q66" s="26">
        <f t="shared" si="45"/>
        <v>7086.2095702256311</v>
      </c>
      <c r="R66" s="26">
        <f t="shared" si="45"/>
        <v>7025.4151100246609</v>
      </c>
      <c r="S66" s="26">
        <f t="shared" si="45"/>
        <v>8844.6362625283582</v>
      </c>
      <c r="T66" s="26">
        <f t="shared" si="45"/>
        <v>13956.131114709406</v>
      </c>
      <c r="U66" s="26">
        <f t="shared" si="45"/>
        <v>17048.946722129091</v>
      </c>
      <c r="V66" s="26">
        <f t="shared" si="45"/>
        <v>13741.115475485973</v>
      </c>
      <c r="W66" s="26">
        <f t="shared" si="45"/>
        <v>13731.467341024079</v>
      </c>
      <c r="X66" s="26">
        <f t="shared" si="45"/>
        <v>8673.5363569265137</v>
      </c>
      <c r="Y66" s="26">
        <f t="shared" si="45"/>
        <v>7167.5810076102771</v>
      </c>
      <c r="Z66" s="26">
        <f t="shared" si="45"/>
        <v>7471.7254993328461</v>
      </c>
      <c r="AA66" s="26">
        <f t="shared" si="45"/>
        <v>8244.1517152835186</v>
      </c>
      <c r="AB66" s="26">
        <f t="shared" si="45"/>
        <v>6311.0598952472283</v>
      </c>
      <c r="AC66" s="26">
        <f t="shared" si="45"/>
        <v>7086.2095702256311</v>
      </c>
      <c r="AD66" s="26">
        <f t="shared" si="45"/>
        <v>7025.4151100246609</v>
      </c>
      <c r="AE66" s="26">
        <f t="shared" si="45"/>
        <v>8844.6362625283582</v>
      </c>
      <c r="AF66" s="26">
        <f t="shared" si="45"/>
        <v>0</v>
      </c>
      <c r="AG66" s="26">
        <f t="shared" si="45"/>
        <v>0</v>
      </c>
      <c r="AH66" s="26">
        <f t="shared" si="45"/>
        <v>0</v>
      </c>
      <c r="AI66" s="26">
        <f t="shared" si="45"/>
        <v>0</v>
      </c>
      <c r="AJ66" s="26">
        <f t="shared" si="45"/>
        <v>0</v>
      </c>
      <c r="AK66" s="26">
        <f t="shared" si="45"/>
        <v>0</v>
      </c>
      <c r="AL66" s="26">
        <f t="shared" si="45"/>
        <v>0</v>
      </c>
      <c r="AM66" s="26">
        <f t="shared" si="45"/>
        <v>0</v>
      </c>
    </row>
    <row r="67" spans="1:41" ht="15.75" x14ac:dyDescent="0.25">
      <c r="A67" s="592"/>
      <c r="B67" s="13" t="str">
        <f t="shared" si="36"/>
        <v>Miscellaneous</v>
      </c>
      <c r="C67" s="26">
        <f t="shared" si="38"/>
        <v>0</v>
      </c>
      <c r="D67" s="26">
        <f t="shared" ref="D67:AM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c r="AB67" s="26">
        <f t="shared" si="46"/>
        <v>0</v>
      </c>
      <c r="AC67" s="26">
        <f t="shared" si="46"/>
        <v>0</v>
      </c>
      <c r="AD67" s="26">
        <f t="shared" si="46"/>
        <v>0</v>
      </c>
      <c r="AE67" s="26">
        <f t="shared" si="46"/>
        <v>0</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25">
      <c r="A68" s="592"/>
      <c r="B68" s="13" t="str">
        <f t="shared" si="36"/>
        <v>Motors</v>
      </c>
      <c r="C68" s="26">
        <f t="shared" si="38"/>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75" x14ac:dyDescent="0.25">
      <c r="A69" s="592"/>
      <c r="B69" s="13" t="str">
        <f t="shared" si="36"/>
        <v>Process</v>
      </c>
      <c r="C69" s="26">
        <f t="shared" si="38"/>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75" x14ac:dyDescent="0.25">
      <c r="A70" s="592"/>
      <c r="B70" s="13" t="str">
        <f t="shared" si="36"/>
        <v>Refrigeration</v>
      </c>
      <c r="C70" s="26">
        <f t="shared" si="38"/>
        <v>0</v>
      </c>
      <c r="D70" s="26">
        <f t="shared" ref="D70:AM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75" x14ac:dyDescent="0.25">
      <c r="A71" s="592"/>
      <c r="B71" s="13" t="str">
        <f t="shared" si="36"/>
        <v>Water Heating</v>
      </c>
      <c r="C71" s="26">
        <f t="shared" si="38"/>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25">
      <c r="A72" s="592"/>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0</v>
      </c>
      <c r="E73" s="26">
        <f t="shared" ref="E73:AM73" si="51">SUM(E59:E72)</f>
        <v>72.129678164693573</v>
      </c>
      <c r="F73" s="26">
        <f t="shared" si="51"/>
        <v>167.3647979100335</v>
      </c>
      <c r="G73" s="26">
        <f t="shared" si="51"/>
        <v>367.36446113989763</v>
      </c>
      <c r="H73" s="26">
        <f t="shared" si="51"/>
        <v>863.50659376146587</v>
      </c>
      <c r="I73" s="26">
        <f t="shared" si="51"/>
        <v>1638.5491879562403</v>
      </c>
      <c r="J73" s="26">
        <f t="shared" si="51"/>
        <v>1807.5998497063154</v>
      </c>
      <c r="K73" s="26">
        <f t="shared" si="51"/>
        <v>2665.6143463255257</v>
      </c>
      <c r="L73" s="26">
        <f t="shared" si="51"/>
        <v>2284.2274190168287</v>
      </c>
      <c r="M73" s="26">
        <f t="shared" si="51"/>
        <v>2112.9255616598107</v>
      </c>
      <c r="N73" s="26">
        <f t="shared" si="51"/>
        <v>4874.9830272513063</v>
      </c>
      <c r="O73" s="26">
        <f t="shared" si="51"/>
        <v>8244.1517152835186</v>
      </c>
      <c r="P73" s="26">
        <f t="shared" si="51"/>
        <v>6311.0598952472283</v>
      </c>
      <c r="Q73" s="26">
        <f t="shared" si="51"/>
        <v>7086.2095702256311</v>
      </c>
      <c r="R73" s="26">
        <f t="shared" si="51"/>
        <v>7025.4151100246609</v>
      </c>
      <c r="S73" s="26">
        <f t="shared" si="51"/>
        <v>8844.6362625283582</v>
      </c>
      <c r="T73" s="26">
        <f t="shared" si="51"/>
        <v>13956.131114709406</v>
      </c>
      <c r="U73" s="26">
        <f t="shared" si="51"/>
        <v>17048.946722129091</v>
      </c>
      <c r="V73" s="26">
        <f t="shared" si="51"/>
        <v>13741.115475485973</v>
      </c>
      <c r="W73" s="26">
        <f t="shared" si="51"/>
        <v>13731.467341024079</v>
      </c>
      <c r="X73" s="26">
        <f t="shared" si="51"/>
        <v>8673.5363569265137</v>
      </c>
      <c r="Y73" s="26">
        <f t="shared" si="51"/>
        <v>7167.5810076102771</v>
      </c>
      <c r="Z73" s="26">
        <f t="shared" si="51"/>
        <v>7471.7254993328461</v>
      </c>
      <c r="AA73" s="26">
        <f t="shared" si="51"/>
        <v>8244.1517152835186</v>
      </c>
      <c r="AB73" s="26">
        <f t="shared" si="51"/>
        <v>6311.0598952472283</v>
      </c>
      <c r="AC73" s="26">
        <f t="shared" si="51"/>
        <v>7086.2095702256311</v>
      </c>
      <c r="AD73" s="26">
        <f t="shared" si="51"/>
        <v>7025.4151100246609</v>
      </c>
      <c r="AE73" s="26">
        <f t="shared" si="51"/>
        <v>8844.6362625283582</v>
      </c>
      <c r="AF73" s="26">
        <f t="shared" si="51"/>
        <v>0</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3">
      <c r="A74" s="593"/>
      <c r="B74" s="135" t="s">
        <v>26</v>
      </c>
      <c r="C74" s="27">
        <f>C73</f>
        <v>0</v>
      </c>
      <c r="D74" s="27">
        <f>C74+D73</f>
        <v>0</v>
      </c>
      <c r="E74" s="27">
        <f t="shared" ref="E74:AM74" si="52">D74+E73</f>
        <v>72.129678164693573</v>
      </c>
      <c r="F74" s="27">
        <f t="shared" si="52"/>
        <v>239.49447607472706</v>
      </c>
      <c r="G74" s="27">
        <f t="shared" si="52"/>
        <v>606.85893721462469</v>
      </c>
      <c r="H74" s="27">
        <f t="shared" si="52"/>
        <v>1470.3655309760907</v>
      </c>
      <c r="I74" s="27">
        <f t="shared" si="52"/>
        <v>3108.9147189323312</v>
      </c>
      <c r="J74" s="27">
        <f t="shared" si="52"/>
        <v>4916.5145686386468</v>
      </c>
      <c r="K74" s="27">
        <f t="shared" si="52"/>
        <v>7582.1289149641725</v>
      </c>
      <c r="L74" s="27">
        <f t="shared" si="52"/>
        <v>9866.3563339810007</v>
      </c>
      <c r="M74" s="27">
        <f t="shared" si="52"/>
        <v>11979.281895640812</v>
      </c>
      <c r="N74" s="27">
        <f t="shared" si="52"/>
        <v>16854.264922892118</v>
      </c>
      <c r="O74" s="27">
        <f t="shared" si="52"/>
        <v>25098.416638175637</v>
      </c>
      <c r="P74" s="27">
        <f t="shared" si="52"/>
        <v>31409.476533422865</v>
      </c>
      <c r="Q74" s="27">
        <f t="shared" si="52"/>
        <v>38495.686103648499</v>
      </c>
      <c r="R74" s="27">
        <f t="shared" si="52"/>
        <v>45521.101213673159</v>
      </c>
      <c r="S74" s="27">
        <f t="shared" si="52"/>
        <v>54365.737476201517</v>
      </c>
      <c r="T74" s="27">
        <f t="shared" si="52"/>
        <v>68321.868590910919</v>
      </c>
      <c r="U74" s="27">
        <f t="shared" si="52"/>
        <v>85370.815313040017</v>
      </c>
      <c r="V74" s="27">
        <f t="shared" si="52"/>
        <v>99111.930788525991</v>
      </c>
      <c r="W74" s="27">
        <f t="shared" si="52"/>
        <v>112843.39812955007</v>
      </c>
      <c r="X74" s="27">
        <f t="shared" si="52"/>
        <v>121516.93448647659</v>
      </c>
      <c r="Y74" s="27">
        <f t="shared" si="52"/>
        <v>128684.51549408687</v>
      </c>
      <c r="Z74" s="27">
        <f t="shared" si="52"/>
        <v>136156.24099341972</v>
      </c>
      <c r="AA74" s="27">
        <f t="shared" si="52"/>
        <v>144400.39270870324</v>
      </c>
      <c r="AB74" s="27">
        <f t="shared" si="52"/>
        <v>150711.45260395046</v>
      </c>
      <c r="AC74" s="27">
        <f t="shared" si="52"/>
        <v>157797.66217417608</v>
      </c>
      <c r="AD74" s="27">
        <f t="shared" si="52"/>
        <v>164823.07728420073</v>
      </c>
      <c r="AE74" s="27">
        <f t="shared" si="52"/>
        <v>173667.71354672909</v>
      </c>
      <c r="AF74" s="27">
        <f t="shared" si="52"/>
        <v>173667.71354672909</v>
      </c>
      <c r="AG74" s="27">
        <f t="shared" si="52"/>
        <v>173667.71354672909</v>
      </c>
      <c r="AH74" s="27">
        <f t="shared" si="52"/>
        <v>173667.71354672909</v>
      </c>
      <c r="AI74" s="27">
        <f t="shared" si="52"/>
        <v>173667.71354672909</v>
      </c>
      <c r="AJ74" s="27">
        <f t="shared" si="52"/>
        <v>173667.71354672909</v>
      </c>
      <c r="AK74" s="27">
        <f t="shared" si="52"/>
        <v>173667.71354672909</v>
      </c>
      <c r="AL74" s="27">
        <f t="shared" si="52"/>
        <v>173667.71354672909</v>
      </c>
      <c r="AM74" s="27">
        <f t="shared" si="52"/>
        <v>173667.71354672909</v>
      </c>
    </row>
    <row r="75" spans="1:41"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17" t="s">
        <v>12</v>
      </c>
      <c r="C77" s="142">
        <f>C$4</f>
        <v>44927</v>
      </c>
      <c r="D77" s="142">
        <f t="shared" ref="D77:AM77" si="53">D$4</f>
        <v>44958</v>
      </c>
      <c r="E77" s="142">
        <f t="shared" si="53"/>
        <v>44986</v>
      </c>
      <c r="F77" s="142">
        <f t="shared" si="53"/>
        <v>45017</v>
      </c>
      <c r="G77" s="142">
        <f t="shared" si="53"/>
        <v>45047</v>
      </c>
      <c r="H77" s="142">
        <f t="shared" si="53"/>
        <v>45078</v>
      </c>
      <c r="I77" s="142">
        <f t="shared" si="53"/>
        <v>45108</v>
      </c>
      <c r="J77" s="142">
        <f t="shared" si="53"/>
        <v>45139</v>
      </c>
      <c r="K77" s="142">
        <f t="shared" si="53"/>
        <v>45170</v>
      </c>
      <c r="L77" s="142">
        <f t="shared" si="53"/>
        <v>45200</v>
      </c>
      <c r="M77" s="142">
        <f t="shared" si="53"/>
        <v>45231</v>
      </c>
      <c r="N77" s="142">
        <f t="shared" si="53"/>
        <v>45261</v>
      </c>
      <c r="O77" s="142">
        <f t="shared" si="53"/>
        <v>45292</v>
      </c>
      <c r="P77" s="142">
        <f t="shared" si="53"/>
        <v>45323</v>
      </c>
      <c r="Q77" s="142">
        <f t="shared" si="53"/>
        <v>45352</v>
      </c>
      <c r="R77" s="142">
        <f t="shared" si="53"/>
        <v>45383</v>
      </c>
      <c r="S77" s="142">
        <f t="shared" si="53"/>
        <v>45413</v>
      </c>
      <c r="T77" s="142">
        <f t="shared" si="53"/>
        <v>45444</v>
      </c>
      <c r="U77" s="142">
        <f t="shared" si="53"/>
        <v>45474</v>
      </c>
      <c r="V77" s="142">
        <f t="shared" si="53"/>
        <v>45505</v>
      </c>
      <c r="W77" s="142">
        <f t="shared" si="53"/>
        <v>45536</v>
      </c>
      <c r="X77" s="142">
        <f t="shared" si="53"/>
        <v>45566</v>
      </c>
      <c r="Y77" s="142">
        <f t="shared" si="53"/>
        <v>45597</v>
      </c>
      <c r="Z77" s="142">
        <f t="shared" si="53"/>
        <v>45627</v>
      </c>
      <c r="AA77" s="142">
        <f t="shared" si="53"/>
        <v>45658</v>
      </c>
      <c r="AB77" s="142">
        <f t="shared" si="53"/>
        <v>45689</v>
      </c>
      <c r="AC77" s="142">
        <f t="shared" si="53"/>
        <v>45717</v>
      </c>
      <c r="AD77" s="142">
        <f t="shared" si="53"/>
        <v>45748</v>
      </c>
      <c r="AE77" s="142">
        <f t="shared" si="53"/>
        <v>45778</v>
      </c>
      <c r="AF77" s="142">
        <f t="shared" si="53"/>
        <v>45809</v>
      </c>
      <c r="AG77" s="142">
        <f t="shared" si="53"/>
        <v>45839</v>
      </c>
      <c r="AH77" s="142">
        <f t="shared" si="53"/>
        <v>45870</v>
      </c>
      <c r="AI77" s="142">
        <f t="shared" si="53"/>
        <v>45901</v>
      </c>
      <c r="AJ77" s="142">
        <f t="shared" si="53"/>
        <v>45931</v>
      </c>
      <c r="AK77" s="142">
        <f t="shared" si="53"/>
        <v>45962</v>
      </c>
      <c r="AL77" s="142">
        <f t="shared" si="53"/>
        <v>45992</v>
      </c>
      <c r="AM77" s="142">
        <f t="shared" si="53"/>
        <v>46023</v>
      </c>
      <c r="AO77" s="192" t="s">
        <v>172</v>
      </c>
    </row>
    <row r="78" spans="1:41" ht="15.75" customHeight="1" x14ac:dyDescent="0.25">
      <c r="A78" s="595"/>
      <c r="B78" s="13" t="str">
        <f>B59</f>
        <v>Air Comp</v>
      </c>
      <c r="C78" s="288">
        <f>'2M - SGS'!C78</f>
        <v>8.5109000000000004E-2</v>
      </c>
      <c r="D78" s="288">
        <f>'2M - SGS'!D78</f>
        <v>7.7715000000000006E-2</v>
      </c>
      <c r="E78" s="288">
        <f>'2M - SGS'!E78</f>
        <v>8.6136000000000004E-2</v>
      </c>
      <c r="F78" s="288">
        <f>'2M - SGS'!F78</f>
        <v>7.9796000000000006E-2</v>
      </c>
      <c r="G78" s="288">
        <f>'2M - SGS'!G78</f>
        <v>8.5334999999999994E-2</v>
      </c>
      <c r="H78" s="288">
        <f>'2M - SGS'!H78</f>
        <v>8.1994999999999998E-2</v>
      </c>
      <c r="I78" s="288">
        <f>'2M - SGS'!I78</f>
        <v>8.4098999999999993E-2</v>
      </c>
      <c r="J78" s="288">
        <f>'2M - SGS'!J78</f>
        <v>8.4198999999999996E-2</v>
      </c>
      <c r="K78" s="288">
        <f>'2M - SGS'!K78</f>
        <v>8.2512000000000002E-2</v>
      </c>
      <c r="L78" s="288">
        <f>'2M - SGS'!L78</f>
        <v>8.5277000000000006E-2</v>
      </c>
      <c r="M78" s="288">
        <f>'2M - SGS'!M78</f>
        <v>8.2588999999999996E-2</v>
      </c>
      <c r="N78" s="288">
        <f>'2M - SGS'!N78</f>
        <v>8.5237999999999994E-2</v>
      </c>
      <c r="O78" s="288">
        <f>'2M - SGS'!O78</f>
        <v>8.5109000000000004E-2</v>
      </c>
      <c r="P78" s="288">
        <f>'2M - SGS'!P78</f>
        <v>7.7715000000000006E-2</v>
      </c>
      <c r="Q78" s="288">
        <f>'2M - SGS'!Q78</f>
        <v>8.6136000000000004E-2</v>
      </c>
      <c r="R78" s="288">
        <f>'2M - SGS'!R78</f>
        <v>7.9796000000000006E-2</v>
      </c>
      <c r="S78" s="288">
        <f>'2M - SGS'!S78</f>
        <v>8.5334999999999994E-2</v>
      </c>
      <c r="T78" s="288">
        <f>'2M - SGS'!T78</f>
        <v>8.1994999999999998E-2</v>
      </c>
      <c r="U78" s="288">
        <f>'2M - SGS'!U78</f>
        <v>8.4098999999999993E-2</v>
      </c>
      <c r="V78" s="288">
        <f>'2M - SGS'!V78</f>
        <v>8.4198999999999996E-2</v>
      </c>
      <c r="W78" s="288">
        <f>'2M - SGS'!W78</f>
        <v>8.2512000000000002E-2</v>
      </c>
      <c r="X78" s="288">
        <f>'2M - SGS'!X78</f>
        <v>8.5277000000000006E-2</v>
      </c>
      <c r="Y78" s="288">
        <f>'2M - SGS'!Y78</f>
        <v>8.2588999999999996E-2</v>
      </c>
      <c r="Z78" s="288">
        <f>'2M - SGS'!Z78</f>
        <v>8.5237999999999994E-2</v>
      </c>
      <c r="AA78" s="288">
        <f>'2M - SGS'!AA78</f>
        <v>8.5109000000000004E-2</v>
      </c>
      <c r="AB78" s="288">
        <f>'2M - SGS'!AB78</f>
        <v>7.7715000000000006E-2</v>
      </c>
      <c r="AC78" s="288">
        <f>'2M - SGS'!AC78</f>
        <v>8.6136000000000004E-2</v>
      </c>
      <c r="AD78" s="288">
        <f>'2M - SGS'!AD78</f>
        <v>7.9796000000000006E-2</v>
      </c>
      <c r="AE78" s="288">
        <f>'2M - SGS'!AE78</f>
        <v>8.5334999999999994E-2</v>
      </c>
      <c r="AF78" s="288">
        <f>'2M - SGS'!AF78</f>
        <v>8.1994999999999998E-2</v>
      </c>
      <c r="AG78" s="288">
        <f>'2M - SGS'!AG78</f>
        <v>8.4098999999999993E-2</v>
      </c>
      <c r="AH78" s="288">
        <f>'2M - SGS'!AH78</f>
        <v>8.4198999999999996E-2</v>
      </c>
      <c r="AI78" s="288">
        <f>'2M - SGS'!AI78</f>
        <v>8.2512000000000002E-2</v>
      </c>
      <c r="AJ78" s="288">
        <f>'2M - SGS'!AJ78</f>
        <v>8.5277000000000006E-2</v>
      </c>
      <c r="AK78" s="288">
        <f>'2M - SGS'!AK78</f>
        <v>8.2588999999999996E-2</v>
      </c>
      <c r="AL78" s="288">
        <f>'2M - SGS'!AL78</f>
        <v>8.5237999999999994E-2</v>
      </c>
      <c r="AM78" s="288">
        <f>'2M - SGS'!AM78</f>
        <v>8.5109000000000004E-2</v>
      </c>
      <c r="AO78" s="205">
        <f t="shared" ref="AO78:AO90" si="54">SUM(C78:N78)</f>
        <v>1.0000000000000002</v>
      </c>
    </row>
    <row r="79" spans="1:41" ht="15.75" x14ac:dyDescent="0.25">
      <c r="A79" s="595"/>
      <c r="B79" s="13" t="str">
        <f t="shared" ref="B79:B90" si="55">B60</f>
        <v>Building Shell</v>
      </c>
      <c r="C79" s="288">
        <f>'2M - SGS'!C79</f>
        <v>0.107824</v>
      </c>
      <c r="D79" s="288">
        <f>'2M - SGS'!D79</f>
        <v>9.1051999999999994E-2</v>
      </c>
      <c r="E79" s="288">
        <f>'2M - SGS'!E79</f>
        <v>7.1135000000000004E-2</v>
      </c>
      <c r="F79" s="288">
        <f>'2M - SGS'!F79</f>
        <v>4.1179E-2</v>
      </c>
      <c r="G79" s="288">
        <f>'2M - SGS'!G79</f>
        <v>4.4423999999999998E-2</v>
      </c>
      <c r="H79" s="288">
        <f>'2M - SGS'!H79</f>
        <v>0.106128</v>
      </c>
      <c r="I79" s="288">
        <f>'2M - SGS'!I79</f>
        <v>0.14288100000000001</v>
      </c>
      <c r="J79" s="288">
        <f>'2M - SGS'!J79</f>
        <v>0.133494</v>
      </c>
      <c r="K79" s="288">
        <f>'2M - SGS'!K79</f>
        <v>5.781E-2</v>
      </c>
      <c r="L79" s="288">
        <f>'2M - SGS'!L79</f>
        <v>3.8018000000000003E-2</v>
      </c>
      <c r="M79" s="288">
        <f>'2M - SGS'!M79</f>
        <v>6.2103999999999999E-2</v>
      </c>
      <c r="N79" s="288">
        <f>'2M - SGS'!N79</f>
        <v>0.10395</v>
      </c>
      <c r="O79" s="288">
        <f>'2M - SGS'!O79</f>
        <v>0.107824</v>
      </c>
      <c r="P79" s="288">
        <f>'2M - SGS'!P79</f>
        <v>9.1051999999999994E-2</v>
      </c>
      <c r="Q79" s="288">
        <f>'2M - SGS'!Q79</f>
        <v>7.1135000000000004E-2</v>
      </c>
      <c r="R79" s="288">
        <f>'2M - SGS'!R79</f>
        <v>4.1179E-2</v>
      </c>
      <c r="S79" s="288">
        <f>'2M - SGS'!S79</f>
        <v>4.4423999999999998E-2</v>
      </c>
      <c r="T79" s="288">
        <f>'2M - SGS'!T79</f>
        <v>0.106128</v>
      </c>
      <c r="U79" s="288">
        <f>'2M - SGS'!U79</f>
        <v>0.14288100000000001</v>
      </c>
      <c r="V79" s="288">
        <f>'2M - SGS'!V79</f>
        <v>0.133494</v>
      </c>
      <c r="W79" s="288">
        <f>'2M - SGS'!W79</f>
        <v>5.781E-2</v>
      </c>
      <c r="X79" s="288">
        <f>'2M - SGS'!X79</f>
        <v>3.8018000000000003E-2</v>
      </c>
      <c r="Y79" s="288">
        <f>'2M - SGS'!Y79</f>
        <v>6.2103999999999999E-2</v>
      </c>
      <c r="Z79" s="288">
        <f>'2M - SGS'!Z79</f>
        <v>0.10395</v>
      </c>
      <c r="AA79" s="288">
        <f>'2M - SGS'!AA79</f>
        <v>0.107824</v>
      </c>
      <c r="AB79" s="288">
        <f>'2M - SGS'!AB79</f>
        <v>9.1051999999999994E-2</v>
      </c>
      <c r="AC79" s="288">
        <f>'2M - SGS'!AC79</f>
        <v>7.1135000000000004E-2</v>
      </c>
      <c r="AD79" s="288">
        <f>'2M - SGS'!AD79</f>
        <v>4.1179E-2</v>
      </c>
      <c r="AE79" s="288">
        <f>'2M - SGS'!AE79</f>
        <v>4.4423999999999998E-2</v>
      </c>
      <c r="AF79" s="288">
        <f>'2M - SGS'!AF79</f>
        <v>0.106128</v>
      </c>
      <c r="AG79" s="288">
        <f>'2M - SGS'!AG79</f>
        <v>0.14288100000000001</v>
      </c>
      <c r="AH79" s="288">
        <f>'2M - SGS'!AH79</f>
        <v>0.133494</v>
      </c>
      <c r="AI79" s="288">
        <f>'2M - SGS'!AI79</f>
        <v>5.781E-2</v>
      </c>
      <c r="AJ79" s="288">
        <f>'2M - SGS'!AJ79</f>
        <v>3.8018000000000003E-2</v>
      </c>
      <c r="AK79" s="288">
        <f>'2M - SGS'!AK79</f>
        <v>6.2103999999999999E-2</v>
      </c>
      <c r="AL79" s="288">
        <f>'2M - SGS'!AL79</f>
        <v>0.10395</v>
      </c>
      <c r="AM79" s="288">
        <f>'2M - SGS'!AM79</f>
        <v>0.107824</v>
      </c>
      <c r="AO79" s="205">
        <f t="shared" si="54"/>
        <v>0.99999900000000008</v>
      </c>
    </row>
    <row r="80" spans="1:41" ht="15.75" x14ac:dyDescent="0.25">
      <c r="A80" s="595"/>
      <c r="B80" s="13" t="str">
        <f t="shared" si="55"/>
        <v>Cooking</v>
      </c>
      <c r="C80" s="288">
        <f>'2M - SGS'!C80</f>
        <v>8.6096000000000006E-2</v>
      </c>
      <c r="D80" s="288">
        <f>'2M - SGS'!D80</f>
        <v>7.8608999999999998E-2</v>
      </c>
      <c r="E80" s="288">
        <f>'2M - SGS'!E80</f>
        <v>8.1547999999999995E-2</v>
      </c>
      <c r="F80" s="288">
        <f>'2M - SGS'!F80</f>
        <v>7.2947999999999999E-2</v>
      </c>
      <c r="G80" s="288">
        <f>'2M - SGS'!G80</f>
        <v>8.6277000000000006E-2</v>
      </c>
      <c r="H80" s="288">
        <f>'2M - SGS'!H80</f>
        <v>8.3294000000000007E-2</v>
      </c>
      <c r="I80" s="288">
        <f>'2M - SGS'!I80</f>
        <v>8.5859000000000005E-2</v>
      </c>
      <c r="J80" s="288">
        <f>'2M - SGS'!J80</f>
        <v>8.5885000000000003E-2</v>
      </c>
      <c r="K80" s="288">
        <f>'2M - SGS'!K80</f>
        <v>8.3474999999999994E-2</v>
      </c>
      <c r="L80" s="288">
        <f>'2M - SGS'!L80</f>
        <v>8.6262000000000005E-2</v>
      </c>
      <c r="M80" s="288">
        <f>'2M - SGS'!M80</f>
        <v>8.3496000000000001E-2</v>
      </c>
      <c r="N80" s="288">
        <f>'2M - SGS'!N80</f>
        <v>8.6250999999999994E-2</v>
      </c>
      <c r="O80" s="288">
        <f>'2M - SGS'!O80</f>
        <v>8.6096000000000006E-2</v>
      </c>
      <c r="P80" s="288">
        <f>'2M - SGS'!P80</f>
        <v>7.8608999999999998E-2</v>
      </c>
      <c r="Q80" s="288">
        <f>'2M - SGS'!Q80</f>
        <v>8.1547999999999995E-2</v>
      </c>
      <c r="R80" s="288">
        <f>'2M - SGS'!R80</f>
        <v>7.2947999999999999E-2</v>
      </c>
      <c r="S80" s="288">
        <f>'2M - SGS'!S80</f>
        <v>8.6277000000000006E-2</v>
      </c>
      <c r="T80" s="288">
        <f>'2M - SGS'!T80</f>
        <v>8.3294000000000007E-2</v>
      </c>
      <c r="U80" s="288">
        <f>'2M - SGS'!U80</f>
        <v>8.5859000000000005E-2</v>
      </c>
      <c r="V80" s="288">
        <f>'2M - SGS'!V80</f>
        <v>8.5885000000000003E-2</v>
      </c>
      <c r="W80" s="288">
        <f>'2M - SGS'!W80</f>
        <v>8.3474999999999994E-2</v>
      </c>
      <c r="X80" s="288">
        <f>'2M - SGS'!X80</f>
        <v>8.6262000000000005E-2</v>
      </c>
      <c r="Y80" s="288">
        <f>'2M - SGS'!Y80</f>
        <v>8.3496000000000001E-2</v>
      </c>
      <c r="Z80" s="288">
        <f>'2M - SGS'!Z80</f>
        <v>8.6250999999999994E-2</v>
      </c>
      <c r="AA80" s="288">
        <f>'2M - SGS'!AA80</f>
        <v>8.6096000000000006E-2</v>
      </c>
      <c r="AB80" s="288">
        <f>'2M - SGS'!AB80</f>
        <v>7.8608999999999998E-2</v>
      </c>
      <c r="AC80" s="288">
        <f>'2M - SGS'!AC80</f>
        <v>8.1547999999999995E-2</v>
      </c>
      <c r="AD80" s="288">
        <f>'2M - SGS'!AD80</f>
        <v>7.2947999999999999E-2</v>
      </c>
      <c r="AE80" s="288">
        <f>'2M - SGS'!AE80</f>
        <v>8.6277000000000006E-2</v>
      </c>
      <c r="AF80" s="288">
        <f>'2M - SGS'!AF80</f>
        <v>8.3294000000000007E-2</v>
      </c>
      <c r="AG80" s="288">
        <f>'2M - SGS'!AG80</f>
        <v>8.5859000000000005E-2</v>
      </c>
      <c r="AH80" s="288">
        <f>'2M - SGS'!AH80</f>
        <v>8.5885000000000003E-2</v>
      </c>
      <c r="AI80" s="288">
        <f>'2M - SGS'!AI80</f>
        <v>8.3474999999999994E-2</v>
      </c>
      <c r="AJ80" s="288">
        <f>'2M - SGS'!AJ80</f>
        <v>8.6262000000000005E-2</v>
      </c>
      <c r="AK80" s="288">
        <f>'2M - SGS'!AK80</f>
        <v>8.3496000000000001E-2</v>
      </c>
      <c r="AL80" s="288">
        <f>'2M - SGS'!AL80</f>
        <v>8.6250999999999994E-2</v>
      </c>
      <c r="AM80" s="288">
        <f>'2M - SGS'!AM80</f>
        <v>8.6096000000000006E-2</v>
      </c>
      <c r="AO80" s="205">
        <f t="shared" si="54"/>
        <v>0.99999999999999989</v>
      </c>
    </row>
    <row r="81" spans="1:41" ht="15.75" x14ac:dyDescent="0.25">
      <c r="A81" s="595"/>
      <c r="B81" s="13" t="str">
        <f t="shared" si="55"/>
        <v>Cooling</v>
      </c>
      <c r="C81" s="288">
        <f>'2M - SGS'!C81</f>
        <v>6.0000000000000002E-6</v>
      </c>
      <c r="D81" s="288">
        <f>'2M - SGS'!D81</f>
        <v>2.4699999999999999E-4</v>
      </c>
      <c r="E81" s="288">
        <f>'2M - SGS'!E81</f>
        <v>7.2360000000000002E-3</v>
      </c>
      <c r="F81" s="288">
        <f>'2M - SGS'!F81</f>
        <v>2.1690999999999998E-2</v>
      </c>
      <c r="G81" s="288">
        <f>'2M - SGS'!G81</f>
        <v>6.2979999999999994E-2</v>
      </c>
      <c r="H81" s="288">
        <f>'2M - SGS'!H81</f>
        <v>0.21317</v>
      </c>
      <c r="I81" s="288">
        <f>'2M - SGS'!I81</f>
        <v>0.29002899999999998</v>
      </c>
      <c r="J81" s="288">
        <f>'2M - SGS'!J81</f>
        <v>0.270206</v>
      </c>
      <c r="K81" s="288">
        <f>'2M - SGS'!K81</f>
        <v>0.108695</v>
      </c>
      <c r="L81" s="288">
        <f>'2M - SGS'!L81</f>
        <v>1.9643000000000001E-2</v>
      </c>
      <c r="M81" s="288">
        <f>'2M - SGS'!M81</f>
        <v>6.0299999999999998E-3</v>
      </c>
      <c r="N81" s="288">
        <f>'2M - SGS'!N81</f>
        <v>6.3999999999999997E-5</v>
      </c>
      <c r="O81" s="288">
        <f>'2M - SGS'!O81</f>
        <v>6.0000000000000002E-6</v>
      </c>
      <c r="P81" s="288">
        <f>'2M - SGS'!P81</f>
        <v>2.4699999999999999E-4</v>
      </c>
      <c r="Q81" s="288">
        <f>'2M - SGS'!Q81</f>
        <v>7.2360000000000002E-3</v>
      </c>
      <c r="R81" s="288">
        <f>'2M - SGS'!R81</f>
        <v>2.1690999999999998E-2</v>
      </c>
      <c r="S81" s="288">
        <f>'2M - SGS'!S81</f>
        <v>6.2979999999999994E-2</v>
      </c>
      <c r="T81" s="288">
        <f>'2M - SGS'!T81</f>
        <v>0.21317</v>
      </c>
      <c r="U81" s="288">
        <f>'2M - SGS'!U81</f>
        <v>0.29002899999999998</v>
      </c>
      <c r="V81" s="288">
        <f>'2M - SGS'!V81</f>
        <v>0.270206</v>
      </c>
      <c r="W81" s="288">
        <f>'2M - SGS'!W81</f>
        <v>0.108695</v>
      </c>
      <c r="X81" s="288">
        <f>'2M - SGS'!X81</f>
        <v>1.9643000000000001E-2</v>
      </c>
      <c r="Y81" s="288">
        <f>'2M - SGS'!Y81</f>
        <v>6.0299999999999998E-3</v>
      </c>
      <c r="Z81" s="288">
        <f>'2M - SGS'!Z81</f>
        <v>6.3999999999999997E-5</v>
      </c>
      <c r="AA81" s="288">
        <f>'2M - SGS'!AA81</f>
        <v>6.0000000000000002E-6</v>
      </c>
      <c r="AB81" s="288">
        <f>'2M - SGS'!AB81</f>
        <v>2.4699999999999999E-4</v>
      </c>
      <c r="AC81" s="288">
        <f>'2M - SGS'!AC81</f>
        <v>7.2360000000000002E-3</v>
      </c>
      <c r="AD81" s="288">
        <f>'2M - SGS'!AD81</f>
        <v>2.1690999999999998E-2</v>
      </c>
      <c r="AE81" s="288">
        <f>'2M - SGS'!AE81</f>
        <v>6.2979999999999994E-2</v>
      </c>
      <c r="AF81" s="288">
        <f>'2M - SGS'!AF81</f>
        <v>0.21317</v>
      </c>
      <c r="AG81" s="288">
        <f>'2M - SGS'!AG81</f>
        <v>0.29002899999999998</v>
      </c>
      <c r="AH81" s="288">
        <f>'2M - SGS'!AH81</f>
        <v>0.270206</v>
      </c>
      <c r="AI81" s="288">
        <f>'2M - SGS'!AI81</f>
        <v>0.108695</v>
      </c>
      <c r="AJ81" s="288">
        <f>'2M - SGS'!AJ81</f>
        <v>1.9643000000000001E-2</v>
      </c>
      <c r="AK81" s="288">
        <f>'2M - SGS'!AK81</f>
        <v>6.0299999999999998E-3</v>
      </c>
      <c r="AL81" s="288">
        <f>'2M - SGS'!AL81</f>
        <v>6.3999999999999997E-5</v>
      </c>
      <c r="AM81" s="288">
        <f>'2M - SGS'!AM81</f>
        <v>6.0000000000000002E-6</v>
      </c>
      <c r="AO81" s="205">
        <f t="shared" si="54"/>
        <v>0.9999969999999998</v>
      </c>
    </row>
    <row r="82" spans="1:41" ht="15.75" x14ac:dyDescent="0.25">
      <c r="A82" s="595"/>
      <c r="B82" s="13" t="str">
        <f t="shared" si="55"/>
        <v>Ext Lighting</v>
      </c>
      <c r="C82" s="288">
        <f>'2M - SGS'!C82</f>
        <v>0.106265</v>
      </c>
      <c r="D82" s="288">
        <f>'2M - SGS'!D82</f>
        <v>8.2161999999999999E-2</v>
      </c>
      <c r="E82" s="288">
        <f>'2M - SGS'!E82</f>
        <v>7.0887000000000006E-2</v>
      </c>
      <c r="F82" s="288">
        <f>'2M - SGS'!F82</f>
        <v>6.8145999999999998E-2</v>
      </c>
      <c r="G82" s="288">
        <f>'2M - SGS'!G82</f>
        <v>8.1852999999999995E-2</v>
      </c>
      <c r="H82" s="288">
        <f>'2M - SGS'!H82</f>
        <v>6.7163E-2</v>
      </c>
      <c r="I82" s="288">
        <f>'2M - SGS'!I82</f>
        <v>8.6751999999999996E-2</v>
      </c>
      <c r="J82" s="288">
        <f>'2M - SGS'!J82</f>
        <v>6.9401000000000004E-2</v>
      </c>
      <c r="K82" s="288">
        <f>'2M - SGS'!K82</f>
        <v>8.2907999999999996E-2</v>
      </c>
      <c r="L82" s="288">
        <f>'2M - SGS'!L82</f>
        <v>0.100507</v>
      </c>
      <c r="M82" s="288">
        <f>'2M - SGS'!M82</f>
        <v>8.7251999999999996E-2</v>
      </c>
      <c r="N82" s="288">
        <f>'2M - SGS'!N82</f>
        <v>9.6703999999999998E-2</v>
      </c>
      <c r="O82" s="288">
        <f>'2M - SGS'!O82</f>
        <v>0.106265</v>
      </c>
      <c r="P82" s="288">
        <f>'2M - SGS'!P82</f>
        <v>8.2161999999999999E-2</v>
      </c>
      <c r="Q82" s="288">
        <f>'2M - SGS'!Q82</f>
        <v>7.0887000000000006E-2</v>
      </c>
      <c r="R82" s="288">
        <f>'2M - SGS'!R82</f>
        <v>6.8145999999999998E-2</v>
      </c>
      <c r="S82" s="288">
        <f>'2M - SGS'!S82</f>
        <v>8.1852999999999995E-2</v>
      </c>
      <c r="T82" s="288">
        <f>'2M - SGS'!T82</f>
        <v>6.7163E-2</v>
      </c>
      <c r="U82" s="288">
        <f>'2M - SGS'!U82</f>
        <v>8.6751999999999996E-2</v>
      </c>
      <c r="V82" s="288">
        <f>'2M - SGS'!V82</f>
        <v>6.9401000000000004E-2</v>
      </c>
      <c r="W82" s="288">
        <f>'2M - SGS'!W82</f>
        <v>8.2907999999999996E-2</v>
      </c>
      <c r="X82" s="288">
        <f>'2M - SGS'!X82</f>
        <v>0.100507</v>
      </c>
      <c r="Y82" s="288">
        <f>'2M - SGS'!Y82</f>
        <v>8.7251999999999996E-2</v>
      </c>
      <c r="Z82" s="288">
        <f>'2M - SGS'!Z82</f>
        <v>9.6703999999999998E-2</v>
      </c>
      <c r="AA82" s="288">
        <f>'2M - SGS'!AA82</f>
        <v>0.106265</v>
      </c>
      <c r="AB82" s="288">
        <f>'2M - SGS'!AB82</f>
        <v>8.2161999999999999E-2</v>
      </c>
      <c r="AC82" s="288">
        <f>'2M - SGS'!AC82</f>
        <v>7.0887000000000006E-2</v>
      </c>
      <c r="AD82" s="288">
        <f>'2M - SGS'!AD82</f>
        <v>6.8145999999999998E-2</v>
      </c>
      <c r="AE82" s="288">
        <f>'2M - SGS'!AE82</f>
        <v>8.1852999999999995E-2</v>
      </c>
      <c r="AF82" s="288">
        <f>'2M - SGS'!AF82</f>
        <v>6.7163E-2</v>
      </c>
      <c r="AG82" s="288">
        <f>'2M - SGS'!AG82</f>
        <v>8.6751999999999996E-2</v>
      </c>
      <c r="AH82" s="288">
        <f>'2M - SGS'!AH82</f>
        <v>6.9401000000000004E-2</v>
      </c>
      <c r="AI82" s="288">
        <f>'2M - SGS'!AI82</f>
        <v>8.2907999999999996E-2</v>
      </c>
      <c r="AJ82" s="288">
        <f>'2M - SGS'!AJ82</f>
        <v>0.100507</v>
      </c>
      <c r="AK82" s="288">
        <f>'2M - SGS'!AK82</f>
        <v>8.7251999999999996E-2</v>
      </c>
      <c r="AL82" s="288">
        <f>'2M - SGS'!AL82</f>
        <v>9.6703999999999998E-2</v>
      </c>
      <c r="AM82" s="288">
        <f>'2M - SGS'!AM82</f>
        <v>0.106265</v>
      </c>
      <c r="AO82" s="205">
        <f t="shared" si="54"/>
        <v>1</v>
      </c>
    </row>
    <row r="83" spans="1:41" ht="15.75" x14ac:dyDescent="0.25">
      <c r="A83" s="595"/>
      <c r="B83" s="13" t="str">
        <f t="shared" si="55"/>
        <v>Heating</v>
      </c>
      <c r="C83" s="288">
        <f>'2M - SGS'!C83</f>
        <v>0.210397</v>
      </c>
      <c r="D83" s="288">
        <f>'2M - SGS'!D83</f>
        <v>0.17743600000000001</v>
      </c>
      <c r="E83" s="288">
        <f>'2M - SGS'!E83</f>
        <v>0.13192400000000001</v>
      </c>
      <c r="F83" s="288">
        <f>'2M - SGS'!F83</f>
        <v>5.9718E-2</v>
      </c>
      <c r="G83" s="288">
        <f>'2M - SGS'!G83</f>
        <v>2.6769000000000001E-2</v>
      </c>
      <c r="H83" s="288">
        <f>'2M - SGS'!H83</f>
        <v>4.2950000000000002E-3</v>
      </c>
      <c r="I83" s="288">
        <f>'2M - SGS'!I83</f>
        <v>2.895E-3</v>
      </c>
      <c r="J83" s="288">
        <f>'2M - SGS'!J83</f>
        <v>3.4320000000000002E-3</v>
      </c>
      <c r="K83" s="288">
        <f>'2M - SGS'!K83</f>
        <v>9.4020000000000006E-3</v>
      </c>
      <c r="L83" s="288">
        <f>'2M - SGS'!L83</f>
        <v>5.5496999999999998E-2</v>
      </c>
      <c r="M83" s="288">
        <f>'2M - SGS'!M83</f>
        <v>0.115452</v>
      </c>
      <c r="N83" s="288">
        <f>'2M - SGS'!N83</f>
        <v>0.20278099999999999</v>
      </c>
      <c r="O83" s="288">
        <f>'2M - SGS'!O83</f>
        <v>0.210397</v>
      </c>
      <c r="P83" s="288">
        <f>'2M - SGS'!P83</f>
        <v>0.17743600000000001</v>
      </c>
      <c r="Q83" s="288">
        <f>'2M - SGS'!Q83</f>
        <v>0.13192400000000001</v>
      </c>
      <c r="R83" s="288">
        <f>'2M - SGS'!R83</f>
        <v>5.9718E-2</v>
      </c>
      <c r="S83" s="288">
        <f>'2M - SGS'!S83</f>
        <v>2.6769000000000001E-2</v>
      </c>
      <c r="T83" s="288">
        <f>'2M - SGS'!T83</f>
        <v>4.2950000000000002E-3</v>
      </c>
      <c r="U83" s="288">
        <f>'2M - SGS'!U83</f>
        <v>2.895E-3</v>
      </c>
      <c r="V83" s="288">
        <f>'2M - SGS'!V83</f>
        <v>3.4320000000000002E-3</v>
      </c>
      <c r="W83" s="288">
        <f>'2M - SGS'!W83</f>
        <v>9.4020000000000006E-3</v>
      </c>
      <c r="X83" s="288">
        <f>'2M - SGS'!X83</f>
        <v>5.5496999999999998E-2</v>
      </c>
      <c r="Y83" s="288">
        <f>'2M - SGS'!Y83</f>
        <v>0.115452</v>
      </c>
      <c r="Z83" s="288">
        <f>'2M - SGS'!Z83</f>
        <v>0.20278099999999999</v>
      </c>
      <c r="AA83" s="288">
        <f>'2M - SGS'!AA83</f>
        <v>0.210397</v>
      </c>
      <c r="AB83" s="288">
        <f>'2M - SGS'!AB83</f>
        <v>0.17743600000000001</v>
      </c>
      <c r="AC83" s="288">
        <f>'2M - SGS'!AC83</f>
        <v>0.13192400000000001</v>
      </c>
      <c r="AD83" s="288">
        <f>'2M - SGS'!AD83</f>
        <v>5.9718E-2</v>
      </c>
      <c r="AE83" s="288">
        <f>'2M - SGS'!AE83</f>
        <v>2.6769000000000001E-2</v>
      </c>
      <c r="AF83" s="288">
        <f>'2M - SGS'!AF83</f>
        <v>4.2950000000000002E-3</v>
      </c>
      <c r="AG83" s="288">
        <f>'2M - SGS'!AG83</f>
        <v>2.895E-3</v>
      </c>
      <c r="AH83" s="288">
        <f>'2M - SGS'!AH83</f>
        <v>3.4320000000000002E-3</v>
      </c>
      <c r="AI83" s="288">
        <f>'2M - SGS'!AI83</f>
        <v>9.4020000000000006E-3</v>
      </c>
      <c r="AJ83" s="288">
        <f>'2M - SGS'!AJ83</f>
        <v>5.5496999999999998E-2</v>
      </c>
      <c r="AK83" s="288">
        <f>'2M - SGS'!AK83</f>
        <v>0.115452</v>
      </c>
      <c r="AL83" s="288">
        <f>'2M - SGS'!AL83</f>
        <v>0.20278099999999999</v>
      </c>
      <c r="AM83" s="288">
        <f>'2M - SGS'!AM83</f>
        <v>0.210397</v>
      </c>
      <c r="AO83" s="205">
        <f t="shared" si="54"/>
        <v>0.99999800000000016</v>
      </c>
    </row>
    <row r="84" spans="1:41" ht="15.75" x14ac:dyDescent="0.25">
      <c r="A84" s="595"/>
      <c r="B84" s="13" t="str">
        <f t="shared" si="55"/>
        <v>HVAC</v>
      </c>
      <c r="C84" s="288">
        <f>'2M - SGS'!C84</f>
        <v>0.107824</v>
      </c>
      <c r="D84" s="288">
        <f>'2M - SGS'!D84</f>
        <v>9.1051999999999994E-2</v>
      </c>
      <c r="E84" s="288">
        <f>'2M - SGS'!E84</f>
        <v>7.1135000000000004E-2</v>
      </c>
      <c r="F84" s="288">
        <f>'2M - SGS'!F84</f>
        <v>4.1179E-2</v>
      </c>
      <c r="G84" s="288">
        <f>'2M - SGS'!G84</f>
        <v>4.4423999999999998E-2</v>
      </c>
      <c r="H84" s="288">
        <f>'2M - SGS'!H84</f>
        <v>0.106128</v>
      </c>
      <c r="I84" s="288">
        <f>'2M - SGS'!I84</f>
        <v>0.14288100000000001</v>
      </c>
      <c r="J84" s="288">
        <f>'2M - SGS'!J84</f>
        <v>0.133494</v>
      </c>
      <c r="K84" s="288">
        <f>'2M - SGS'!K84</f>
        <v>5.781E-2</v>
      </c>
      <c r="L84" s="288">
        <f>'2M - SGS'!L84</f>
        <v>3.8018000000000003E-2</v>
      </c>
      <c r="M84" s="288">
        <f>'2M - SGS'!M84</f>
        <v>6.2103999999999999E-2</v>
      </c>
      <c r="N84" s="288">
        <f>'2M - SGS'!N84</f>
        <v>0.10395</v>
      </c>
      <c r="O84" s="288">
        <f>'2M - SGS'!O84</f>
        <v>0.107824</v>
      </c>
      <c r="P84" s="288">
        <f>'2M - SGS'!P84</f>
        <v>9.1051999999999994E-2</v>
      </c>
      <c r="Q84" s="288">
        <f>'2M - SGS'!Q84</f>
        <v>7.1135000000000004E-2</v>
      </c>
      <c r="R84" s="288">
        <f>'2M - SGS'!R84</f>
        <v>4.1179E-2</v>
      </c>
      <c r="S84" s="288">
        <f>'2M - SGS'!S84</f>
        <v>4.4423999999999998E-2</v>
      </c>
      <c r="T84" s="288">
        <f>'2M - SGS'!T84</f>
        <v>0.106128</v>
      </c>
      <c r="U84" s="288">
        <f>'2M - SGS'!U84</f>
        <v>0.14288100000000001</v>
      </c>
      <c r="V84" s="288">
        <f>'2M - SGS'!V84</f>
        <v>0.133494</v>
      </c>
      <c r="W84" s="288">
        <f>'2M - SGS'!W84</f>
        <v>5.781E-2</v>
      </c>
      <c r="X84" s="288">
        <f>'2M - SGS'!X84</f>
        <v>3.8018000000000003E-2</v>
      </c>
      <c r="Y84" s="288">
        <f>'2M - SGS'!Y84</f>
        <v>6.2103999999999999E-2</v>
      </c>
      <c r="Z84" s="288">
        <f>'2M - SGS'!Z84</f>
        <v>0.10395</v>
      </c>
      <c r="AA84" s="288">
        <f>'2M - SGS'!AA84</f>
        <v>0.107824</v>
      </c>
      <c r="AB84" s="288">
        <f>'2M - SGS'!AB84</f>
        <v>9.1051999999999994E-2</v>
      </c>
      <c r="AC84" s="288">
        <f>'2M - SGS'!AC84</f>
        <v>7.1135000000000004E-2</v>
      </c>
      <c r="AD84" s="288">
        <f>'2M - SGS'!AD84</f>
        <v>4.1179E-2</v>
      </c>
      <c r="AE84" s="288">
        <f>'2M - SGS'!AE84</f>
        <v>4.4423999999999998E-2</v>
      </c>
      <c r="AF84" s="288">
        <f>'2M - SGS'!AF84</f>
        <v>0.106128</v>
      </c>
      <c r="AG84" s="288">
        <f>'2M - SGS'!AG84</f>
        <v>0.14288100000000001</v>
      </c>
      <c r="AH84" s="288">
        <f>'2M - SGS'!AH84</f>
        <v>0.133494</v>
      </c>
      <c r="AI84" s="288">
        <f>'2M - SGS'!AI84</f>
        <v>5.781E-2</v>
      </c>
      <c r="AJ84" s="288">
        <f>'2M - SGS'!AJ84</f>
        <v>3.8018000000000003E-2</v>
      </c>
      <c r="AK84" s="288">
        <f>'2M - SGS'!AK84</f>
        <v>6.2103999999999999E-2</v>
      </c>
      <c r="AL84" s="288">
        <f>'2M - SGS'!AL84</f>
        <v>0.10395</v>
      </c>
      <c r="AM84" s="288">
        <f>'2M - SGS'!AM84</f>
        <v>0.107824</v>
      </c>
      <c r="AO84" s="205">
        <f t="shared" si="54"/>
        <v>0.99999900000000008</v>
      </c>
    </row>
    <row r="85" spans="1:41" ht="15.75" x14ac:dyDescent="0.25">
      <c r="A85" s="595"/>
      <c r="B85" s="13" t="str">
        <f t="shared" si="55"/>
        <v>Lighting</v>
      </c>
      <c r="C85" s="288">
        <f>'2M - SGS'!C85</f>
        <v>9.3563999999999994E-2</v>
      </c>
      <c r="D85" s="288">
        <f>'2M - SGS'!D85</f>
        <v>7.2162000000000004E-2</v>
      </c>
      <c r="E85" s="288">
        <f>'2M - SGS'!E85</f>
        <v>7.8372999999999998E-2</v>
      </c>
      <c r="F85" s="288">
        <f>'2M - SGS'!F85</f>
        <v>7.6534000000000005E-2</v>
      </c>
      <c r="G85" s="288">
        <f>'2M - SGS'!G85</f>
        <v>9.4246999999999997E-2</v>
      </c>
      <c r="H85" s="288">
        <f>'2M - SGS'!H85</f>
        <v>7.5599E-2</v>
      </c>
      <c r="I85" s="288">
        <f>'2M - SGS'!I85</f>
        <v>9.6199999999999994E-2</v>
      </c>
      <c r="J85" s="288">
        <f>'2M - SGS'!J85</f>
        <v>7.7077999999999994E-2</v>
      </c>
      <c r="K85" s="288">
        <f>'2M - SGS'!K85</f>
        <v>8.1374000000000002E-2</v>
      </c>
      <c r="L85" s="288">
        <f>'2M - SGS'!L85</f>
        <v>9.4072000000000003E-2</v>
      </c>
      <c r="M85" s="288">
        <f>'2M - SGS'!M85</f>
        <v>7.6706999999999997E-2</v>
      </c>
      <c r="N85" s="288">
        <f>'2M - SGS'!N85</f>
        <v>8.4089999999999998E-2</v>
      </c>
      <c r="O85" s="288">
        <f>'2M - SGS'!O85</f>
        <v>9.3563999999999994E-2</v>
      </c>
      <c r="P85" s="288">
        <f>'2M - SGS'!P85</f>
        <v>7.2162000000000004E-2</v>
      </c>
      <c r="Q85" s="288">
        <f>'2M - SGS'!Q85</f>
        <v>7.8372999999999998E-2</v>
      </c>
      <c r="R85" s="288">
        <f>'2M - SGS'!R85</f>
        <v>7.6534000000000005E-2</v>
      </c>
      <c r="S85" s="288">
        <f>'2M - SGS'!S85</f>
        <v>9.4246999999999997E-2</v>
      </c>
      <c r="T85" s="288">
        <f>'2M - SGS'!T85</f>
        <v>7.5599E-2</v>
      </c>
      <c r="U85" s="288">
        <f>'2M - SGS'!U85</f>
        <v>9.6199999999999994E-2</v>
      </c>
      <c r="V85" s="288">
        <f>'2M - SGS'!V85</f>
        <v>7.7077999999999994E-2</v>
      </c>
      <c r="W85" s="288">
        <f>'2M - SGS'!W85</f>
        <v>8.1374000000000002E-2</v>
      </c>
      <c r="X85" s="288">
        <f>'2M - SGS'!X85</f>
        <v>9.4072000000000003E-2</v>
      </c>
      <c r="Y85" s="288">
        <f>'2M - SGS'!Y85</f>
        <v>7.6706999999999997E-2</v>
      </c>
      <c r="Z85" s="288">
        <f>'2M - SGS'!Z85</f>
        <v>8.4089999999999998E-2</v>
      </c>
      <c r="AA85" s="288">
        <f>'2M - SGS'!AA85</f>
        <v>9.3563999999999994E-2</v>
      </c>
      <c r="AB85" s="288">
        <f>'2M - SGS'!AB85</f>
        <v>7.2162000000000004E-2</v>
      </c>
      <c r="AC85" s="288">
        <f>'2M - SGS'!AC85</f>
        <v>7.8372999999999998E-2</v>
      </c>
      <c r="AD85" s="288">
        <f>'2M - SGS'!AD85</f>
        <v>7.6534000000000005E-2</v>
      </c>
      <c r="AE85" s="288">
        <f>'2M - SGS'!AE85</f>
        <v>9.4246999999999997E-2</v>
      </c>
      <c r="AF85" s="288">
        <f>'2M - SGS'!AF85</f>
        <v>7.5599E-2</v>
      </c>
      <c r="AG85" s="288">
        <f>'2M - SGS'!AG85</f>
        <v>9.6199999999999994E-2</v>
      </c>
      <c r="AH85" s="288">
        <f>'2M - SGS'!AH85</f>
        <v>7.7077999999999994E-2</v>
      </c>
      <c r="AI85" s="288">
        <f>'2M - SGS'!AI85</f>
        <v>8.1374000000000002E-2</v>
      </c>
      <c r="AJ85" s="288">
        <f>'2M - SGS'!AJ85</f>
        <v>9.4072000000000003E-2</v>
      </c>
      <c r="AK85" s="288">
        <f>'2M - SGS'!AK85</f>
        <v>7.6706999999999997E-2</v>
      </c>
      <c r="AL85" s="288">
        <f>'2M - SGS'!AL85</f>
        <v>8.4089999999999998E-2</v>
      </c>
      <c r="AM85" s="288">
        <f>'2M - SGS'!AM85</f>
        <v>9.3563999999999994E-2</v>
      </c>
      <c r="AO85" s="205">
        <f t="shared" si="54"/>
        <v>1</v>
      </c>
    </row>
    <row r="86" spans="1:41" ht="15.75" x14ac:dyDescent="0.25">
      <c r="A86" s="595"/>
      <c r="B86" s="13" t="str">
        <f t="shared" si="55"/>
        <v>Miscellaneous</v>
      </c>
      <c r="C86" s="288">
        <f>'2M - SGS'!C86</f>
        <v>8.5109000000000004E-2</v>
      </c>
      <c r="D86" s="288">
        <f>'2M - SGS'!D86</f>
        <v>7.7715000000000006E-2</v>
      </c>
      <c r="E86" s="288">
        <f>'2M - SGS'!E86</f>
        <v>8.6136000000000004E-2</v>
      </c>
      <c r="F86" s="288">
        <f>'2M - SGS'!F86</f>
        <v>7.9796000000000006E-2</v>
      </c>
      <c r="G86" s="288">
        <f>'2M - SGS'!G86</f>
        <v>8.5334999999999994E-2</v>
      </c>
      <c r="H86" s="288">
        <f>'2M - SGS'!H86</f>
        <v>8.1994999999999998E-2</v>
      </c>
      <c r="I86" s="288">
        <f>'2M - SGS'!I86</f>
        <v>8.4098999999999993E-2</v>
      </c>
      <c r="J86" s="288">
        <f>'2M - SGS'!J86</f>
        <v>8.4198999999999996E-2</v>
      </c>
      <c r="K86" s="288">
        <f>'2M - SGS'!K86</f>
        <v>8.2512000000000002E-2</v>
      </c>
      <c r="L86" s="288">
        <f>'2M - SGS'!L86</f>
        <v>8.5277000000000006E-2</v>
      </c>
      <c r="M86" s="288">
        <f>'2M - SGS'!M86</f>
        <v>8.2588999999999996E-2</v>
      </c>
      <c r="N86" s="288">
        <f>'2M - SGS'!N86</f>
        <v>8.5237999999999994E-2</v>
      </c>
      <c r="O86" s="288">
        <f>'2M - SGS'!O86</f>
        <v>8.5109000000000004E-2</v>
      </c>
      <c r="P86" s="288">
        <f>'2M - SGS'!P86</f>
        <v>7.7715000000000006E-2</v>
      </c>
      <c r="Q86" s="288">
        <f>'2M - SGS'!Q86</f>
        <v>8.6136000000000004E-2</v>
      </c>
      <c r="R86" s="288">
        <f>'2M - SGS'!R86</f>
        <v>7.9796000000000006E-2</v>
      </c>
      <c r="S86" s="288">
        <f>'2M - SGS'!S86</f>
        <v>8.5334999999999994E-2</v>
      </c>
      <c r="T86" s="288">
        <f>'2M - SGS'!T86</f>
        <v>8.1994999999999998E-2</v>
      </c>
      <c r="U86" s="288">
        <f>'2M - SGS'!U86</f>
        <v>8.4098999999999993E-2</v>
      </c>
      <c r="V86" s="288">
        <f>'2M - SGS'!V86</f>
        <v>8.4198999999999996E-2</v>
      </c>
      <c r="W86" s="288">
        <f>'2M - SGS'!W86</f>
        <v>8.2512000000000002E-2</v>
      </c>
      <c r="X86" s="288">
        <f>'2M - SGS'!X86</f>
        <v>8.5277000000000006E-2</v>
      </c>
      <c r="Y86" s="288">
        <f>'2M - SGS'!Y86</f>
        <v>8.2588999999999996E-2</v>
      </c>
      <c r="Z86" s="288">
        <f>'2M - SGS'!Z86</f>
        <v>8.5237999999999994E-2</v>
      </c>
      <c r="AA86" s="288">
        <f>'2M - SGS'!AA86</f>
        <v>8.5109000000000004E-2</v>
      </c>
      <c r="AB86" s="288">
        <f>'2M - SGS'!AB86</f>
        <v>7.7715000000000006E-2</v>
      </c>
      <c r="AC86" s="288">
        <f>'2M - SGS'!AC86</f>
        <v>8.6136000000000004E-2</v>
      </c>
      <c r="AD86" s="288">
        <f>'2M - SGS'!AD86</f>
        <v>7.9796000000000006E-2</v>
      </c>
      <c r="AE86" s="288">
        <f>'2M - SGS'!AE86</f>
        <v>8.5334999999999994E-2</v>
      </c>
      <c r="AF86" s="288">
        <f>'2M - SGS'!AF86</f>
        <v>8.1994999999999998E-2</v>
      </c>
      <c r="AG86" s="288">
        <f>'2M - SGS'!AG86</f>
        <v>8.4098999999999993E-2</v>
      </c>
      <c r="AH86" s="288">
        <f>'2M - SGS'!AH86</f>
        <v>8.4198999999999996E-2</v>
      </c>
      <c r="AI86" s="288">
        <f>'2M - SGS'!AI86</f>
        <v>8.2512000000000002E-2</v>
      </c>
      <c r="AJ86" s="288">
        <f>'2M - SGS'!AJ86</f>
        <v>8.5277000000000006E-2</v>
      </c>
      <c r="AK86" s="288">
        <f>'2M - SGS'!AK86</f>
        <v>8.2588999999999996E-2</v>
      </c>
      <c r="AL86" s="288">
        <f>'2M - SGS'!AL86</f>
        <v>8.5237999999999994E-2</v>
      </c>
      <c r="AM86" s="288">
        <f>'2M - SGS'!AM86</f>
        <v>8.5109000000000004E-2</v>
      </c>
      <c r="AO86" s="205">
        <f t="shared" si="54"/>
        <v>1.0000000000000002</v>
      </c>
    </row>
    <row r="87" spans="1:41" ht="15.75" x14ac:dyDescent="0.25">
      <c r="A87" s="595"/>
      <c r="B87" s="13" t="str">
        <f t="shared" si="55"/>
        <v>Motors</v>
      </c>
      <c r="C87" s="288">
        <f>'2M - SGS'!C87</f>
        <v>8.5109000000000004E-2</v>
      </c>
      <c r="D87" s="288">
        <f>'2M - SGS'!D87</f>
        <v>7.7715000000000006E-2</v>
      </c>
      <c r="E87" s="288">
        <f>'2M - SGS'!E87</f>
        <v>8.6136000000000004E-2</v>
      </c>
      <c r="F87" s="288">
        <f>'2M - SGS'!F87</f>
        <v>7.9796000000000006E-2</v>
      </c>
      <c r="G87" s="288">
        <f>'2M - SGS'!G87</f>
        <v>8.5334999999999994E-2</v>
      </c>
      <c r="H87" s="288">
        <f>'2M - SGS'!H87</f>
        <v>8.1994999999999998E-2</v>
      </c>
      <c r="I87" s="288">
        <f>'2M - SGS'!I87</f>
        <v>8.4098999999999993E-2</v>
      </c>
      <c r="J87" s="288">
        <f>'2M - SGS'!J87</f>
        <v>8.4198999999999996E-2</v>
      </c>
      <c r="K87" s="288">
        <f>'2M - SGS'!K87</f>
        <v>8.2512000000000002E-2</v>
      </c>
      <c r="L87" s="288">
        <f>'2M - SGS'!L87</f>
        <v>8.5277000000000006E-2</v>
      </c>
      <c r="M87" s="288">
        <f>'2M - SGS'!M87</f>
        <v>8.2588999999999996E-2</v>
      </c>
      <c r="N87" s="288">
        <f>'2M - SGS'!N87</f>
        <v>8.5237999999999994E-2</v>
      </c>
      <c r="O87" s="288">
        <f>'2M - SGS'!O87</f>
        <v>8.5109000000000004E-2</v>
      </c>
      <c r="P87" s="288">
        <f>'2M - SGS'!P87</f>
        <v>7.7715000000000006E-2</v>
      </c>
      <c r="Q87" s="288">
        <f>'2M - SGS'!Q87</f>
        <v>8.6136000000000004E-2</v>
      </c>
      <c r="R87" s="288">
        <f>'2M - SGS'!R87</f>
        <v>7.9796000000000006E-2</v>
      </c>
      <c r="S87" s="288">
        <f>'2M - SGS'!S87</f>
        <v>8.5334999999999994E-2</v>
      </c>
      <c r="T87" s="288">
        <f>'2M - SGS'!T87</f>
        <v>8.1994999999999998E-2</v>
      </c>
      <c r="U87" s="288">
        <f>'2M - SGS'!U87</f>
        <v>8.4098999999999993E-2</v>
      </c>
      <c r="V87" s="288">
        <f>'2M - SGS'!V87</f>
        <v>8.4198999999999996E-2</v>
      </c>
      <c r="W87" s="288">
        <f>'2M - SGS'!W87</f>
        <v>8.2512000000000002E-2</v>
      </c>
      <c r="X87" s="288">
        <f>'2M - SGS'!X87</f>
        <v>8.5277000000000006E-2</v>
      </c>
      <c r="Y87" s="288">
        <f>'2M - SGS'!Y87</f>
        <v>8.2588999999999996E-2</v>
      </c>
      <c r="Z87" s="288">
        <f>'2M - SGS'!Z87</f>
        <v>8.5237999999999994E-2</v>
      </c>
      <c r="AA87" s="288">
        <f>'2M - SGS'!AA87</f>
        <v>8.5109000000000004E-2</v>
      </c>
      <c r="AB87" s="288">
        <f>'2M - SGS'!AB87</f>
        <v>7.7715000000000006E-2</v>
      </c>
      <c r="AC87" s="288">
        <f>'2M - SGS'!AC87</f>
        <v>8.6136000000000004E-2</v>
      </c>
      <c r="AD87" s="288">
        <f>'2M - SGS'!AD87</f>
        <v>7.9796000000000006E-2</v>
      </c>
      <c r="AE87" s="288">
        <f>'2M - SGS'!AE87</f>
        <v>8.5334999999999994E-2</v>
      </c>
      <c r="AF87" s="288">
        <f>'2M - SGS'!AF87</f>
        <v>8.1994999999999998E-2</v>
      </c>
      <c r="AG87" s="288">
        <f>'2M - SGS'!AG87</f>
        <v>8.4098999999999993E-2</v>
      </c>
      <c r="AH87" s="288">
        <f>'2M - SGS'!AH87</f>
        <v>8.4198999999999996E-2</v>
      </c>
      <c r="AI87" s="288">
        <f>'2M - SGS'!AI87</f>
        <v>8.2512000000000002E-2</v>
      </c>
      <c r="AJ87" s="288">
        <f>'2M - SGS'!AJ87</f>
        <v>8.5277000000000006E-2</v>
      </c>
      <c r="AK87" s="288">
        <f>'2M - SGS'!AK87</f>
        <v>8.2588999999999996E-2</v>
      </c>
      <c r="AL87" s="288">
        <f>'2M - SGS'!AL87</f>
        <v>8.5237999999999994E-2</v>
      </c>
      <c r="AM87" s="288">
        <f>'2M - SGS'!AM87</f>
        <v>8.5109000000000004E-2</v>
      </c>
      <c r="AO87" s="205">
        <f t="shared" si="54"/>
        <v>1.0000000000000002</v>
      </c>
    </row>
    <row r="88" spans="1:41" ht="15.75" x14ac:dyDescent="0.25">
      <c r="A88" s="595"/>
      <c r="B88" s="13" t="str">
        <f t="shared" si="55"/>
        <v>Process</v>
      </c>
      <c r="C88" s="288">
        <f>'2M - SGS'!C88</f>
        <v>8.5109000000000004E-2</v>
      </c>
      <c r="D88" s="288">
        <f>'2M - SGS'!D88</f>
        <v>7.7715000000000006E-2</v>
      </c>
      <c r="E88" s="288">
        <f>'2M - SGS'!E88</f>
        <v>8.6136000000000004E-2</v>
      </c>
      <c r="F88" s="288">
        <f>'2M - SGS'!F88</f>
        <v>7.9796000000000006E-2</v>
      </c>
      <c r="G88" s="288">
        <f>'2M - SGS'!G88</f>
        <v>8.5334999999999994E-2</v>
      </c>
      <c r="H88" s="288">
        <f>'2M - SGS'!H88</f>
        <v>8.1994999999999998E-2</v>
      </c>
      <c r="I88" s="288">
        <f>'2M - SGS'!I88</f>
        <v>8.4098999999999993E-2</v>
      </c>
      <c r="J88" s="288">
        <f>'2M - SGS'!J88</f>
        <v>8.4198999999999996E-2</v>
      </c>
      <c r="K88" s="288">
        <f>'2M - SGS'!K88</f>
        <v>8.2512000000000002E-2</v>
      </c>
      <c r="L88" s="288">
        <f>'2M - SGS'!L88</f>
        <v>8.5277000000000006E-2</v>
      </c>
      <c r="M88" s="288">
        <f>'2M - SGS'!M88</f>
        <v>8.2588999999999996E-2</v>
      </c>
      <c r="N88" s="288">
        <f>'2M - SGS'!N88</f>
        <v>8.5237999999999994E-2</v>
      </c>
      <c r="O88" s="288">
        <f>'2M - SGS'!O88</f>
        <v>8.5109000000000004E-2</v>
      </c>
      <c r="P88" s="288">
        <f>'2M - SGS'!P88</f>
        <v>7.7715000000000006E-2</v>
      </c>
      <c r="Q88" s="288">
        <f>'2M - SGS'!Q88</f>
        <v>8.6136000000000004E-2</v>
      </c>
      <c r="R88" s="288">
        <f>'2M - SGS'!R88</f>
        <v>7.9796000000000006E-2</v>
      </c>
      <c r="S88" s="288">
        <f>'2M - SGS'!S88</f>
        <v>8.5334999999999994E-2</v>
      </c>
      <c r="T88" s="288">
        <f>'2M - SGS'!T88</f>
        <v>8.1994999999999998E-2</v>
      </c>
      <c r="U88" s="288">
        <f>'2M - SGS'!U88</f>
        <v>8.4098999999999993E-2</v>
      </c>
      <c r="V88" s="288">
        <f>'2M - SGS'!V88</f>
        <v>8.4198999999999996E-2</v>
      </c>
      <c r="W88" s="288">
        <f>'2M - SGS'!W88</f>
        <v>8.2512000000000002E-2</v>
      </c>
      <c r="X88" s="288">
        <f>'2M - SGS'!X88</f>
        <v>8.5277000000000006E-2</v>
      </c>
      <c r="Y88" s="288">
        <f>'2M - SGS'!Y88</f>
        <v>8.2588999999999996E-2</v>
      </c>
      <c r="Z88" s="288">
        <f>'2M - SGS'!Z88</f>
        <v>8.5237999999999994E-2</v>
      </c>
      <c r="AA88" s="288">
        <f>'2M - SGS'!AA88</f>
        <v>8.5109000000000004E-2</v>
      </c>
      <c r="AB88" s="288">
        <f>'2M - SGS'!AB88</f>
        <v>7.7715000000000006E-2</v>
      </c>
      <c r="AC88" s="288">
        <f>'2M - SGS'!AC88</f>
        <v>8.6136000000000004E-2</v>
      </c>
      <c r="AD88" s="288">
        <f>'2M - SGS'!AD88</f>
        <v>7.9796000000000006E-2</v>
      </c>
      <c r="AE88" s="288">
        <f>'2M - SGS'!AE88</f>
        <v>8.5334999999999994E-2</v>
      </c>
      <c r="AF88" s="288">
        <f>'2M - SGS'!AF88</f>
        <v>8.1994999999999998E-2</v>
      </c>
      <c r="AG88" s="288">
        <f>'2M - SGS'!AG88</f>
        <v>8.4098999999999993E-2</v>
      </c>
      <c r="AH88" s="288">
        <f>'2M - SGS'!AH88</f>
        <v>8.4198999999999996E-2</v>
      </c>
      <c r="AI88" s="288">
        <f>'2M - SGS'!AI88</f>
        <v>8.2512000000000002E-2</v>
      </c>
      <c r="AJ88" s="288">
        <f>'2M - SGS'!AJ88</f>
        <v>8.5277000000000006E-2</v>
      </c>
      <c r="AK88" s="288">
        <f>'2M - SGS'!AK88</f>
        <v>8.2588999999999996E-2</v>
      </c>
      <c r="AL88" s="288">
        <f>'2M - SGS'!AL88</f>
        <v>8.5237999999999994E-2</v>
      </c>
      <c r="AM88" s="288">
        <f>'2M - SGS'!AM88</f>
        <v>8.5109000000000004E-2</v>
      </c>
      <c r="AO88" s="205">
        <f t="shared" si="54"/>
        <v>1.0000000000000002</v>
      </c>
    </row>
    <row r="89" spans="1:41" ht="15.75" x14ac:dyDescent="0.25">
      <c r="A89" s="595"/>
      <c r="B89" s="13" t="str">
        <f t="shared" si="55"/>
        <v>Refrigeration</v>
      </c>
      <c r="C89" s="288">
        <f>'2M - SGS'!C89</f>
        <v>8.3486000000000005E-2</v>
      </c>
      <c r="D89" s="288">
        <f>'2M - SGS'!D89</f>
        <v>7.6158000000000003E-2</v>
      </c>
      <c r="E89" s="288">
        <f>'2M - SGS'!E89</f>
        <v>8.3346000000000003E-2</v>
      </c>
      <c r="F89" s="288">
        <f>'2M - SGS'!F89</f>
        <v>8.0782999999999994E-2</v>
      </c>
      <c r="G89" s="288">
        <f>'2M - SGS'!G89</f>
        <v>8.5133E-2</v>
      </c>
      <c r="H89" s="288">
        <f>'2M - SGS'!H89</f>
        <v>8.4294999999999995E-2</v>
      </c>
      <c r="I89" s="288">
        <f>'2M - SGS'!I89</f>
        <v>8.7456999999999993E-2</v>
      </c>
      <c r="J89" s="288">
        <f>'2M - SGS'!J89</f>
        <v>8.7230000000000002E-2</v>
      </c>
      <c r="K89" s="288">
        <f>'2M - SGS'!K89</f>
        <v>8.3319000000000004E-2</v>
      </c>
      <c r="L89" s="288">
        <f>'2M - SGS'!L89</f>
        <v>8.4562999999999999E-2</v>
      </c>
      <c r="M89" s="288">
        <f>'2M - SGS'!M89</f>
        <v>8.1112000000000004E-2</v>
      </c>
      <c r="N89" s="288">
        <f>'2M - SGS'!N89</f>
        <v>8.3118999999999998E-2</v>
      </c>
      <c r="O89" s="288">
        <f>'2M - SGS'!O89</f>
        <v>8.3486000000000005E-2</v>
      </c>
      <c r="P89" s="288">
        <f>'2M - SGS'!P89</f>
        <v>7.6158000000000003E-2</v>
      </c>
      <c r="Q89" s="288">
        <f>'2M - SGS'!Q89</f>
        <v>8.3346000000000003E-2</v>
      </c>
      <c r="R89" s="288">
        <f>'2M - SGS'!R89</f>
        <v>8.0782999999999994E-2</v>
      </c>
      <c r="S89" s="288">
        <f>'2M - SGS'!S89</f>
        <v>8.5133E-2</v>
      </c>
      <c r="T89" s="288">
        <f>'2M - SGS'!T89</f>
        <v>8.4294999999999995E-2</v>
      </c>
      <c r="U89" s="288">
        <f>'2M - SGS'!U89</f>
        <v>8.7456999999999993E-2</v>
      </c>
      <c r="V89" s="288">
        <f>'2M - SGS'!V89</f>
        <v>8.7230000000000002E-2</v>
      </c>
      <c r="W89" s="288">
        <f>'2M - SGS'!W89</f>
        <v>8.3319000000000004E-2</v>
      </c>
      <c r="X89" s="288">
        <f>'2M - SGS'!X89</f>
        <v>8.4562999999999999E-2</v>
      </c>
      <c r="Y89" s="288">
        <f>'2M - SGS'!Y89</f>
        <v>8.1112000000000004E-2</v>
      </c>
      <c r="Z89" s="288">
        <f>'2M - SGS'!Z89</f>
        <v>8.3118999999999998E-2</v>
      </c>
      <c r="AA89" s="288">
        <f>'2M - SGS'!AA89</f>
        <v>8.3486000000000005E-2</v>
      </c>
      <c r="AB89" s="288">
        <f>'2M - SGS'!AB89</f>
        <v>7.6158000000000003E-2</v>
      </c>
      <c r="AC89" s="288">
        <f>'2M - SGS'!AC89</f>
        <v>8.3346000000000003E-2</v>
      </c>
      <c r="AD89" s="288">
        <f>'2M - SGS'!AD89</f>
        <v>8.0782999999999994E-2</v>
      </c>
      <c r="AE89" s="288">
        <f>'2M - SGS'!AE89</f>
        <v>8.5133E-2</v>
      </c>
      <c r="AF89" s="288">
        <f>'2M - SGS'!AF89</f>
        <v>8.4294999999999995E-2</v>
      </c>
      <c r="AG89" s="288">
        <f>'2M - SGS'!AG89</f>
        <v>8.7456999999999993E-2</v>
      </c>
      <c r="AH89" s="288">
        <f>'2M - SGS'!AH89</f>
        <v>8.7230000000000002E-2</v>
      </c>
      <c r="AI89" s="288">
        <f>'2M - SGS'!AI89</f>
        <v>8.3319000000000004E-2</v>
      </c>
      <c r="AJ89" s="288">
        <f>'2M - SGS'!AJ89</f>
        <v>8.4562999999999999E-2</v>
      </c>
      <c r="AK89" s="288">
        <f>'2M - SGS'!AK89</f>
        <v>8.1112000000000004E-2</v>
      </c>
      <c r="AL89" s="288">
        <f>'2M - SGS'!AL89</f>
        <v>8.3118999999999998E-2</v>
      </c>
      <c r="AM89" s="288">
        <f>'2M - SGS'!AM89</f>
        <v>8.3486000000000005E-2</v>
      </c>
      <c r="AO89" s="205">
        <f t="shared" si="54"/>
        <v>1.0000010000000001</v>
      </c>
    </row>
    <row r="90" spans="1:41" ht="16.5" thickBot="1" x14ac:dyDescent="0.3">
      <c r="A90" s="596"/>
      <c r="B90" s="14" t="str">
        <f t="shared" si="55"/>
        <v>Water Heating</v>
      </c>
      <c r="C90" s="293">
        <f>'2M - SGS'!C90</f>
        <v>0.108255</v>
      </c>
      <c r="D90" s="293">
        <f>'2M - SGS'!D90</f>
        <v>9.1078000000000006E-2</v>
      </c>
      <c r="E90" s="293">
        <f>'2M - SGS'!E90</f>
        <v>8.5239999999999996E-2</v>
      </c>
      <c r="F90" s="293">
        <f>'2M - SGS'!F90</f>
        <v>7.2980000000000003E-2</v>
      </c>
      <c r="G90" s="293">
        <f>'2M - SGS'!G90</f>
        <v>7.9849000000000003E-2</v>
      </c>
      <c r="H90" s="293">
        <f>'2M - SGS'!H90</f>
        <v>7.2720999999999994E-2</v>
      </c>
      <c r="I90" s="293">
        <f>'2M - SGS'!I90</f>
        <v>7.4929999999999997E-2</v>
      </c>
      <c r="J90" s="293">
        <f>'2M - SGS'!J90</f>
        <v>7.5861999999999999E-2</v>
      </c>
      <c r="K90" s="293">
        <f>'2M - SGS'!K90</f>
        <v>7.5733999999999996E-2</v>
      </c>
      <c r="L90" s="293">
        <f>'2M - SGS'!L90</f>
        <v>8.2808000000000007E-2</v>
      </c>
      <c r="M90" s="293">
        <f>'2M - SGS'!M90</f>
        <v>8.6345000000000005E-2</v>
      </c>
      <c r="N90" s="293">
        <f>'2M - SGS'!N90</f>
        <v>9.4200000000000006E-2</v>
      </c>
      <c r="O90" s="293">
        <f>'2M - SGS'!O90</f>
        <v>0.108255</v>
      </c>
      <c r="P90" s="293">
        <f>'2M - SGS'!P90</f>
        <v>9.1078000000000006E-2</v>
      </c>
      <c r="Q90" s="293">
        <f>'2M - SGS'!Q90</f>
        <v>8.5239999999999996E-2</v>
      </c>
      <c r="R90" s="293">
        <f>'2M - SGS'!R90</f>
        <v>7.2980000000000003E-2</v>
      </c>
      <c r="S90" s="293">
        <f>'2M - SGS'!S90</f>
        <v>7.9849000000000003E-2</v>
      </c>
      <c r="T90" s="293">
        <f>'2M - SGS'!T90</f>
        <v>7.2720999999999994E-2</v>
      </c>
      <c r="U90" s="293">
        <f>'2M - SGS'!U90</f>
        <v>7.4929999999999997E-2</v>
      </c>
      <c r="V90" s="293">
        <f>'2M - SGS'!V90</f>
        <v>7.5861999999999999E-2</v>
      </c>
      <c r="W90" s="293">
        <f>'2M - SGS'!W90</f>
        <v>7.5733999999999996E-2</v>
      </c>
      <c r="X90" s="293">
        <f>'2M - SGS'!X90</f>
        <v>8.2808000000000007E-2</v>
      </c>
      <c r="Y90" s="293">
        <f>'2M - SGS'!Y90</f>
        <v>8.6345000000000005E-2</v>
      </c>
      <c r="Z90" s="293">
        <f>'2M - SGS'!Z90</f>
        <v>9.4200000000000006E-2</v>
      </c>
      <c r="AA90" s="293">
        <f>'2M - SGS'!AA90</f>
        <v>0.108255</v>
      </c>
      <c r="AB90" s="293">
        <f>'2M - SGS'!AB90</f>
        <v>9.1078000000000006E-2</v>
      </c>
      <c r="AC90" s="293">
        <f>'2M - SGS'!AC90</f>
        <v>8.5239999999999996E-2</v>
      </c>
      <c r="AD90" s="293">
        <f>'2M - SGS'!AD90</f>
        <v>7.2980000000000003E-2</v>
      </c>
      <c r="AE90" s="293">
        <f>'2M - SGS'!AE90</f>
        <v>7.9849000000000003E-2</v>
      </c>
      <c r="AF90" s="293">
        <f>'2M - SGS'!AF90</f>
        <v>7.2720999999999994E-2</v>
      </c>
      <c r="AG90" s="293">
        <f>'2M - SGS'!AG90</f>
        <v>7.4929999999999997E-2</v>
      </c>
      <c r="AH90" s="293">
        <f>'2M - SGS'!AH90</f>
        <v>7.5861999999999999E-2</v>
      </c>
      <c r="AI90" s="293">
        <f>'2M - SGS'!AI90</f>
        <v>7.5733999999999996E-2</v>
      </c>
      <c r="AJ90" s="293">
        <f>'2M - SGS'!AJ90</f>
        <v>8.2808000000000007E-2</v>
      </c>
      <c r="AK90" s="293">
        <f>'2M - SGS'!AK90</f>
        <v>8.6345000000000005E-2</v>
      </c>
      <c r="AL90" s="293">
        <f>'2M - SGS'!AL90</f>
        <v>9.4200000000000006E-2</v>
      </c>
      <c r="AM90" s="293">
        <f>'2M - SGS'!AM90</f>
        <v>0.108255</v>
      </c>
      <c r="AO90" s="205">
        <f t="shared" si="54"/>
        <v>1.0000020000000001</v>
      </c>
    </row>
    <row r="91" spans="1:41" ht="15.75" thickBot="1" x14ac:dyDescent="0.3">
      <c r="AO91" s="192" t="s">
        <v>176</v>
      </c>
    </row>
    <row r="92" spans="1:41" ht="15" customHeight="1" thickBot="1" x14ac:dyDescent="0.3">
      <c r="A92" s="629" t="s">
        <v>27</v>
      </c>
      <c r="B92" s="256" t="s">
        <v>30</v>
      </c>
      <c r="C92" s="142">
        <f>C$4</f>
        <v>44927</v>
      </c>
      <c r="D92" s="142">
        <f t="shared" ref="D92:AM92" si="56">D$4</f>
        <v>44958</v>
      </c>
      <c r="E92" s="142">
        <f t="shared" si="56"/>
        <v>44986</v>
      </c>
      <c r="F92" s="142">
        <f t="shared" si="56"/>
        <v>45017</v>
      </c>
      <c r="G92" s="142">
        <f t="shared" si="56"/>
        <v>45047</v>
      </c>
      <c r="H92" s="142">
        <f t="shared" si="56"/>
        <v>45078</v>
      </c>
      <c r="I92" s="142">
        <f t="shared" si="56"/>
        <v>45108</v>
      </c>
      <c r="J92" s="142">
        <f t="shared" si="56"/>
        <v>45139</v>
      </c>
      <c r="K92" s="142">
        <f t="shared" si="56"/>
        <v>45170</v>
      </c>
      <c r="L92" s="142">
        <f t="shared" si="56"/>
        <v>45200</v>
      </c>
      <c r="M92" s="142">
        <f t="shared" si="56"/>
        <v>45231</v>
      </c>
      <c r="N92" s="142">
        <f t="shared" si="56"/>
        <v>45261</v>
      </c>
      <c r="O92" s="142">
        <f t="shared" si="56"/>
        <v>45292</v>
      </c>
      <c r="P92" s="142">
        <f t="shared" si="56"/>
        <v>45323</v>
      </c>
      <c r="Q92" s="142">
        <f t="shared" si="56"/>
        <v>45352</v>
      </c>
      <c r="R92" s="142">
        <f t="shared" si="56"/>
        <v>45383</v>
      </c>
      <c r="S92" s="142">
        <f t="shared" si="56"/>
        <v>45413</v>
      </c>
      <c r="T92" s="142">
        <f t="shared" si="56"/>
        <v>45444</v>
      </c>
      <c r="U92" s="142">
        <f t="shared" si="56"/>
        <v>45474</v>
      </c>
      <c r="V92" s="142">
        <f t="shared" si="56"/>
        <v>45505</v>
      </c>
      <c r="W92" s="142">
        <f t="shared" si="56"/>
        <v>45536</v>
      </c>
      <c r="X92" s="142">
        <f t="shared" si="56"/>
        <v>45566</v>
      </c>
      <c r="Y92" s="142">
        <f t="shared" si="56"/>
        <v>45597</v>
      </c>
      <c r="Z92" s="142">
        <f t="shared" si="56"/>
        <v>45627</v>
      </c>
      <c r="AA92" s="142">
        <f t="shared" si="56"/>
        <v>45658</v>
      </c>
      <c r="AB92" s="142">
        <f t="shared" si="56"/>
        <v>45689</v>
      </c>
      <c r="AC92" s="142">
        <f t="shared" si="56"/>
        <v>45717</v>
      </c>
      <c r="AD92" s="142">
        <f t="shared" si="56"/>
        <v>45748</v>
      </c>
      <c r="AE92" s="142">
        <f t="shared" si="56"/>
        <v>45778</v>
      </c>
      <c r="AF92" s="142">
        <f t="shared" si="56"/>
        <v>45809</v>
      </c>
      <c r="AG92" s="142">
        <f t="shared" si="56"/>
        <v>45839</v>
      </c>
      <c r="AH92" s="142">
        <f t="shared" si="56"/>
        <v>45870</v>
      </c>
      <c r="AI92" s="142">
        <f t="shared" si="56"/>
        <v>45901</v>
      </c>
      <c r="AJ92" s="142">
        <f t="shared" si="56"/>
        <v>45931</v>
      </c>
      <c r="AK92" s="142">
        <f t="shared" si="56"/>
        <v>45962</v>
      </c>
      <c r="AL92" s="142">
        <f t="shared" si="56"/>
        <v>45992</v>
      </c>
      <c r="AM92" s="142">
        <f t="shared" si="56"/>
        <v>46023</v>
      </c>
    </row>
    <row r="93" spans="1:41" ht="15.75" customHeight="1" x14ac:dyDescent="0.25">
      <c r="A93" s="630"/>
      <c r="B93" s="11" t="s">
        <v>19</v>
      </c>
      <c r="C93" s="349">
        <f>'3M - LGS'!C93</f>
        <v>3.7309000000000002E-2</v>
      </c>
      <c r="D93" s="349">
        <f>'3M - LGS'!D93</f>
        <v>3.7734999999999998E-2</v>
      </c>
      <c r="E93" s="349">
        <f>'3M - LGS'!E93</f>
        <v>3.8399999999999997E-2</v>
      </c>
      <c r="F93" s="349">
        <f>'3M - LGS'!F93</f>
        <v>3.9986000000000001E-2</v>
      </c>
      <c r="G93" s="349">
        <f>'3M - LGS'!G93</f>
        <v>4.1888000000000002E-2</v>
      </c>
      <c r="H93" s="349">
        <f>'3M - LGS'!H93</f>
        <v>7.8059000000000003E-2</v>
      </c>
      <c r="I93" s="361">
        <f>'3M - LGS'!I93</f>
        <v>7.9558000000000004E-2</v>
      </c>
      <c r="J93" s="361">
        <f>'3M - LGS'!J93</f>
        <v>7.9958000000000001E-2</v>
      </c>
      <c r="K93" s="361">
        <f>'3M - LGS'!K93</f>
        <v>7.8107999999999997E-2</v>
      </c>
      <c r="L93" s="361">
        <f>'3M - LGS'!L93</f>
        <v>4.1531999999999999E-2</v>
      </c>
      <c r="M93" s="361">
        <f>'3M - LGS'!M93</f>
        <v>4.2438999999999998E-2</v>
      </c>
      <c r="N93" s="361">
        <f>'3M - LGS'!N93</f>
        <v>4.0814000000000003E-2</v>
      </c>
      <c r="O93" s="361">
        <f>'3M - LGS'!O93</f>
        <v>3.9933000000000003E-2</v>
      </c>
      <c r="P93" s="361">
        <f>'3M - LGS'!P93</f>
        <v>3.9878999999999998E-2</v>
      </c>
      <c r="Q93" s="361">
        <f>'3M - LGS'!Q93</f>
        <v>4.1041000000000001E-2</v>
      </c>
      <c r="R93" s="361">
        <f>'3M - LGS'!R93</f>
        <v>4.1168000000000003E-2</v>
      </c>
      <c r="S93" s="361">
        <f>'3M - LGS'!S93</f>
        <v>4.2222999999999997E-2</v>
      </c>
      <c r="T93" s="361">
        <f>'3M - LGS'!T93</f>
        <v>8.2789000000000001E-2</v>
      </c>
      <c r="U93" s="361">
        <f>'3M - LGS'!U93</f>
        <v>7.9558000000000004E-2</v>
      </c>
      <c r="V93" s="361">
        <f>'3M - LGS'!V93</f>
        <v>7.9958000000000001E-2</v>
      </c>
      <c r="W93" s="361">
        <f>'3M - LGS'!W93</f>
        <v>7.8107999999999997E-2</v>
      </c>
      <c r="X93" s="361">
        <f>'3M - LGS'!X93</f>
        <v>4.1531999999999999E-2</v>
      </c>
      <c r="Y93" s="361">
        <f>'3M - LGS'!Y93</f>
        <v>4.2438999999999998E-2</v>
      </c>
      <c r="Z93" s="361">
        <f>'3M - LGS'!Z93</f>
        <v>4.0814000000000003E-2</v>
      </c>
      <c r="AA93" s="361">
        <f>'3M - LGS'!AA93</f>
        <v>3.9933000000000003E-2</v>
      </c>
      <c r="AB93" s="361">
        <f>'3M - LGS'!AB93</f>
        <v>3.9878999999999998E-2</v>
      </c>
      <c r="AC93" s="361">
        <f>'3M - LGS'!AC93</f>
        <v>4.1041000000000001E-2</v>
      </c>
      <c r="AD93" s="361">
        <f>'3M - LGS'!AD93</f>
        <v>4.1168000000000003E-2</v>
      </c>
      <c r="AE93" s="361">
        <f>'3M - LGS'!AE93</f>
        <v>4.2222999999999997E-2</v>
      </c>
      <c r="AF93" s="361">
        <f>'3M - LGS'!AF93</f>
        <v>8.2789000000000001E-2</v>
      </c>
      <c r="AG93" s="361">
        <f>'3M - LGS'!AG93</f>
        <v>7.9558000000000004E-2</v>
      </c>
      <c r="AH93" s="361">
        <f>'3M - LGS'!AH93</f>
        <v>7.9958000000000001E-2</v>
      </c>
      <c r="AI93" s="361">
        <f>'3M - LGS'!AI93</f>
        <v>7.8107999999999997E-2</v>
      </c>
      <c r="AJ93" s="361">
        <f>'3M - LGS'!AJ93</f>
        <v>4.1531999999999999E-2</v>
      </c>
      <c r="AK93" s="361">
        <f>'3M - LGS'!AK93</f>
        <v>4.2438999999999998E-2</v>
      </c>
      <c r="AL93" s="361">
        <f>'3M - LGS'!AL93</f>
        <v>4.0814000000000003E-2</v>
      </c>
      <c r="AM93" s="361">
        <f>'3M - LGS'!AM93</f>
        <v>3.9933000000000003E-2</v>
      </c>
      <c r="AO93" s="192" t="s">
        <v>177</v>
      </c>
    </row>
    <row r="94" spans="1:41" x14ac:dyDescent="0.25">
      <c r="A94" s="630"/>
      <c r="B94" s="11" t="s">
        <v>0</v>
      </c>
      <c r="C94" s="349">
        <f>'3M - LGS'!C94</f>
        <v>4.0160000000000001E-2</v>
      </c>
      <c r="D94" s="349">
        <f>'3M - LGS'!D94</f>
        <v>4.1161999999999997E-2</v>
      </c>
      <c r="E94" s="349">
        <f>'3M - LGS'!E94</f>
        <v>4.2527000000000002E-2</v>
      </c>
      <c r="F94" s="349">
        <f>'3M - LGS'!F94</f>
        <v>4.2639999999999997E-2</v>
      </c>
      <c r="G94" s="349">
        <f>'3M - LGS'!G94</f>
        <v>4.7012999999999999E-2</v>
      </c>
      <c r="H94" s="349">
        <f>'3M - LGS'!H94</f>
        <v>9.5856999999999998E-2</v>
      </c>
      <c r="I94" s="361">
        <f>'3M - LGS'!I94</f>
        <v>9.7295999999999994E-2</v>
      </c>
      <c r="J94" s="361">
        <f>'3M - LGS'!J94</f>
        <v>9.9751999999999993E-2</v>
      </c>
      <c r="K94" s="361">
        <f>'3M - LGS'!K94</f>
        <v>0.10033300000000001</v>
      </c>
      <c r="L94" s="361">
        <f>'3M - LGS'!L94</f>
        <v>4.6997999999999998E-2</v>
      </c>
      <c r="M94" s="361">
        <f>'3M - LGS'!M94</f>
        <v>4.7978E-2</v>
      </c>
      <c r="N94" s="361">
        <f>'3M - LGS'!N94</f>
        <v>4.4889999999999999E-2</v>
      </c>
      <c r="O94" s="361">
        <f>'3M - LGS'!O94</f>
        <v>4.4352999999999997E-2</v>
      </c>
      <c r="P94" s="361">
        <f>'3M - LGS'!P94</f>
        <v>4.4898E-2</v>
      </c>
      <c r="Q94" s="361">
        <f>'3M - LGS'!Q94</f>
        <v>4.7189000000000002E-2</v>
      </c>
      <c r="R94" s="361">
        <f>'3M - LGS'!R94</f>
        <v>4.5560000000000003E-2</v>
      </c>
      <c r="S94" s="361">
        <f>'3M - LGS'!S94</f>
        <v>4.9112000000000003E-2</v>
      </c>
      <c r="T94" s="361">
        <f>'3M - LGS'!T94</f>
        <v>0.104393</v>
      </c>
      <c r="U94" s="361">
        <f>'3M - LGS'!U94</f>
        <v>9.7295999999999994E-2</v>
      </c>
      <c r="V94" s="361">
        <f>'3M - LGS'!V94</f>
        <v>9.9751999999999993E-2</v>
      </c>
      <c r="W94" s="361">
        <f>'3M - LGS'!W94</f>
        <v>0.10033300000000001</v>
      </c>
      <c r="X94" s="361">
        <f>'3M - LGS'!X94</f>
        <v>4.6997999999999998E-2</v>
      </c>
      <c r="Y94" s="361">
        <f>'3M - LGS'!Y94</f>
        <v>4.7978E-2</v>
      </c>
      <c r="Z94" s="361">
        <f>'3M - LGS'!Z94</f>
        <v>4.4889999999999999E-2</v>
      </c>
      <c r="AA94" s="361">
        <f>'3M - LGS'!AA94</f>
        <v>4.4352999999999997E-2</v>
      </c>
      <c r="AB94" s="361">
        <f>'3M - LGS'!AB94</f>
        <v>4.4898E-2</v>
      </c>
      <c r="AC94" s="361">
        <f>'3M - LGS'!AC94</f>
        <v>4.7189000000000002E-2</v>
      </c>
      <c r="AD94" s="361">
        <f>'3M - LGS'!AD94</f>
        <v>4.5560000000000003E-2</v>
      </c>
      <c r="AE94" s="361">
        <f>'3M - LGS'!AE94</f>
        <v>4.9112000000000003E-2</v>
      </c>
      <c r="AF94" s="361">
        <f>'3M - LGS'!AF94</f>
        <v>0.104393</v>
      </c>
      <c r="AG94" s="361">
        <f>'3M - LGS'!AG94</f>
        <v>9.7295999999999994E-2</v>
      </c>
      <c r="AH94" s="361">
        <f>'3M - LGS'!AH94</f>
        <v>9.9751999999999993E-2</v>
      </c>
      <c r="AI94" s="361">
        <f>'3M - LGS'!AI94</f>
        <v>0.10033300000000001</v>
      </c>
      <c r="AJ94" s="361">
        <f>'3M - LGS'!AJ94</f>
        <v>4.6997999999999998E-2</v>
      </c>
      <c r="AK94" s="361">
        <f>'3M - LGS'!AK94</f>
        <v>4.7978E-2</v>
      </c>
      <c r="AL94" s="361">
        <f>'3M - LGS'!AL94</f>
        <v>4.4889999999999999E-2</v>
      </c>
      <c r="AM94" s="361">
        <f>'3M - LGS'!AM94</f>
        <v>4.4352999999999997E-2</v>
      </c>
      <c r="AO94" s="192" t="s">
        <v>183</v>
      </c>
    </row>
    <row r="95" spans="1:41" x14ac:dyDescent="0.25">
      <c r="A95" s="630"/>
      <c r="B95" s="11" t="s">
        <v>20</v>
      </c>
      <c r="C95" s="349">
        <f>'3M - LGS'!C95</f>
        <v>3.8309000000000003E-2</v>
      </c>
      <c r="D95" s="349">
        <f>'3M - LGS'!D95</f>
        <v>3.8567999999999998E-2</v>
      </c>
      <c r="E95" s="349">
        <f>'3M - LGS'!E95</f>
        <v>3.9269999999999999E-2</v>
      </c>
      <c r="F95" s="349">
        <f>'3M - LGS'!F95</f>
        <v>4.2201000000000002E-2</v>
      </c>
      <c r="G95" s="349">
        <f>'3M - LGS'!G95</f>
        <v>4.3770000000000003E-2</v>
      </c>
      <c r="H95" s="349">
        <f>'3M - LGS'!H95</f>
        <v>8.3545999999999995E-2</v>
      </c>
      <c r="I95" s="361">
        <f>'3M - LGS'!I95</f>
        <v>8.5671999999999998E-2</v>
      </c>
      <c r="J95" s="361">
        <f>'3M - LGS'!J95</f>
        <v>8.6513999999999994E-2</v>
      </c>
      <c r="K95" s="361">
        <f>'3M - LGS'!K95</f>
        <v>8.3474000000000007E-2</v>
      </c>
      <c r="L95" s="361">
        <f>'3M - LGS'!L95</f>
        <v>4.3712000000000001E-2</v>
      </c>
      <c r="M95" s="361">
        <f>'3M - LGS'!M95</f>
        <v>4.4333999999999998E-2</v>
      </c>
      <c r="N95" s="361">
        <f>'3M - LGS'!N95</f>
        <v>4.2470000000000001E-2</v>
      </c>
      <c r="O95" s="361">
        <f>'3M - LGS'!O95</f>
        <v>4.1343999999999999E-2</v>
      </c>
      <c r="P95" s="361">
        <f>'3M - LGS'!P95</f>
        <v>4.1013000000000001E-2</v>
      </c>
      <c r="Q95" s="361">
        <f>'3M - LGS'!Q95</f>
        <v>4.2275E-2</v>
      </c>
      <c r="R95" s="361">
        <f>'3M - LGS'!R95</f>
        <v>4.3936999999999997E-2</v>
      </c>
      <c r="S95" s="361">
        <f>'3M - LGS'!S95</f>
        <v>4.4505000000000003E-2</v>
      </c>
      <c r="T95" s="361">
        <f>'3M - LGS'!T95</f>
        <v>8.9441000000000007E-2</v>
      </c>
      <c r="U95" s="361">
        <f>'3M - LGS'!U95</f>
        <v>8.5671999999999998E-2</v>
      </c>
      <c r="V95" s="361">
        <f>'3M - LGS'!V95</f>
        <v>8.6513999999999994E-2</v>
      </c>
      <c r="W95" s="361">
        <f>'3M - LGS'!W95</f>
        <v>8.3474000000000007E-2</v>
      </c>
      <c r="X95" s="361">
        <f>'3M - LGS'!X95</f>
        <v>4.3712000000000001E-2</v>
      </c>
      <c r="Y95" s="361">
        <f>'3M - LGS'!Y95</f>
        <v>4.4333999999999998E-2</v>
      </c>
      <c r="Z95" s="361">
        <f>'3M - LGS'!Z95</f>
        <v>4.2470000000000001E-2</v>
      </c>
      <c r="AA95" s="361">
        <f>'3M - LGS'!AA95</f>
        <v>4.1343999999999999E-2</v>
      </c>
      <c r="AB95" s="361">
        <f>'3M - LGS'!AB95</f>
        <v>4.1013000000000001E-2</v>
      </c>
      <c r="AC95" s="361">
        <f>'3M - LGS'!AC95</f>
        <v>4.2275E-2</v>
      </c>
      <c r="AD95" s="361">
        <f>'3M - LGS'!AD95</f>
        <v>4.3936999999999997E-2</v>
      </c>
      <c r="AE95" s="361">
        <f>'3M - LGS'!AE95</f>
        <v>4.4505000000000003E-2</v>
      </c>
      <c r="AF95" s="361">
        <f>'3M - LGS'!AF95</f>
        <v>8.9441000000000007E-2</v>
      </c>
      <c r="AG95" s="361">
        <f>'3M - LGS'!AG95</f>
        <v>8.5671999999999998E-2</v>
      </c>
      <c r="AH95" s="361">
        <f>'3M - LGS'!AH95</f>
        <v>8.6513999999999994E-2</v>
      </c>
      <c r="AI95" s="361">
        <f>'3M - LGS'!AI95</f>
        <v>8.3474000000000007E-2</v>
      </c>
      <c r="AJ95" s="361">
        <f>'3M - LGS'!AJ95</f>
        <v>4.3712000000000001E-2</v>
      </c>
      <c r="AK95" s="361">
        <f>'3M - LGS'!AK95</f>
        <v>4.4333999999999998E-2</v>
      </c>
      <c r="AL95" s="361">
        <f>'3M - LGS'!AL95</f>
        <v>4.2470000000000001E-2</v>
      </c>
      <c r="AM95" s="361">
        <f>'3M - LGS'!AM95</f>
        <v>4.1343999999999999E-2</v>
      </c>
      <c r="AO95" s="192" t="s">
        <v>222</v>
      </c>
    </row>
    <row r="96" spans="1:41" x14ac:dyDescent="0.25">
      <c r="A96" s="630"/>
      <c r="B96" s="11" t="s">
        <v>1</v>
      </c>
      <c r="C96" s="349">
        <f>'3M - LGS'!C96</f>
        <v>3.7989000000000002E-2</v>
      </c>
      <c r="D96" s="349">
        <f>'3M - LGS'!D96</f>
        <v>3.8843999999999997E-2</v>
      </c>
      <c r="E96" s="349">
        <f>'3M - LGS'!E96</f>
        <v>3.9697000000000003E-2</v>
      </c>
      <c r="F96" s="349">
        <f>'3M - LGS'!F96</f>
        <v>4.7393999999999999E-2</v>
      </c>
      <c r="G96" s="349">
        <f>'3M - LGS'!G96</f>
        <v>5.3057E-2</v>
      </c>
      <c r="H96" s="349">
        <f>'3M - LGS'!H96</f>
        <v>9.6768999999999994E-2</v>
      </c>
      <c r="I96" s="361">
        <f>'3M - LGS'!I96</f>
        <v>9.7806000000000004E-2</v>
      </c>
      <c r="J96" s="361">
        <f>'3M - LGS'!J96</f>
        <v>0.100427</v>
      </c>
      <c r="K96" s="361">
        <f>'3M - LGS'!K96</f>
        <v>0.10491499999999999</v>
      </c>
      <c r="L96" s="361">
        <f>'3M - LGS'!L96</f>
        <v>5.3839999999999999E-2</v>
      </c>
      <c r="M96" s="361">
        <f>'3M - LGS'!M96</f>
        <v>5.3623999999999998E-2</v>
      </c>
      <c r="N96" s="361">
        <f>'3M - LGS'!N96</f>
        <v>4.3708999999999998E-2</v>
      </c>
      <c r="O96" s="361">
        <f>'3M - LGS'!O96</f>
        <v>4.2347000000000003E-2</v>
      </c>
      <c r="P96" s="361">
        <f>'3M - LGS'!P96</f>
        <v>4.2303E-2</v>
      </c>
      <c r="Q96" s="361">
        <f>'3M - LGS'!Q96</f>
        <v>4.4350000000000001E-2</v>
      </c>
      <c r="R96" s="361">
        <f>'3M - LGS'!R96</f>
        <v>5.2475000000000001E-2</v>
      </c>
      <c r="S96" s="361">
        <f>'3M - LGS'!S96</f>
        <v>5.7162999999999999E-2</v>
      </c>
      <c r="T96" s="361">
        <f>'3M - LGS'!T96</f>
        <v>0.105501</v>
      </c>
      <c r="U96" s="361">
        <f>'3M - LGS'!U96</f>
        <v>9.7806000000000004E-2</v>
      </c>
      <c r="V96" s="361">
        <f>'3M - LGS'!V96</f>
        <v>0.100427</v>
      </c>
      <c r="W96" s="361">
        <f>'3M - LGS'!W96</f>
        <v>0.10491499999999999</v>
      </c>
      <c r="X96" s="361">
        <f>'3M - LGS'!X96</f>
        <v>5.3839999999999999E-2</v>
      </c>
      <c r="Y96" s="361">
        <f>'3M - LGS'!Y96</f>
        <v>5.3623999999999998E-2</v>
      </c>
      <c r="Z96" s="361">
        <f>'3M - LGS'!Z96</f>
        <v>4.3708999999999998E-2</v>
      </c>
      <c r="AA96" s="361">
        <f>'3M - LGS'!AA96</f>
        <v>4.2347000000000003E-2</v>
      </c>
      <c r="AB96" s="361">
        <f>'3M - LGS'!AB96</f>
        <v>4.2303E-2</v>
      </c>
      <c r="AC96" s="361">
        <f>'3M - LGS'!AC96</f>
        <v>4.4350000000000001E-2</v>
      </c>
      <c r="AD96" s="361">
        <f>'3M - LGS'!AD96</f>
        <v>5.2475000000000001E-2</v>
      </c>
      <c r="AE96" s="361">
        <f>'3M - LGS'!AE96</f>
        <v>5.7162999999999999E-2</v>
      </c>
      <c r="AF96" s="361">
        <f>'3M - LGS'!AF96</f>
        <v>0.105501</v>
      </c>
      <c r="AG96" s="361">
        <f>'3M - LGS'!AG96</f>
        <v>9.7806000000000004E-2</v>
      </c>
      <c r="AH96" s="361">
        <f>'3M - LGS'!AH96</f>
        <v>0.100427</v>
      </c>
      <c r="AI96" s="361">
        <f>'3M - LGS'!AI96</f>
        <v>0.10491499999999999</v>
      </c>
      <c r="AJ96" s="361">
        <f>'3M - LGS'!AJ96</f>
        <v>5.3839999999999999E-2</v>
      </c>
      <c r="AK96" s="361">
        <f>'3M - LGS'!AK96</f>
        <v>5.3623999999999998E-2</v>
      </c>
      <c r="AL96" s="361">
        <f>'3M - LGS'!AL96</f>
        <v>4.3708999999999998E-2</v>
      </c>
      <c r="AM96" s="361">
        <f>'3M - LGS'!AM96</f>
        <v>4.2347000000000003E-2</v>
      </c>
    </row>
    <row r="97" spans="1:39" x14ac:dyDescent="0.25">
      <c r="A97" s="630"/>
      <c r="B97" s="11" t="s">
        <v>21</v>
      </c>
      <c r="C97" s="349">
        <f>'3M - LGS'!C97</f>
        <v>2.9585E-2</v>
      </c>
      <c r="D97" s="349">
        <f>'3M - LGS'!D97</f>
        <v>2.9943000000000001E-2</v>
      </c>
      <c r="E97" s="349">
        <f>'3M - LGS'!E97</f>
        <v>3.0325999999999999E-2</v>
      </c>
      <c r="F97" s="349">
        <f>'3M - LGS'!F97</f>
        <v>3.1985E-2</v>
      </c>
      <c r="G97" s="349">
        <f>'3M - LGS'!G97</f>
        <v>3.2126000000000002E-2</v>
      </c>
      <c r="H97" s="349">
        <f>'3M - LGS'!H97</f>
        <v>5.2953E-2</v>
      </c>
      <c r="I97" s="361">
        <f>'3M - LGS'!I97</f>
        <v>5.0639000000000003E-2</v>
      </c>
      <c r="J97" s="361">
        <f>'3M - LGS'!J97</f>
        <v>4.9979999999999997E-2</v>
      </c>
      <c r="K97" s="361">
        <f>'3M - LGS'!K97</f>
        <v>5.0804000000000002E-2</v>
      </c>
      <c r="L97" s="361">
        <f>'3M - LGS'!L97</f>
        <v>3.0172000000000001E-2</v>
      </c>
      <c r="M97" s="361">
        <f>'3M - LGS'!M97</f>
        <v>3.0644999999999999E-2</v>
      </c>
      <c r="N97" s="361">
        <f>'3M - LGS'!N97</f>
        <v>2.9829000000000001E-2</v>
      </c>
      <c r="O97" s="361">
        <f>'3M - LGS'!O97</f>
        <v>2.9302000000000002E-2</v>
      </c>
      <c r="P97" s="361">
        <f>'3M - LGS'!P97</f>
        <v>2.9326000000000001E-2</v>
      </c>
      <c r="Q97" s="361">
        <f>'3M - LGS'!Q97</f>
        <v>2.9966E-2</v>
      </c>
      <c r="R97" s="361">
        <f>'3M - LGS'!R97</f>
        <v>3.1091000000000001E-2</v>
      </c>
      <c r="S97" s="361">
        <f>'3M - LGS'!S97</f>
        <v>3.0398999999999999E-2</v>
      </c>
      <c r="T97" s="361">
        <f>'3M - LGS'!T97</f>
        <v>5.2363E-2</v>
      </c>
      <c r="U97" s="361">
        <f>'3M - LGS'!U97</f>
        <v>5.0639000000000003E-2</v>
      </c>
      <c r="V97" s="361">
        <f>'3M - LGS'!V97</f>
        <v>4.9979999999999997E-2</v>
      </c>
      <c r="W97" s="361">
        <f>'3M - LGS'!W97</f>
        <v>5.0804000000000002E-2</v>
      </c>
      <c r="X97" s="361">
        <f>'3M - LGS'!X97</f>
        <v>3.0172000000000001E-2</v>
      </c>
      <c r="Y97" s="361">
        <f>'3M - LGS'!Y97</f>
        <v>3.0644999999999999E-2</v>
      </c>
      <c r="Z97" s="361">
        <f>'3M - LGS'!Z97</f>
        <v>2.9829000000000001E-2</v>
      </c>
      <c r="AA97" s="361">
        <f>'3M - LGS'!AA97</f>
        <v>2.9302000000000002E-2</v>
      </c>
      <c r="AB97" s="361">
        <f>'3M - LGS'!AB97</f>
        <v>2.9326000000000001E-2</v>
      </c>
      <c r="AC97" s="361">
        <f>'3M - LGS'!AC97</f>
        <v>2.9966E-2</v>
      </c>
      <c r="AD97" s="361">
        <f>'3M - LGS'!AD97</f>
        <v>3.1091000000000001E-2</v>
      </c>
      <c r="AE97" s="361">
        <f>'3M - LGS'!AE97</f>
        <v>3.0398999999999999E-2</v>
      </c>
      <c r="AF97" s="361">
        <f>'3M - LGS'!AF97</f>
        <v>5.2363E-2</v>
      </c>
      <c r="AG97" s="361">
        <f>'3M - LGS'!AG97</f>
        <v>5.0639000000000003E-2</v>
      </c>
      <c r="AH97" s="361">
        <f>'3M - LGS'!AH97</f>
        <v>4.9979999999999997E-2</v>
      </c>
      <c r="AI97" s="361">
        <f>'3M - LGS'!AI97</f>
        <v>5.0804000000000002E-2</v>
      </c>
      <c r="AJ97" s="361">
        <f>'3M - LGS'!AJ97</f>
        <v>3.0172000000000001E-2</v>
      </c>
      <c r="AK97" s="361">
        <f>'3M - LGS'!AK97</f>
        <v>3.0644999999999999E-2</v>
      </c>
      <c r="AL97" s="361">
        <f>'3M - LGS'!AL97</f>
        <v>2.9829000000000001E-2</v>
      </c>
      <c r="AM97" s="361">
        <f>'3M - LGS'!AM97</f>
        <v>2.9302000000000002E-2</v>
      </c>
    </row>
    <row r="98" spans="1:39" x14ac:dyDescent="0.25">
      <c r="A98" s="630"/>
      <c r="B98" s="11" t="s">
        <v>9</v>
      </c>
      <c r="C98" s="349">
        <f>'3M - LGS'!C98</f>
        <v>3.8060999999999998E-2</v>
      </c>
      <c r="D98" s="349">
        <f>'3M - LGS'!D98</f>
        <v>3.8934000000000003E-2</v>
      </c>
      <c r="E98" s="349">
        <f>'3M - LGS'!E98</f>
        <v>4.0448999999999999E-2</v>
      </c>
      <c r="F98" s="349">
        <f>'3M - LGS'!F98</f>
        <v>4.1125000000000002E-2</v>
      </c>
      <c r="G98" s="349">
        <f>'3M - LGS'!G98</f>
        <v>4.1331E-2</v>
      </c>
      <c r="H98" s="349">
        <f>'3M - LGS'!H98</f>
        <v>5.2465999999999999E-2</v>
      </c>
      <c r="I98" s="361">
        <f>'3M - LGS'!I98</f>
        <v>5.0083999999999997E-2</v>
      </c>
      <c r="J98" s="361">
        <f>'3M - LGS'!J98</f>
        <v>4.9399999999999999E-2</v>
      </c>
      <c r="K98" s="361">
        <f>'3M - LGS'!K98</f>
        <v>8.0808000000000005E-2</v>
      </c>
      <c r="L98" s="361">
        <f>'3M - LGS'!L98</f>
        <v>4.1339000000000001E-2</v>
      </c>
      <c r="M98" s="361">
        <f>'3M - LGS'!M98</f>
        <v>4.3160999999999998E-2</v>
      </c>
      <c r="N98" s="361">
        <f>'3M - LGS'!N98</f>
        <v>4.1070000000000002E-2</v>
      </c>
      <c r="O98" s="361">
        <f>'3M - LGS'!O98</f>
        <v>4.0834000000000002E-2</v>
      </c>
      <c r="P98" s="361">
        <f>'3M - LGS'!P98</f>
        <v>4.1431000000000003E-2</v>
      </c>
      <c r="Q98" s="361">
        <f>'3M - LGS'!Q98</f>
        <v>4.3621E-2</v>
      </c>
      <c r="R98" s="361">
        <f>'3M - LGS'!R98</f>
        <v>4.3447E-2</v>
      </c>
      <c r="S98" s="361">
        <f>'3M - LGS'!S98</f>
        <v>4.1350999999999999E-2</v>
      </c>
      <c r="T98" s="361">
        <f>'3M - LGS'!T98</f>
        <v>5.1774000000000001E-2</v>
      </c>
      <c r="U98" s="361">
        <f>'3M - LGS'!U98</f>
        <v>5.0083999999999997E-2</v>
      </c>
      <c r="V98" s="361">
        <f>'3M - LGS'!V98</f>
        <v>4.9399999999999999E-2</v>
      </c>
      <c r="W98" s="361">
        <f>'3M - LGS'!W98</f>
        <v>8.0808000000000005E-2</v>
      </c>
      <c r="X98" s="361">
        <f>'3M - LGS'!X98</f>
        <v>4.1339000000000001E-2</v>
      </c>
      <c r="Y98" s="361">
        <f>'3M - LGS'!Y98</f>
        <v>4.3160999999999998E-2</v>
      </c>
      <c r="Z98" s="361">
        <f>'3M - LGS'!Z98</f>
        <v>4.1070000000000002E-2</v>
      </c>
      <c r="AA98" s="361">
        <f>'3M - LGS'!AA98</f>
        <v>4.0834000000000002E-2</v>
      </c>
      <c r="AB98" s="361">
        <f>'3M - LGS'!AB98</f>
        <v>4.1431000000000003E-2</v>
      </c>
      <c r="AC98" s="361">
        <f>'3M - LGS'!AC98</f>
        <v>4.3621E-2</v>
      </c>
      <c r="AD98" s="361">
        <f>'3M - LGS'!AD98</f>
        <v>4.3447E-2</v>
      </c>
      <c r="AE98" s="361">
        <f>'3M - LGS'!AE98</f>
        <v>4.1350999999999999E-2</v>
      </c>
      <c r="AF98" s="361">
        <f>'3M - LGS'!AF98</f>
        <v>5.1774000000000001E-2</v>
      </c>
      <c r="AG98" s="361">
        <f>'3M - LGS'!AG98</f>
        <v>5.0083999999999997E-2</v>
      </c>
      <c r="AH98" s="361">
        <f>'3M - LGS'!AH98</f>
        <v>4.9399999999999999E-2</v>
      </c>
      <c r="AI98" s="361">
        <f>'3M - LGS'!AI98</f>
        <v>8.0808000000000005E-2</v>
      </c>
      <c r="AJ98" s="361">
        <f>'3M - LGS'!AJ98</f>
        <v>4.1339000000000001E-2</v>
      </c>
      <c r="AK98" s="361">
        <f>'3M - LGS'!AK98</f>
        <v>4.3160999999999998E-2</v>
      </c>
      <c r="AL98" s="361">
        <f>'3M - LGS'!AL98</f>
        <v>4.1070000000000002E-2</v>
      </c>
      <c r="AM98" s="361">
        <f>'3M - LGS'!AM98</f>
        <v>4.0834000000000002E-2</v>
      </c>
    </row>
    <row r="99" spans="1:39" x14ac:dyDescent="0.25">
      <c r="A99" s="630"/>
      <c r="B99" s="11" t="s">
        <v>3</v>
      </c>
      <c r="C99" s="349">
        <f>'3M - LGS'!C99</f>
        <v>4.0160000000000001E-2</v>
      </c>
      <c r="D99" s="349">
        <f>'3M - LGS'!D99</f>
        <v>4.1161999999999997E-2</v>
      </c>
      <c r="E99" s="349">
        <f>'3M - LGS'!E99</f>
        <v>4.2527000000000002E-2</v>
      </c>
      <c r="F99" s="349">
        <f>'3M - LGS'!F99</f>
        <v>4.2639999999999997E-2</v>
      </c>
      <c r="G99" s="349">
        <f>'3M - LGS'!G99</f>
        <v>4.7012999999999999E-2</v>
      </c>
      <c r="H99" s="349">
        <f>'3M - LGS'!H99</f>
        <v>9.5856999999999998E-2</v>
      </c>
      <c r="I99" s="361">
        <f>'3M - LGS'!I99</f>
        <v>9.7295999999999994E-2</v>
      </c>
      <c r="J99" s="361">
        <f>'3M - LGS'!J99</f>
        <v>9.9751999999999993E-2</v>
      </c>
      <c r="K99" s="361">
        <f>'3M - LGS'!K99</f>
        <v>0.10033300000000001</v>
      </c>
      <c r="L99" s="361">
        <f>'3M - LGS'!L99</f>
        <v>4.6997999999999998E-2</v>
      </c>
      <c r="M99" s="361">
        <f>'3M - LGS'!M99</f>
        <v>4.7978E-2</v>
      </c>
      <c r="N99" s="361">
        <f>'3M - LGS'!N99</f>
        <v>4.4889999999999999E-2</v>
      </c>
      <c r="O99" s="361">
        <f>'3M - LGS'!O99</f>
        <v>4.4352999999999997E-2</v>
      </c>
      <c r="P99" s="361">
        <f>'3M - LGS'!P99</f>
        <v>4.4898E-2</v>
      </c>
      <c r="Q99" s="361">
        <f>'3M - LGS'!Q99</f>
        <v>4.7189000000000002E-2</v>
      </c>
      <c r="R99" s="361">
        <f>'3M - LGS'!R99</f>
        <v>4.5560000000000003E-2</v>
      </c>
      <c r="S99" s="361">
        <f>'3M - LGS'!S99</f>
        <v>4.9112000000000003E-2</v>
      </c>
      <c r="T99" s="361">
        <f>'3M - LGS'!T99</f>
        <v>0.104393</v>
      </c>
      <c r="U99" s="361">
        <f>'3M - LGS'!U99</f>
        <v>9.7295999999999994E-2</v>
      </c>
      <c r="V99" s="361">
        <f>'3M - LGS'!V99</f>
        <v>9.9751999999999993E-2</v>
      </c>
      <c r="W99" s="361">
        <f>'3M - LGS'!W99</f>
        <v>0.10033300000000001</v>
      </c>
      <c r="X99" s="361">
        <f>'3M - LGS'!X99</f>
        <v>4.6997999999999998E-2</v>
      </c>
      <c r="Y99" s="361">
        <f>'3M - LGS'!Y99</f>
        <v>4.7978E-2</v>
      </c>
      <c r="Z99" s="361">
        <f>'3M - LGS'!Z99</f>
        <v>4.4889999999999999E-2</v>
      </c>
      <c r="AA99" s="361">
        <f>'3M - LGS'!AA99</f>
        <v>4.4352999999999997E-2</v>
      </c>
      <c r="AB99" s="361">
        <f>'3M - LGS'!AB99</f>
        <v>4.4898E-2</v>
      </c>
      <c r="AC99" s="361">
        <f>'3M - LGS'!AC99</f>
        <v>4.7189000000000002E-2</v>
      </c>
      <c r="AD99" s="361">
        <f>'3M - LGS'!AD99</f>
        <v>4.5560000000000003E-2</v>
      </c>
      <c r="AE99" s="361">
        <f>'3M - LGS'!AE99</f>
        <v>4.9112000000000003E-2</v>
      </c>
      <c r="AF99" s="361">
        <f>'3M - LGS'!AF99</f>
        <v>0.104393</v>
      </c>
      <c r="AG99" s="361">
        <f>'3M - LGS'!AG99</f>
        <v>9.7295999999999994E-2</v>
      </c>
      <c r="AH99" s="361">
        <f>'3M - LGS'!AH99</f>
        <v>9.9751999999999993E-2</v>
      </c>
      <c r="AI99" s="361">
        <f>'3M - LGS'!AI99</f>
        <v>0.10033300000000001</v>
      </c>
      <c r="AJ99" s="361">
        <f>'3M - LGS'!AJ99</f>
        <v>4.6997999999999998E-2</v>
      </c>
      <c r="AK99" s="361">
        <f>'3M - LGS'!AK99</f>
        <v>4.7978E-2</v>
      </c>
      <c r="AL99" s="361">
        <f>'3M - LGS'!AL99</f>
        <v>4.4889999999999999E-2</v>
      </c>
      <c r="AM99" s="361">
        <f>'3M - LGS'!AM99</f>
        <v>4.4352999999999997E-2</v>
      </c>
    </row>
    <row r="100" spans="1:39" x14ac:dyDescent="0.25">
      <c r="A100" s="630"/>
      <c r="B100" s="11" t="s">
        <v>4</v>
      </c>
      <c r="C100" s="349">
        <f>'3M - LGS'!C100</f>
        <v>3.8844999999999998E-2</v>
      </c>
      <c r="D100" s="349">
        <f>'3M - LGS'!D100</f>
        <v>3.9109999999999999E-2</v>
      </c>
      <c r="E100" s="349">
        <f>'3M - LGS'!E100</f>
        <v>3.9933000000000003E-2</v>
      </c>
      <c r="F100" s="349">
        <f>'3M - LGS'!F100</f>
        <v>4.2049000000000003E-2</v>
      </c>
      <c r="G100" s="349">
        <f>'3M - LGS'!G100</f>
        <v>4.4006999999999998E-2</v>
      </c>
      <c r="H100" s="349">
        <f>'3M - LGS'!H100</f>
        <v>8.2470000000000002E-2</v>
      </c>
      <c r="I100" s="361">
        <f>'3M - LGS'!I100</f>
        <v>8.4611000000000006E-2</v>
      </c>
      <c r="J100" s="361">
        <f>'3M - LGS'!J100</f>
        <v>8.5112999999999994E-2</v>
      </c>
      <c r="K100" s="361">
        <f>'3M - LGS'!K100</f>
        <v>8.0562999999999996E-2</v>
      </c>
      <c r="L100" s="361">
        <f>'3M - LGS'!L100</f>
        <v>4.4019000000000003E-2</v>
      </c>
      <c r="M100" s="361">
        <f>'3M - LGS'!M100</f>
        <v>4.4610999999999998E-2</v>
      </c>
      <c r="N100" s="361">
        <f>'3M - LGS'!N100</f>
        <v>4.2421E-2</v>
      </c>
      <c r="O100" s="361">
        <f>'3M - LGS'!O100</f>
        <v>4.2067E-2</v>
      </c>
      <c r="P100" s="361">
        <f>'3M - LGS'!P100</f>
        <v>4.1753999999999999E-2</v>
      </c>
      <c r="Q100" s="361">
        <f>'3M - LGS'!Q100</f>
        <v>4.3166999999999997E-2</v>
      </c>
      <c r="R100" s="361">
        <f>'3M - LGS'!R100</f>
        <v>4.3825000000000003E-2</v>
      </c>
      <c r="S100" s="361">
        <f>'3M - LGS'!S100</f>
        <v>4.4803999999999997E-2</v>
      </c>
      <c r="T100" s="361">
        <f>'3M - LGS'!T100</f>
        <v>8.8136000000000006E-2</v>
      </c>
      <c r="U100" s="361">
        <f>'3M - LGS'!U100</f>
        <v>8.4611000000000006E-2</v>
      </c>
      <c r="V100" s="361">
        <f>'3M - LGS'!V100</f>
        <v>8.5112999999999994E-2</v>
      </c>
      <c r="W100" s="361">
        <f>'3M - LGS'!W100</f>
        <v>8.0562999999999996E-2</v>
      </c>
      <c r="X100" s="361">
        <f>'3M - LGS'!X100</f>
        <v>4.4019000000000003E-2</v>
      </c>
      <c r="Y100" s="361">
        <f>'3M - LGS'!Y100</f>
        <v>4.4610999999999998E-2</v>
      </c>
      <c r="Z100" s="361">
        <f>'3M - LGS'!Z100</f>
        <v>4.2421E-2</v>
      </c>
      <c r="AA100" s="361">
        <f>'3M - LGS'!AA100</f>
        <v>4.2067E-2</v>
      </c>
      <c r="AB100" s="361">
        <f>'3M - LGS'!AB100</f>
        <v>4.1753999999999999E-2</v>
      </c>
      <c r="AC100" s="361">
        <f>'3M - LGS'!AC100</f>
        <v>4.3166999999999997E-2</v>
      </c>
      <c r="AD100" s="361">
        <f>'3M - LGS'!AD100</f>
        <v>4.3825000000000003E-2</v>
      </c>
      <c r="AE100" s="361">
        <f>'3M - LGS'!AE100</f>
        <v>4.4803999999999997E-2</v>
      </c>
      <c r="AF100" s="361">
        <f>'3M - LGS'!AF100</f>
        <v>8.8136000000000006E-2</v>
      </c>
      <c r="AG100" s="361">
        <f>'3M - LGS'!AG100</f>
        <v>8.4611000000000006E-2</v>
      </c>
      <c r="AH100" s="361">
        <f>'3M - LGS'!AH100</f>
        <v>8.5112999999999994E-2</v>
      </c>
      <c r="AI100" s="361">
        <f>'3M - LGS'!AI100</f>
        <v>8.0562999999999996E-2</v>
      </c>
      <c r="AJ100" s="361">
        <f>'3M - LGS'!AJ100</f>
        <v>4.4019000000000003E-2</v>
      </c>
      <c r="AK100" s="361">
        <f>'3M - LGS'!AK100</f>
        <v>4.4610999999999998E-2</v>
      </c>
      <c r="AL100" s="361">
        <f>'3M - LGS'!AL100</f>
        <v>4.2421E-2</v>
      </c>
      <c r="AM100" s="361">
        <f>'3M - LGS'!AM100</f>
        <v>4.2067E-2</v>
      </c>
    </row>
    <row r="101" spans="1:39" x14ac:dyDescent="0.25">
      <c r="A101" s="630"/>
      <c r="B101" s="11" t="s">
        <v>5</v>
      </c>
      <c r="C101" s="349">
        <f>'3M - LGS'!C101</f>
        <v>3.7309000000000002E-2</v>
      </c>
      <c r="D101" s="349">
        <f>'3M - LGS'!D101</f>
        <v>3.7734999999999998E-2</v>
      </c>
      <c r="E101" s="349">
        <f>'3M - LGS'!E101</f>
        <v>3.8399999999999997E-2</v>
      </c>
      <c r="F101" s="349">
        <f>'3M - LGS'!F101</f>
        <v>3.9986000000000001E-2</v>
      </c>
      <c r="G101" s="349">
        <f>'3M - LGS'!G101</f>
        <v>4.1888000000000002E-2</v>
      </c>
      <c r="H101" s="349">
        <f>'3M - LGS'!H101</f>
        <v>7.8059000000000003E-2</v>
      </c>
      <c r="I101" s="361">
        <f>'3M - LGS'!I101</f>
        <v>7.9558000000000004E-2</v>
      </c>
      <c r="J101" s="361">
        <f>'3M - LGS'!J101</f>
        <v>7.9958000000000001E-2</v>
      </c>
      <c r="K101" s="361">
        <f>'3M - LGS'!K101</f>
        <v>7.8107999999999997E-2</v>
      </c>
      <c r="L101" s="361">
        <f>'3M - LGS'!L101</f>
        <v>4.1531999999999999E-2</v>
      </c>
      <c r="M101" s="361">
        <f>'3M - LGS'!M101</f>
        <v>4.2438999999999998E-2</v>
      </c>
      <c r="N101" s="361">
        <f>'3M - LGS'!N101</f>
        <v>4.0814000000000003E-2</v>
      </c>
      <c r="O101" s="361">
        <f>'3M - LGS'!O101</f>
        <v>3.9933000000000003E-2</v>
      </c>
      <c r="P101" s="361">
        <f>'3M - LGS'!P101</f>
        <v>3.9878999999999998E-2</v>
      </c>
      <c r="Q101" s="361">
        <f>'3M - LGS'!Q101</f>
        <v>4.1041000000000001E-2</v>
      </c>
      <c r="R101" s="361">
        <f>'3M - LGS'!R101</f>
        <v>4.1168000000000003E-2</v>
      </c>
      <c r="S101" s="361">
        <f>'3M - LGS'!S101</f>
        <v>4.2222999999999997E-2</v>
      </c>
      <c r="T101" s="361">
        <f>'3M - LGS'!T101</f>
        <v>8.2789000000000001E-2</v>
      </c>
      <c r="U101" s="361">
        <f>'3M - LGS'!U101</f>
        <v>7.9558000000000004E-2</v>
      </c>
      <c r="V101" s="361">
        <f>'3M - LGS'!V101</f>
        <v>7.9958000000000001E-2</v>
      </c>
      <c r="W101" s="361">
        <f>'3M - LGS'!W101</f>
        <v>7.8107999999999997E-2</v>
      </c>
      <c r="X101" s="361">
        <f>'3M - LGS'!X101</f>
        <v>4.1531999999999999E-2</v>
      </c>
      <c r="Y101" s="361">
        <f>'3M - LGS'!Y101</f>
        <v>4.2438999999999998E-2</v>
      </c>
      <c r="Z101" s="361">
        <f>'3M - LGS'!Z101</f>
        <v>4.0814000000000003E-2</v>
      </c>
      <c r="AA101" s="361">
        <f>'3M - LGS'!AA101</f>
        <v>3.9933000000000003E-2</v>
      </c>
      <c r="AB101" s="361">
        <f>'3M - LGS'!AB101</f>
        <v>3.9878999999999998E-2</v>
      </c>
      <c r="AC101" s="361">
        <f>'3M - LGS'!AC101</f>
        <v>4.1041000000000001E-2</v>
      </c>
      <c r="AD101" s="361">
        <f>'3M - LGS'!AD101</f>
        <v>4.1168000000000003E-2</v>
      </c>
      <c r="AE101" s="361">
        <f>'3M - LGS'!AE101</f>
        <v>4.2222999999999997E-2</v>
      </c>
      <c r="AF101" s="361">
        <f>'3M - LGS'!AF101</f>
        <v>8.2789000000000001E-2</v>
      </c>
      <c r="AG101" s="361">
        <f>'3M - LGS'!AG101</f>
        <v>7.9558000000000004E-2</v>
      </c>
      <c r="AH101" s="361">
        <f>'3M - LGS'!AH101</f>
        <v>7.9958000000000001E-2</v>
      </c>
      <c r="AI101" s="361">
        <f>'3M - LGS'!AI101</f>
        <v>7.8107999999999997E-2</v>
      </c>
      <c r="AJ101" s="361">
        <f>'3M - LGS'!AJ101</f>
        <v>4.1531999999999999E-2</v>
      </c>
      <c r="AK101" s="361">
        <f>'3M - LGS'!AK101</f>
        <v>4.2438999999999998E-2</v>
      </c>
      <c r="AL101" s="361">
        <f>'3M - LGS'!AL101</f>
        <v>4.0814000000000003E-2</v>
      </c>
      <c r="AM101" s="361">
        <f>'3M - LGS'!AM101</f>
        <v>3.9933000000000003E-2</v>
      </c>
    </row>
    <row r="102" spans="1:39" x14ac:dyDescent="0.25">
      <c r="A102" s="630"/>
      <c r="B102" s="11" t="s">
        <v>22</v>
      </c>
      <c r="C102" s="349">
        <f>'3M - LGS'!C102</f>
        <v>3.7309000000000002E-2</v>
      </c>
      <c r="D102" s="349">
        <f>'3M - LGS'!D102</f>
        <v>3.7734999999999998E-2</v>
      </c>
      <c r="E102" s="349">
        <f>'3M - LGS'!E102</f>
        <v>3.8399999999999997E-2</v>
      </c>
      <c r="F102" s="349">
        <f>'3M - LGS'!F102</f>
        <v>3.9986000000000001E-2</v>
      </c>
      <c r="G102" s="349">
        <f>'3M - LGS'!G102</f>
        <v>4.1888000000000002E-2</v>
      </c>
      <c r="H102" s="349">
        <f>'3M - LGS'!H102</f>
        <v>7.8059000000000003E-2</v>
      </c>
      <c r="I102" s="361">
        <f>'3M - LGS'!I102</f>
        <v>7.9558000000000004E-2</v>
      </c>
      <c r="J102" s="361">
        <f>'3M - LGS'!J102</f>
        <v>7.9958000000000001E-2</v>
      </c>
      <c r="K102" s="361">
        <f>'3M - LGS'!K102</f>
        <v>7.8107999999999997E-2</v>
      </c>
      <c r="L102" s="361">
        <f>'3M - LGS'!L102</f>
        <v>4.1531999999999999E-2</v>
      </c>
      <c r="M102" s="361">
        <f>'3M - LGS'!M102</f>
        <v>4.2438999999999998E-2</v>
      </c>
      <c r="N102" s="361">
        <f>'3M - LGS'!N102</f>
        <v>4.0814000000000003E-2</v>
      </c>
      <c r="O102" s="361">
        <f>'3M - LGS'!O102</f>
        <v>3.9933000000000003E-2</v>
      </c>
      <c r="P102" s="361">
        <f>'3M - LGS'!P102</f>
        <v>3.9878999999999998E-2</v>
      </c>
      <c r="Q102" s="361">
        <f>'3M - LGS'!Q102</f>
        <v>4.1041000000000001E-2</v>
      </c>
      <c r="R102" s="361">
        <f>'3M - LGS'!R102</f>
        <v>4.1168000000000003E-2</v>
      </c>
      <c r="S102" s="361">
        <f>'3M - LGS'!S102</f>
        <v>4.2222999999999997E-2</v>
      </c>
      <c r="T102" s="361">
        <f>'3M - LGS'!T102</f>
        <v>8.2789000000000001E-2</v>
      </c>
      <c r="U102" s="361">
        <f>'3M - LGS'!U102</f>
        <v>7.9558000000000004E-2</v>
      </c>
      <c r="V102" s="361">
        <f>'3M - LGS'!V102</f>
        <v>7.9958000000000001E-2</v>
      </c>
      <c r="W102" s="361">
        <f>'3M - LGS'!W102</f>
        <v>7.8107999999999997E-2</v>
      </c>
      <c r="X102" s="361">
        <f>'3M - LGS'!X102</f>
        <v>4.1531999999999999E-2</v>
      </c>
      <c r="Y102" s="361">
        <f>'3M - LGS'!Y102</f>
        <v>4.2438999999999998E-2</v>
      </c>
      <c r="Z102" s="361">
        <f>'3M - LGS'!Z102</f>
        <v>4.0814000000000003E-2</v>
      </c>
      <c r="AA102" s="361">
        <f>'3M - LGS'!AA102</f>
        <v>3.9933000000000003E-2</v>
      </c>
      <c r="AB102" s="361">
        <f>'3M - LGS'!AB102</f>
        <v>3.9878999999999998E-2</v>
      </c>
      <c r="AC102" s="361">
        <f>'3M - LGS'!AC102</f>
        <v>4.1041000000000001E-2</v>
      </c>
      <c r="AD102" s="361">
        <f>'3M - LGS'!AD102</f>
        <v>4.1168000000000003E-2</v>
      </c>
      <c r="AE102" s="361">
        <f>'3M - LGS'!AE102</f>
        <v>4.2222999999999997E-2</v>
      </c>
      <c r="AF102" s="361">
        <f>'3M - LGS'!AF102</f>
        <v>8.2789000000000001E-2</v>
      </c>
      <c r="AG102" s="361">
        <f>'3M - LGS'!AG102</f>
        <v>7.9558000000000004E-2</v>
      </c>
      <c r="AH102" s="361">
        <f>'3M - LGS'!AH102</f>
        <v>7.9958000000000001E-2</v>
      </c>
      <c r="AI102" s="361">
        <f>'3M - LGS'!AI102</f>
        <v>7.8107999999999997E-2</v>
      </c>
      <c r="AJ102" s="361">
        <f>'3M - LGS'!AJ102</f>
        <v>4.1531999999999999E-2</v>
      </c>
      <c r="AK102" s="361">
        <f>'3M - LGS'!AK102</f>
        <v>4.2438999999999998E-2</v>
      </c>
      <c r="AL102" s="361">
        <f>'3M - LGS'!AL102</f>
        <v>4.0814000000000003E-2</v>
      </c>
      <c r="AM102" s="361">
        <f>'3M - LGS'!AM102</f>
        <v>3.9933000000000003E-2</v>
      </c>
    </row>
    <row r="103" spans="1:39" x14ac:dyDescent="0.25">
      <c r="A103" s="630"/>
      <c r="B103" s="11" t="s">
        <v>23</v>
      </c>
      <c r="C103" s="349">
        <f>'3M - LGS'!C103</f>
        <v>3.7309000000000002E-2</v>
      </c>
      <c r="D103" s="349">
        <f>'3M - LGS'!D103</f>
        <v>3.7734999999999998E-2</v>
      </c>
      <c r="E103" s="349">
        <f>'3M - LGS'!E103</f>
        <v>3.8399999999999997E-2</v>
      </c>
      <c r="F103" s="349">
        <f>'3M - LGS'!F103</f>
        <v>3.9986000000000001E-2</v>
      </c>
      <c r="G103" s="349">
        <f>'3M - LGS'!G103</f>
        <v>4.1888000000000002E-2</v>
      </c>
      <c r="H103" s="349">
        <f>'3M - LGS'!H103</f>
        <v>7.8059000000000003E-2</v>
      </c>
      <c r="I103" s="361">
        <f>'3M - LGS'!I103</f>
        <v>7.9558000000000004E-2</v>
      </c>
      <c r="J103" s="361">
        <f>'3M - LGS'!J103</f>
        <v>7.9958000000000001E-2</v>
      </c>
      <c r="K103" s="361">
        <f>'3M - LGS'!K103</f>
        <v>7.8107999999999997E-2</v>
      </c>
      <c r="L103" s="361">
        <f>'3M - LGS'!L103</f>
        <v>4.1531999999999999E-2</v>
      </c>
      <c r="M103" s="361">
        <f>'3M - LGS'!M103</f>
        <v>4.2438999999999998E-2</v>
      </c>
      <c r="N103" s="361">
        <f>'3M - LGS'!N103</f>
        <v>4.0814000000000003E-2</v>
      </c>
      <c r="O103" s="361">
        <f>'3M - LGS'!O103</f>
        <v>3.9933000000000003E-2</v>
      </c>
      <c r="P103" s="361">
        <f>'3M - LGS'!P103</f>
        <v>3.9878999999999998E-2</v>
      </c>
      <c r="Q103" s="361">
        <f>'3M - LGS'!Q103</f>
        <v>4.1041000000000001E-2</v>
      </c>
      <c r="R103" s="361">
        <f>'3M - LGS'!R103</f>
        <v>4.1168000000000003E-2</v>
      </c>
      <c r="S103" s="361">
        <f>'3M - LGS'!S103</f>
        <v>4.2222999999999997E-2</v>
      </c>
      <c r="T103" s="361">
        <f>'3M - LGS'!T103</f>
        <v>8.2789000000000001E-2</v>
      </c>
      <c r="U103" s="361">
        <f>'3M - LGS'!U103</f>
        <v>7.9558000000000004E-2</v>
      </c>
      <c r="V103" s="361">
        <f>'3M - LGS'!V103</f>
        <v>7.9958000000000001E-2</v>
      </c>
      <c r="W103" s="361">
        <f>'3M - LGS'!W103</f>
        <v>7.8107999999999997E-2</v>
      </c>
      <c r="X103" s="361">
        <f>'3M - LGS'!X103</f>
        <v>4.1531999999999999E-2</v>
      </c>
      <c r="Y103" s="361">
        <f>'3M - LGS'!Y103</f>
        <v>4.2438999999999998E-2</v>
      </c>
      <c r="Z103" s="361">
        <f>'3M - LGS'!Z103</f>
        <v>4.0814000000000003E-2</v>
      </c>
      <c r="AA103" s="361">
        <f>'3M - LGS'!AA103</f>
        <v>3.9933000000000003E-2</v>
      </c>
      <c r="AB103" s="361">
        <f>'3M - LGS'!AB103</f>
        <v>3.9878999999999998E-2</v>
      </c>
      <c r="AC103" s="361">
        <f>'3M - LGS'!AC103</f>
        <v>4.1041000000000001E-2</v>
      </c>
      <c r="AD103" s="361">
        <f>'3M - LGS'!AD103</f>
        <v>4.1168000000000003E-2</v>
      </c>
      <c r="AE103" s="361">
        <f>'3M - LGS'!AE103</f>
        <v>4.2222999999999997E-2</v>
      </c>
      <c r="AF103" s="361">
        <f>'3M - LGS'!AF103</f>
        <v>8.2789000000000001E-2</v>
      </c>
      <c r="AG103" s="361">
        <f>'3M - LGS'!AG103</f>
        <v>7.9558000000000004E-2</v>
      </c>
      <c r="AH103" s="361">
        <f>'3M - LGS'!AH103</f>
        <v>7.9958000000000001E-2</v>
      </c>
      <c r="AI103" s="361">
        <f>'3M - LGS'!AI103</f>
        <v>7.8107999999999997E-2</v>
      </c>
      <c r="AJ103" s="361">
        <f>'3M - LGS'!AJ103</f>
        <v>4.1531999999999999E-2</v>
      </c>
      <c r="AK103" s="361">
        <f>'3M - LGS'!AK103</f>
        <v>4.2438999999999998E-2</v>
      </c>
      <c r="AL103" s="361">
        <f>'3M - LGS'!AL103</f>
        <v>4.0814000000000003E-2</v>
      </c>
      <c r="AM103" s="361">
        <f>'3M - LGS'!AM103</f>
        <v>3.9933000000000003E-2</v>
      </c>
    </row>
    <row r="104" spans="1:39" x14ac:dyDescent="0.25">
      <c r="A104" s="630"/>
      <c r="B104" s="11" t="s">
        <v>7</v>
      </c>
      <c r="C104" s="349">
        <f>'3M - LGS'!C104</f>
        <v>3.6126999999999999E-2</v>
      </c>
      <c r="D104" s="349">
        <f>'3M - LGS'!D104</f>
        <v>3.6472999999999998E-2</v>
      </c>
      <c r="E104" s="349">
        <f>'3M - LGS'!E104</f>
        <v>3.7088999999999997E-2</v>
      </c>
      <c r="F104" s="349">
        <f>'3M - LGS'!F104</f>
        <v>3.9086999999999997E-2</v>
      </c>
      <c r="G104" s="349">
        <f>'3M - LGS'!G104</f>
        <v>4.0485E-2</v>
      </c>
      <c r="H104" s="349">
        <f>'3M - LGS'!H104</f>
        <v>7.4872999999999995E-2</v>
      </c>
      <c r="I104" s="361">
        <f>'3M - LGS'!I104</f>
        <v>7.5749999999999998E-2</v>
      </c>
      <c r="J104" s="361">
        <f>'3M - LGS'!J104</f>
        <v>7.6244000000000006E-2</v>
      </c>
      <c r="K104" s="361">
        <f>'3M - LGS'!K104</f>
        <v>7.4468999999999994E-2</v>
      </c>
      <c r="L104" s="361">
        <f>'3M - LGS'!L104</f>
        <v>3.9891000000000003E-2</v>
      </c>
      <c r="M104" s="361">
        <f>'3M - LGS'!M104</f>
        <v>4.07E-2</v>
      </c>
      <c r="N104" s="361">
        <f>'3M - LGS'!N104</f>
        <v>3.9168000000000001E-2</v>
      </c>
      <c r="O104" s="361">
        <f>'3M - LGS'!O104</f>
        <v>3.8309999999999997E-2</v>
      </c>
      <c r="P104" s="361">
        <f>'3M - LGS'!P104</f>
        <v>3.8170999999999997E-2</v>
      </c>
      <c r="Q104" s="361">
        <f>'3M - LGS'!Q104</f>
        <v>3.925E-2</v>
      </c>
      <c r="R104" s="361">
        <f>'3M - LGS'!R104</f>
        <v>3.993E-2</v>
      </c>
      <c r="S104" s="361">
        <f>'3M - LGS'!S104</f>
        <v>4.0524999999999999E-2</v>
      </c>
      <c r="T104" s="361">
        <f>'3M - LGS'!T104</f>
        <v>7.8927999999999998E-2</v>
      </c>
      <c r="U104" s="361">
        <f>'3M - LGS'!U104</f>
        <v>7.5749999999999998E-2</v>
      </c>
      <c r="V104" s="361">
        <f>'3M - LGS'!V104</f>
        <v>7.6244000000000006E-2</v>
      </c>
      <c r="W104" s="361">
        <f>'3M - LGS'!W104</f>
        <v>7.4468999999999994E-2</v>
      </c>
      <c r="X104" s="361">
        <f>'3M - LGS'!X104</f>
        <v>3.9891000000000003E-2</v>
      </c>
      <c r="Y104" s="361">
        <f>'3M - LGS'!Y104</f>
        <v>4.07E-2</v>
      </c>
      <c r="Z104" s="361">
        <f>'3M - LGS'!Z104</f>
        <v>3.9168000000000001E-2</v>
      </c>
      <c r="AA104" s="361">
        <f>'3M - LGS'!AA104</f>
        <v>3.8309999999999997E-2</v>
      </c>
      <c r="AB104" s="361">
        <f>'3M - LGS'!AB104</f>
        <v>3.8170999999999997E-2</v>
      </c>
      <c r="AC104" s="361">
        <f>'3M - LGS'!AC104</f>
        <v>3.925E-2</v>
      </c>
      <c r="AD104" s="361">
        <f>'3M - LGS'!AD104</f>
        <v>3.993E-2</v>
      </c>
      <c r="AE104" s="361">
        <f>'3M - LGS'!AE104</f>
        <v>4.0524999999999999E-2</v>
      </c>
      <c r="AF104" s="361">
        <f>'3M - LGS'!AF104</f>
        <v>7.8927999999999998E-2</v>
      </c>
      <c r="AG104" s="361">
        <f>'3M - LGS'!AG104</f>
        <v>7.5749999999999998E-2</v>
      </c>
      <c r="AH104" s="361">
        <f>'3M - LGS'!AH104</f>
        <v>7.6244000000000006E-2</v>
      </c>
      <c r="AI104" s="361">
        <f>'3M - LGS'!AI104</f>
        <v>7.4468999999999994E-2</v>
      </c>
      <c r="AJ104" s="361">
        <f>'3M - LGS'!AJ104</f>
        <v>3.9891000000000003E-2</v>
      </c>
      <c r="AK104" s="361">
        <f>'3M - LGS'!AK104</f>
        <v>4.07E-2</v>
      </c>
      <c r="AL104" s="361">
        <f>'3M - LGS'!AL104</f>
        <v>3.9168000000000001E-2</v>
      </c>
      <c r="AM104" s="361">
        <f>'3M - LGS'!AM104</f>
        <v>3.8309999999999997E-2</v>
      </c>
    </row>
    <row r="105" spans="1:39" ht="15.75" thickBot="1" x14ac:dyDescent="0.3">
      <c r="A105" s="631"/>
      <c r="B105" s="15" t="s">
        <v>8</v>
      </c>
      <c r="C105" s="348">
        <f>'3M - LGS'!C105</f>
        <v>3.7960000000000001E-2</v>
      </c>
      <c r="D105" s="348">
        <f>'3M - LGS'!D105</f>
        <v>3.8075999999999999E-2</v>
      </c>
      <c r="E105" s="348">
        <f>'3M - LGS'!E105</f>
        <v>3.8561999999999999E-2</v>
      </c>
      <c r="F105" s="348">
        <f>'3M - LGS'!F105</f>
        <v>4.1709000000000003E-2</v>
      </c>
      <c r="G105" s="348">
        <f>'3M - LGS'!G105</f>
        <v>4.3366000000000002E-2</v>
      </c>
      <c r="H105" s="348">
        <f>'3M - LGS'!H105</f>
        <v>8.3459000000000005E-2</v>
      </c>
      <c r="I105" s="359">
        <f>'3M - LGS'!I105</f>
        <v>8.5674E-2</v>
      </c>
      <c r="J105" s="359">
        <f>'3M - LGS'!J105</f>
        <v>8.6429000000000006E-2</v>
      </c>
      <c r="K105" s="359">
        <f>'3M - LGS'!K105</f>
        <v>8.2271999999999998E-2</v>
      </c>
      <c r="L105" s="359">
        <f>'3M - LGS'!L105</f>
        <v>4.3230999999999999E-2</v>
      </c>
      <c r="M105" s="359">
        <f>'3M - LGS'!M105</f>
        <v>4.3944999999999998E-2</v>
      </c>
      <c r="N105" s="359">
        <f>'3M - LGS'!N105</f>
        <v>4.2141999999999999E-2</v>
      </c>
      <c r="O105" s="359">
        <f>'3M - LGS'!O105</f>
        <v>4.0855000000000002E-2</v>
      </c>
      <c r="P105" s="359">
        <f>'3M - LGS'!P105</f>
        <v>4.0336999999999998E-2</v>
      </c>
      <c r="Q105" s="359">
        <f>'3M - LGS'!Q105</f>
        <v>4.1315999999999999E-2</v>
      </c>
      <c r="R105" s="359">
        <f>'3M - LGS'!R105</f>
        <v>4.3313999999999998E-2</v>
      </c>
      <c r="S105" s="359">
        <f>'3M - LGS'!S105</f>
        <v>4.4001999999999999E-2</v>
      </c>
      <c r="T105" s="359">
        <f>'3M - LGS'!T105</f>
        <v>8.9335999999999999E-2</v>
      </c>
      <c r="U105" s="359">
        <f>'3M - LGS'!U105</f>
        <v>8.5674E-2</v>
      </c>
      <c r="V105" s="359">
        <f>'3M - LGS'!V105</f>
        <v>8.6429000000000006E-2</v>
      </c>
      <c r="W105" s="359">
        <f>'3M - LGS'!W105</f>
        <v>8.2271999999999998E-2</v>
      </c>
      <c r="X105" s="359">
        <f>'3M - LGS'!X105</f>
        <v>4.3230999999999999E-2</v>
      </c>
      <c r="Y105" s="359">
        <f>'3M - LGS'!Y105</f>
        <v>4.3944999999999998E-2</v>
      </c>
      <c r="Z105" s="359">
        <f>'3M - LGS'!Z105</f>
        <v>4.2141999999999999E-2</v>
      </c>
      <c r="AA105" s="359">
        <f>'3M - LGS'!AA105</f>
        <v>4.0855000000000002E-2</v>
      </c>
      <c r="AB105" s="359">
        <f>'3M - LGS'!AB105</f>
        <v>4.0336999999999998E-2</v>
      </c>
      <c r="AC105" s="359">
        <f>'3M - LGS'!AC105</f>
        <v>4.1315999999999999E-2</v>
      </c>
      <c r="AD105" s="359">
        <f>'3M - LGS'!AD105</f>
        <v>4.3313999999999998E-2</v>
      </c>
      <c r="AE105" s="359">
        <f>'3M - LGS'!AE105</f>
        <v>4.4001999999999999E-2</v>
      </c>
      <c r="AF105" s="359">
        <f>'3M - LGS'!AF105</f>
        <v>8.9335999999999999E-2</v>
      </c>
      <c r="AG105" s="359">
        <f>'3M - LGS'!AG105</f>
        <v>8.5674E-2</v>
      </c>
      <c r="AH105" s="359">
        <f>'3M - LGS'!AH105</f>
        <v>8.6429000000000006E-2</v>
      </c>
      <c r="AI105" s="359">
        <f>'3M - LGS'!AI105</f>
        <v>8.2271999999999998E-2</v>
      </c>
      <c r="AJ105" s="359">
        <f>'3M - LGS'!AJ105</f>
        <v>4.3230999999999999E-2</v>
      </c>
      <c r="AK105" s="359">
        <f>'3M - LGS'!AK105</f>
        <v>4.3944999999999998E-2</v>
      </c>
      <c r="AL105" s="359">
        <f>'3M - LGS'!AL105</f>
        <v>4.2141999999999999E-2</v>
      </c>
      <c r="AM105" s="359">
        <f>'3M - LGS'!AM105</f>
        <v>4.0855000000000002E-2</v>
      </c>
    </row>
    <row r="106" spans="1:39" x14ac:dyDescent="0.25">
      <c r="C106" s="347" t="s">
        <v>221</v>
      </c>
      <c r="I106" s="360" t="s">
        <v>230</v>
      </c>
    </row>
    <row r="107" spans="1:39" ht="15" hidden="1" customHeight="1" x14ac:dyDescent="0.25">
      <c r="A107" s="604" t="s">
        <v>114</v>
      </c>
      <c r="B107" s="121" t="s">
        <v>115</v>
      </c>
      <c r="C107" s="122"/>
      <c r="D107" s="122"/>
      <c r="E107" s="122"/>
      <c r="F107" s="122"/>
      <c r="G107" s="122"/>
      <c r="H107" s="122"/>
      <c r="I107" s="122"/>
      <c r="J107" s="122"/>
      <c r="K107" s="122"/>
      <c r="L107" s="122"/>
      <c r="M107" s="122"/>
      <c r="N107" s="122"/>
      <c r="O107" s="119" t="s">
        <v>115</v>
      </c>
      <c r="P107" s="118"/>
      <c r="Q107" s="118"/>
      <c r="R107" s="118"/>
      <c r="S107" s="118"/>
      <c r="T107" s="118"/>
      <c r="U107" s="118"/>
      <c r="V107" s="118"/>
      <c r="W107" s="118"/>
      <c r="X107" s="118"/>
      <c r="Y107" s="118"/>
      <c r="Z107" s="120"/>
      <c r="AA107" s="118" t="s">
        <v>115</v>
      </c>
      <c r="AB107" s="118"/>
      <c r="AC107" s="118"/>
      <c r="AD107" s="118"/>
      <c r="AE107" s="118"/>
      <c r="AF107" s="118"/>
      <c r="AG107" s="118"/>
      <c r="AH107" s="118"/>
      <c r="AI107" s="118"/>
      <c r="AJ107" s="118"/>
      <c r="AK107" s="118"/>
      <c r="AL107" s="118"/>
      <c r="AM107" s="119" t="s">
        <v>115</v>
      </c>
    </row>
    <row r="108" spans="1:39" ht="15.75" hidden="1" thickBot="1" x14ac:dyDescent="0.3">
      <c r="A108" s="605"/>
      <c r="B108" s="608" t="s">
        <v>223</v>
      </c>
      <c r="C108" s="609"/>
      <c r="D108" s="609"/>
      <c r="E108" s="609"/>
      <c r="F108" s="609"/>
      <c r="G108" s="609"/>
      <c r="H108" s="609"/>
      <c r="I108" s="609"/>
      <c r="J108" s="609"/>
      <c r="K108" s="609"/>
      <c r="L108" s="609"/>
      <c r="M108" s="609"/>
      <c r="N108" s="620"/>
      <c r="O108" s="608" t="s">
        <v>223</v>
      </c>
      <c r="P108" s="609"/>
      <c r="Q108" s="609"/>
      <c r="R108" s="609"/>
      <c r="S108" s="609"/>
      <c r="T108" s="609"/>
      <c r="U108" s="609"/>
      <c r="V108" s="609"/>
      <c r="W108" s="609"/>
      <c r="X108" s="609"/>
      <c r="Y108" s="609"/>
      <c r="Z108" s="609"/>
      <c r="AA108" s="608" t="s">
        <v>223</v>
      </c>
      <c r="AB108" s="609"/>
      <c r="AC108" s="609"/>
      <c r="AD108" s="609"/>
      <c r="AE108" s="609"/>
      <c r="AF108" s="609"/>
      <c r="AG108" s="609"/>
      <c r="AH108" s="609"/>
      <c r="AI108" s="609"/>
      <c r="AJ108" s="609"/>
      <c r="AK108" s="609"/>
      <c r="AL108" s="609"/>
      <c r="AM108" s="472" t="s">
        <v>116</v>
      </c>
    </row>
    <row r="109" spans="1:39" ht="15.75" hidden="1" thickBot="1" x14ac:dyDescent="0.3">
      <c r="A109" s="598"/>
      <c r="B109" s="257" t="s">
        <v>117</v>
      </c>
      <c r="C109" s="142">
        <f>C$4</f>
        <v>44927</v>
      </c>
      <c r="D109" s="142">
        <f t="shared" ref="D109:AM109" si="57">D$4</f>
        <v>44958</v>
      </c>
      <c r="E109" s="142">
        <f t="shared" si="57"/>
        <v>44986</v>
      </c>
      <c r="F109" s="142">
        <f t="shared" si="57"/>
        <v>45017</v>
      </c>
      <c r="G109" s="142">
        <f t="shared" si="57"/>
        <v>45047</v>
      </c>
      <c r="H109" s="142">
        <f t="shared" si="57"/>
        <v>45078</v>
      </c>
      <c r="I109" s="142">
        <f t="shared" si="57"/>
        <v>45108</v>
      </c>
      <c r="J109" s="142">
        <f t="shared" si="57"/>
        <v>45139</v>
      </c>
      <c r="K109" s="142">
        <f t="shared" si="57"/>
        <v>45170</v>
      </c>
      <c r="L109" s="142">
        <f t="shared" si="57"/>
        <v>45200</v>
      </c>
      <c r="M109" s="142">
        <f t="shared" si="57"/>
        <v>45231</v>
      </c>
      <c r="N109" s="142">
        <f t="shared" si="57"/>
        <v>45261</v>
      </c>
      <c r="O109" s="142">
        <f t="shared" si="57"/>
        <v>45292</v>
      </c>
      <c r="P109" s="142">
        <f t="shared" si="57"/>
        <v>45323</v>
      </c>
      <c r="Q109" s="142">
        <f t="shared" si="57"/>
        <v>45352</v>
      </c>
      <c r="R109" s="142">
        <f t="shared" si="57"/>
        <v>45383</v>
      </c>
      <c r="S109" s="142">
        <f t="shared" si="57"/>
        <v>45413</v>
      </c>
      <c r="T109" s="142">
        <f t="shared" si="57"/>
        <v>45444</v>
      </c>
      <c r="U109" s="142">
        <f t="shared" si="57"/>
        <v>45474</v>
      </c>
      <c r="V109" s="142">
        <f t="shared" si="57"/>
        <v>45505</v>
      </c>
      <c r="W109" s="142">
        <f t="shared" si="57"/>
        <v>45536</v>
      </c>
      <c r="X109" s="142">
        <f t="shared" si="57"/>
        <v>45566</v>
      </c>
      <c r="Y109" s="142">
        <f t="shared" si="57"/>
        <v>45597</v>
      </c>
      <c r="Z109" s="142">
        <f t="shared" si="57"/>
        <v>45627</v>
      </c>
      <c r="AA109" s="142">
        <f t="shared" si="57"/>
        <v>45658</v>
      </c>
      <c r="AB109" s="142">
        <f t="shared" si="57"/>
        <v>45689</v>
      </c>
      <c r="AC109" s="142">
        <f t="shared" si="57"/>
        <v>45717</v>
      </c>
      <c r="AD109" s="142">
        <f t="shared" si="57"/>
        <v>45748</v>
      </c>
      <c r="AE109" s="142">
        <f t="shared" si="57"/>
        <v>45778</v>
      </c>
      <c r="AF109" s="142">
        <f t="shared" si="57"/>
        <v>45809</v>
      </c>
      <c r="AG109" s="142">
        <f t="shared" si="57"/>
        <v>45839</v>
      </c>
      <c r="AH109" s="142">
        <f t="shared" si="57"/>
        <v>45870</v>
      </c>
      <c r="AI109" s="142">
        <f t="shared" si="57"/>
        <v>45901</v>
      </c>
      <c r="AJ109" s="142">
        <f t="shared" si="57"/>
        <v>45931</v>
      </c>
      <c r="AK109" s="142">
        <f t="shared" si="57"/>
        <v>45962</v>
      </c>
      <c r="AL109" s="142">
        <f t="shared" si="57"/>
        <v>45992</v>
      </c>
      <c r="AM109" s="142">
        <f t="shared" si="57"/>
        <v>46023</v>
      </c>
    </row>
    <row r="110" spans="1:39" hidden="1" x14ac:dyDescent="0.25">
      <c r="A110" s="598"/>
      <c r="B110" s="236" t="s">
        <v>19</v>
      </c>
      <c r="C110" s="350">
        <f>'3M - LGS'!C110</f>
        <v>3.5019662668601133E-2</v>
      </c>
      <c r="D110" s="350">
        <f>'3M - LGS'!D110</f>
        <v>3.5403272321110998E-2</v>
      </c>
      <c r="E110" s="350">
        <f>'3M - LGS'!E110</f>
        <v>3.5906635980963289E-2</v>
      </c>
      <c r="F110" s="350">
        <f>'3M - LGS'!F110</f>
        <v>3.7660138895450668E-2</v>
      </c>
      <c r="G110" s="350">
        <f>'3M - LGS'!G110</f>
        <v>3.9158772240397544E-2</v>
      </c>
      <c r="H110" s="350">
        <f>'3M - LGS'!H110</f>
        <v>6.9056840546810022E-2</v>
      </c>
      <c r="I110" s="362">
        <f>'3M - LGS'!I110</f>
        <v>7.0945278641579762E-2</v>
      </c>
      <c r="J110" s="362">
        <f>'3M - LGS'!J110</f>
        <v>7.0982747983774006E-2</v>
      </c>
      <c r="K110" s="362">
        <f>'3M - LGS'!K110</f>
        <v>6.9689736519992149E-2</v>
      </c>
      <c r="L110" s="362">
        <f>'3M - LGS'!L110</f>
        <v>3.8465921545063383E-2</v>
      </c>
      <c r="M110" s="362">
        <f>'3M - LGS'!M110</f>
        <v>3.936801638570829E-2</v>
      </c>
      <c r="N110" s="362">
        <f>'3M - LGS'!N110</f>
        <v>3.8318634945053449E-2</v>
      </c>
      <c r="O110" s="362">
        <f>'3M - LGS'!O110</f>
        <v>3.7441349140650192E-2</v>
      </c>
      <c r="P110" s="362">
        <f>'3M - LGS'!P110</f>
        <v>3.7429249600920422E-2</v>
      </c>
      <c r="Q110" s="362">
        <f>'3M - LGS'!Q110</f>
        <v>3.8354723959286061E-2</v>
      </c>
      <c r="R110" s="362">
        <f>'3M - LGS'!R110</f>
        <v>3.9317515370260341E-2</v>
      </c>
      <c r="S110" s="362">
        <f>'3M - LGS'!S110</f>
        <v>3.9956418570678262E-2</v>
      </c>
      <c r="T110" s="362">
        <f>'3M - LGS'!T110</f>
        <v>7.3052660356480309E-2</v>
      </c>
      <c r="U110" s="362">
        <f>'3M - LGS'!U110</f>
        <v>7.0945278641579762E-2</v>
      </c>
      <c r="V110" s="362">
        <f>'3M - LGS'!V110</f>
        <v>7.0982747983774006E-2</v>
      </c>
      <c r="W110" s="362">
        <f>'3M - LGS'!W110</f>
        <v>6.9689736519992149E-2</v>
      </c>
      <c r="X110" s="362">
        <f>'3M - LGS'!X110</f>
        <v>3.8465921545063383E-2</v>
      </c>
      <c r="Y110" s="362">
        <f>'3M - LGS'!Y110</f>
        <v>3.936801638570829E-2</v>
      </c>
      <c r="Z110" s="362">
        <f>'3M - LGS'!Z110</f>
        <v>3.8318634945053449E-2</v>
      </c>
      <c r="AA110" s="362">
        <f>'3M - LGS'!AA110</f>
        <v>3.7441349140650192E-2</v>
      </c>
      <c r="AB110" s="362">
        <f>'3M - LGS'!AB110</f>
        <v>3.7429249600920422E-2</v>
      </c>
      <c r="AC110" s="362">
        <f>'3M - LGS'!AC110</f>
        <v>3.8354723959286061E-2</v>
      </c>
      <c r="AD110" s="362">
        <f>'3M - LGS'!AD110</f>
        <v>3.9317515370260341E-2</v>
      </c>
      <c r="AE110" s="362">
        <f>'3M - LGS'!AE110</f>
        <v>3.9956418570678262E-2</v>
      </c>
      <c r="AF110" s="362">
        <f>'3M - LGS'!AF110</f>
        <v>7.3052660356480309E-2</v>
      </c>
      <c r="AG110" s="362">
        <f>'3M - LGS'!AG110</f>
        <v>7.0945278641579762E-2</v>
      </c>
      <c r="AH110" s="362">
        <f>'3M - LGS'!AH110</f>
        <v>7.0982747983774006E-2</v>
      </c>
      <c r="AI110" s="362">
        <f>'3M - LGS'!AI110</f>
        <v>6.9689736519992149E-2</v>
      </c>
      <c r="AJ110" s="362">
        <f>'3M - LGS'!AJ110</f>
        <v>3.8465921545063383E-2</v>
      </c>
      <c r="AK110" s="362">
        <f>'3M - LGS'!AK110</f>
        <v>3.936801638570829E-2</v>
      </c>
      <c r="AL110" s="362">
        <f>'3M - LGS'!AL110</f>
        <v>3.8318634945053449E-2</v>
      </c>
      <c r="AM110" s="362">
        <f>'3M - LGS'!AM110</f>
        <v>3.7441349140650192E-2</v>
      </c>
    </row>
    <row r="111" spans="1:39" hidden="1" x14ac:dyDescent="0.25">
      <c r="A111" s="598"/>
      <c r="B111" s="236" t="s">
        <v>0</v>
      </c>
      <c r="C111" s="350">
        <f>'3M - LGS'!C111</f>
        <v>3.7302146763977473E-2</v>
      </c>
      <c r="D111" s="350">
        <f>'3M - LGS'!D111</f>
        <v>3.7923461910284076E-2</v>
      </c>
      <c r="E111" s="350">
        <f>'3M - LGS'!E111</f>
        <v>3.8639690503277153E-2</v>
      </c>
      <c r="F111" s="350">
        <f>'3M - LGS'!F111</f>
        <v>4.020234994736669E-2</v>
      </c>
      <c r="G111" s="350">
        <f>'3M - LGS'!G111</f>
        <v>4.2431896418072129E-2</v>
      </c>
      <c r="H111" s="350">
        <f>'3M - LGS'!H111</f>
        <v>8.0517978960174888E-2</v>
      </c>
      <c r="I111" s="362">
        <f>'3M - LGS'!I111</f>
        <v>8.3115482222942821E-2</v>
      </c>
      <c r="J111" s="362">
        <f>'3M - LGS'!J111</f>
        <v>8.4519356113417099E-2</v>
      </c>
      <c r="K111" s="362">
        <f>'3M - LGS'!K111</f>
        <v>8.4685619189997327E-2</v>
      </c>
      <c r="L111" s="362">
        <f>'3M - LGS'!L111</f>
        <v>4.3771535634283605E-2</v>
      </c>
      <c r="M111" s="362">
        <f>'3M - LGS'!M111</f>
        <v>4.4072115891515086E-2</v>
      </c>
      <c r="N111" s="362">
        <f>'3M - LGS'!N111</f>
        <v>4.2021266117095453E-2</v>
      </c>
      <c r="O111" s="362">
        <f>'3M - LGS'!O111</f>
        <v>4.1160476479958422E-2</v>
      </c>
      <c r="P111" s="362">
        <f>'3M - LGS'!P111</f>
        <v>4.14017286346514E-2</v>
      </c>
      <c r="Q111" s="362">
        <f>'3M - LGS'!Q111</f>
        <v>4.2874473574818231E-2</v>
      </c>
      <c r="R111" s="362">
        <f>'3M - LGS'!R111</f>
        <v>4.3567351875307025E-2</v>
      </c>
      <c r="S111" s="362">
        <f>'3M - LGS'!S111</f>
        <v>4.5203207673382241E-2</v>
      </c>
      <c r="T111" s="362">
        <f>'3M - LGS'!T111</f>
        <v>8.7375949566271344E-2</v>
      </c>
      <c r="U111" s="362">
        <f>'3M - LGS'!U111</f>
        <v>8.3115482222942821E-2</v>
      </c>
      <c r="V111" s="362">
        <f>'3M - LGS'!V111</f>
        <v>8.4519356113417099E-2</v>
      </c>
      <c r="W111" s="362">
        <f>'3M - LGS'!W111</f>
        <v>8.4685619189997327E-2</v>
      </c>
      <c r="X111" s="362">
        <f>'3M - LGS'!X111</f>
        <v>4.3771535634283605E-2</v>
      </c>
      <c r="Y111" s="362">
        <f>'3M - LGS'!Y111</f>
        <v>4.4072115891515086E-2</v>
      </c>
      <c r="Z111" s="362">
        <f>'3M - LGS'!Z111</f>
        <v>4.2021266117095453E-2</v>
      </c>
      <c r="AA111" s="362">
        <f>'3M - LGS'!AA111</f>
        <v>4.1160476479958422E-2</v>
      </c>
      <c r="AB111" s="362">
        <f>'3M - LGS'!AB111</f>
        <v>4.14017286346514E-2</v>
      </c>
      <c r="AC111" s="362">
        <f>'3M - LGS'!AC111</f>
        <v>4.2874473574818231E-2</v>
      </c>
      <c r="AD111" s="362">
        <f>'3M - LGS'!AD111</f>
        <v>4.3567351875307025E-2</v>
      </c>
      <c r="AE111" s="362">
        <f>'3M - LGS'!AE111</f>
        <v>4.5203207673382241E-2</v>
      </c>
      <c r="AF111" s="362">
        <f>'3M - LGS'!AF111</f>
        <v>8.7375949566271344E-2</v>
      </c>
      <c r="AG111" s="362">
        <f>'3M - LGS'!AG111</f>
        <v>8.3115482222942821E-2</v>
      </c>
      <c r="AH111" s="362">
        <f>'3M - LGS'!AH111</f>
        <v>8.4519356113417099E-2</v>
      </c>
      <c r="AI111" s="362">
        <f>'3M - LGS'!AI111</f>
        <v>8.4685619189997327E-2</v>
      </c>
      <c r="AJ111" s="362">
        <f>'3M - LGS'!AJ111</f>
        <v>4.3771535634283605E-2</v>
      </c>
      <c r="AK111" s="362">
        <f>'3M - LGS'!AK111</f>
        <v>4.4072115891515086E-2</v>
      </c>
      <c r="AL111" s="362">
        <f>'3M - LGS'!AL111</f>
        <v>4.2021266117095453E-2</v>
      </c>
      <c r="AM111" s="362">
        <f>'3M - LGS'!AM111</f>
        <v>4.1160476479958422E-2</v>
      </c>
    </row>
    <row r="112" spans="1:39" hidden="1" x14ac:dyDescent="0.25">
      <c r="A112" s="598"/>
      <c r="B112" s="236" t="s">
        <v>20</v>
      </c>
      <c r="C112" s="350">
        <f>'3M - LGS'!C112</f>
        <v>3.5883229561628725E-2</v>
      </c>
      <c r="D112" s="350">
        <f>'3M - LGS'!D112</f>
        <v>3.6232421772460818E-2</v>
      </c>
      <c r="E112" s="350">
        <f>'3M - LGS'!E112</f>
        <v>3.6780597823695457E-2</v>
      </c>
      <c r="F112" s="350">
        <f>'3M - LGS'!F112</f>
        <v>3.899666314606854E-2</v>
      </c>
      <c r="G112" s="350">
        <f>'3M - LGS'!G112</f>
        <v>4.0518006421632537E-2</v>
      </c>
      <c r="H112" s="350">
        <f>'3M - LGS'!H112</f>
        <v>7.2592711079720179E-2</v>
      </c>
      <c r="I112" s="362">
        <f>'3M - LGS'!I112</f>
        <v>7.5160055010362714E-2</v>
      </c>
      <c r="J112" s="362">
        <f>'3M - LGS'!J112</f>
        <v>7.5489415013257136E-2</v>
      </c>
      <c r="K112" s="362">
        <f>'3M - LGS'!K112</f>
        <v>7.3337364897793161E-2</v>
      </c>
      <c r="L112" s="362">
        <f>'3M - LGS'!L112</f>
        <v>4.0033797585901781E-2</v>
      </c>
      <c r="M112" s="362">
        <f>'3M - LGS'!M112</f>
        <v>4.0929944863121244E-2</v>
      </c>
      <c r="N112" s="362">
        <f>'3M - LGS'!N112</f>
        <v>3.9712308948747624E-2</v>
      </c>
      <c r="O112" s="362">
        <f>'3M - LGS'!O112</f>
        <v>3.8681006913950738E-2</v>
      </c>
      <c r="P112" s="362">
        <f>'3M - LGS'!P112</f>
        <v>3.8540231176964271E-2</v>
      </c>
      <c r="Q112" s="362">
        <f>'3M - LGS'!Q112</f>
        <v>3.9571908998964601E-2</v>
      </c>
      <c r="R112" s="362">
        <f>'3M - LGS'!R112</f>
        <v>4.1357283311798561E-2</v>
      </c>
      <c r="S112" s="362">
        <f>'3M - LGS'!S112</f>
        <v>4.1776210121445938E-2</v>
      </c>
      <c r="T112" s="362">
        <f>'3M - LGS'!T112</f>
        <v>7.7489258063776892E-2</v>
      </c>
      <c r="U112" s="362">
        <f>'3M - LGS'!U112</f>
        <v>7.5160055010362714E-2</v>
      </c>
      <c r="V112" s="362">
        <f>'3M - LGS'!V112</f>
        <v>7.5489415013257136E-2</v>
      </c>
      <c r="W112" s="362">
        <f>'3M - LGS'!W112</f>
        <v>7.3337364897793161E-2</v>
      </c>
      <c r="X112" s="362">
        <f>'3M - LGS'!X112</f>
        <v>4.0033797585901781E-2</v>
      </c>
      <c r="Y112" s="362">
        <f>'3M - LGS'!Y112</f>
        <v>4.0929944863121244E-2</v>
      </c>
      <c r="Z112" s="362">
        <f>'3M - LGS'!Z112</f>
        <v>3.9712308948747624E-2</v>
      </c>
      <c r="AA112" s="362">
        <f>'3M - LGS'!AA112</f>
        <v>3.8681006913950738E-2</v>
      </c>
      <c r="AB112" s="362">
        <f>'3M - LGS'!AB112</f>
        <v>3.8540231176964271E-2</v>
      </c>
      <c r="AC112" s="362">
        <f>'3M - LGS'!AC112</f>
        <v>3.9571908998964601E-2</v>
      </c>
      <c r="AD112" s="362">
        <f>'3M - LGS'!AD112</f>
        <v>4.1357283311798561E-2</v>
      </c>
      <c r="AE112" s="362">
        <f>'3M - LGS'!AE112</f>
        <v>4.1776210121445938E-2</v>
      </c>
      <c r="AF112" s="362">
        <f>'3M - LGS'!AF112</f>
        <v>7.7489258063776892E-2</v>
      </c>
      <c r="AG112" s="362">
        <f>'3M - LGS'!AG112</f>
        <v>7.5160055010362714E-2</v>
      </c>
      <c r="AH112" s="362">
        <f>'3M - LGS'!AH112</f>
        <v>7.5489415013257136E-2</v>
      </c>
      <c r="AI112" s="362">
        <f>'3M - LGS'!AI112</f>
        <v>7.3337364897793161E-2</v>
      </c>
      <c r="AJ112" s="362">
        <f>'3M - LGS'!AJ112</f>
        <v>4.0033797585901781E-2</v>
      </c>
      <c r="AK112" s="362">
        <f>'3M - LGS'!AK112</f>
        <v>4.0929944863121244E-2</v>
      </c>
      <c r="AL112" s="362">
        <f>'3M - LGS'!AL112</f>
        <v>3.9712308948747624E-2</v>
      </c>
      <c r="AM112" s="362">
        <f>'3M - LGS'!AM112</f>
        <v>3.8681006913950738E-2</v>
      </c>
    </row>
    <row r="113" spans="1:39" hidden="1" x14ac:dyDescent="0.25">
      <c r="A113" s="598"/>
      <c r="B113" s="236" t="s">
        <v>1</v>
      </c>
      <c r="C113" s="350">
        <f>'3M - LGS'!C113</f>
        <v>3.7988674494240669E-2</v>
      </c>
      <c r="D113" s="350">
        <f>'3M - LGS'!D113</f>
        <v>3.8843753189873799E-2</v>
      </c>
      <c r="E113" s="350">
        <f>'3M - LGS'!E113</f>
        <v>3.9696816372568701E-2</v>
      </c>
      <c r="F113" s="350">
        <f>'3M - LGS'!F113</f>
        <v>4.3681512217985115E-2</v>
      </c>
      <c r="G113" s="350">
        <f>'3M - LGS'!G113</f>
        <v>4.6404049103856412E-2</v>
      </c>
      <c r="H113" s="350">
        <f>'3M - LGS'!H113</f>
        <v>8.1104985181427364E-2</v>
      </c>
      <c r="I113" s="362">
        <f>'3M - LGS'!I113</f>
        <v>8.3462932305408757E-2</v>
      </c>
      <c r="J113" s="362">
        <f>'3M - LGS'!J113</f>
        <v>8.4977911619780744E-2</v>
      </c>
      <c r="K113" s="362">
        <f>'3M - LGS'!K113</f>
        <v>8.7747976690638094E-2</v>
      </c>
      <c r="L113" s="362">
        <f>'3M - LGS'!L113</f>
        <v>4.9657375060733117E-2</v>
      </c>
      <c r="M113" s="362">
        <f>'3M - LGS'!M113</f>
        <v>4.9379139452495391E-2</v>
      </c>
      <c r="N113" s="362">
        <f>'3M - LGS'!N113</f>
        <v>4.3708999999999998E-2</v>
      </c>
      <c r="O113" s="362">
        <f>'3M - LGS'!O113</f>
        <v>4.2347000000000003E-2</v>
      </c>
      <c r="P113" s="362">
        <f>'3M - LGS'!P113</f>
        <v>4.2303E-2</v>
      </c>
      <c r="Q113" s="362">
        <f>'3M - LGS'!Q113</f>
        <v>4.4350000000000001E-2</v>
      </c>
      <c r="R113" s="362">
        <f>'3M - LGS'!R113</f>
        <v>4.9352782874207732E-2</v>
      </c>
      <c r="S113" s="362">
        <f>'3M - LGS'!S113</f>
        <v>5.1340815851987277E-2</v>
      </c>
      <c r="T113" s="362">
        <f>'3M - LGS'!T113</f>
        <v>8.8104771255734377E-2</v>
      </c>
      <c r="U113" s="362">
        <f>'3M - LGS'!U113</f>
        <v>8.3462932305408757E-2</v>
      </c>
      <c r="V113" s="362">
        <f>'3M - LGS'!V113</f>
        <v>8.4977911619780744E-2</v>
      </c>
      <c r="W113" s="362">
        <f>'3M - LGS'!W113</f>
        <v>8.7747976690638094E-2</v>
      </c>
      <c r="X113" s="362">
        <f>'3M - LGS'!X113</f>
        <v>4.9657375060733117E-2</v>
      </c>
      <c r="Y113" s="362">
        <f>'3M - LGS'!Y113</f>
        <v>4.9379139452495391E-2</v>
      </c>
      <c r="Z113" s="362">
        <f>'3M - LGS'!Z113</f>
        <v>4.3708999999999998E-2</v>
      </c>
      <c r="AA113" s="362">
        <f>'3M - LGS'!AA113</f>
        <v>4.2347000000000003E-2</v>
      </c>
      <c r="AB113" s="362">
        <f>'3M - LGS'!AB113</f>
        <v>4.2303E-2</v>
      </c>
      <c r="AC113" s="362">
        <f>'3M - LGS'!AC113</f>
        <v>4.4350000000000001E-2</v>
      </c>
      <c r="AD113" s="362">
        <f>'3M - LGS'!AD113</f>
        <v>4.9352782874207732E-2</v>
      </c>
      <c r="AE113" s="362">
        <f>'3M - LGS'!AE113</f>
        <v>5.1340815851987277E-2</v>
      </c>
      <c r="AF113" s="362">
        <f>'3M - LGS'!AF113</f>
        <v>8.8104771255734377E-2</v>
      </c>
      <c r="AG113" s="362">
        <f>'3M - LGS'!AG113</f>
        <v>8.3462932305408757E-2</v>
      </c>
      <c r="AH113" s="362">
        <f>'3M - LGS'!AH113</f>
        <v>8.4977911619780744E-2</v>
      </c>
      <c r="AI113" s="362">
        <f>'3M - LGS'!AI113</f>
        <v>8.7747976690638094E-2</v>
      </c>
      <c r="AJ113" s="362">
        <f>'3M - LGS'!AJ113</f>
        <v>4.9657375060733117E-2</v>
      </c>
      <c r="AK113" s="362">
        <f>'3M - LGS'!AK113</f>
        <v>4.9379139452495391E-2</v>
      </c>
      <c r="AL113" s="362">
        <f>'3M - LGS'!AL113</f>
        <v>4.3708999999999998E-2</v>
      </c>
      <c r="AM113" s="362">
        <f>'3M - LGS'!AM113</f>
        <v>4.2347000000000003E-2</v>
      </c>
    </row>
    <row r="114" spans="1:39" hidden="1" x14ac:dyDescent="0.25">
      <c r="A114" s="598"/>
      <c r="B114" s="236" t="s">
        <v>21</v>
      </c>
      <c r="C114" s="350">
        <f>'3M - LGS'!C114</f>
        <v>2.957819256942195E-2</v>
      </c>
      <c r="D114" s="350">
        <f>'3M - LGS'!D114</f>
        <v>2.9938472201453955E-2</v>
      </c>
      <c r="E114" s="350">
        <f>'3M - LGS'!E114</f>
        <v>3.0319948908436645E-2</v>
      </c>
      <c r="F114" s="350">
        <f>'3M - LGS'!F114</f>
        <v>3.1635349441329765E-2</v>
      </c>
      <c r="G114" s="350">
        <f>'3M - LGS'!G114</f>
        <v>3.2068328289533564E-2</v>
      </c>
      <c r="H114" s="350">
        <f>'3M - LGS'!H114</f>
        <v>5.2784608815079209E-2</v>
      </c>
      <c r="I114" s="362">
        <f>'3M - LGS'!I114</f>
        <v>5.0489724771027894E-2</v>
      </c>
      <c r="J114" s="362">
        <f>'3M - LGS'!J114</f>
        <v>4.9823722342538804E-2</v>
      </c>
      <c r="K114" s="362">
        <f>'3M - LGS'!K114</f>
        <v>5.0644353965207362E-2</v>
      </c>
      <c r="L114" s="362">
        <f>'3M - LGS'!L114</f>
        <v>3.0122999041826495E-2</v>
      </c>
      <c r="M114" s="362">
        <f>'3M - LGS'!M114</f>
        <v>3.0594358925164721E-2</v>
      </c>
      <c r="N114" s="362">
        <f>'3M - LGS'!N114</f>
        <v>2.9781145367565039E-2</v>
      </c>
      <c r="O114" s="362">
        <f>'3M - LGS'!O114</f>
        <v>2.9295408494876111E-2</v>
      </c>
      <c r="P114" s="362">
        <f>'3M - LGS'!P114</f>
        <v>2.9321405491105949E-2</v>
      </c>
      <c r="Q114" s="362">
        <f>'3M - LGS'!Q114</f>
        <v>2.9959589922715364E-2</v>
      </c>
      <c r="R114" s="362">
        <f>'3M - LGS'!R114</f>
        <v>3.083146106079096E-2</v>
      </c>
      <c r="S114" s="362">
        <f>'3M - LGS'!S114</f>
        <v>3.0354620609130651E-2</v>
      </c>
      <c r="T114" s="362">
        <f>'3M - LGS'!T114</f>
        <v>5.2192876606583817E-2</v>
      </c>
      <c r="U114" s="362">
        <f>'3M - LGS'!U114</f>
        <v>5.0489724771027894E-2</v>
      </c>
      <c r="V114" s="362">
        <f>'3M - LGS'!V114</f>
        <v>4.9823722342538804E-2</v>
      </c>
      <c r="W114" s="362">
        <f>'3M - LGS'!W114</f>
        <v>5.0644353965207362E-2</v>
      </c>
      <c r="X114" s="362">
        <f>'3M - LGS'!X114</f>
        <v>3.0122999041826495E-2</v>
      </c>
      <c r="Y114" s="362">
        <f>'3M - LGS'!Y114</f>
        <v>3.0594358925164721E-2</v>
      </c>
      <c r="Z114" s="362">
        <f>'3M - LGS'!Z114</f>
        <v>2.9781145367565039E-2</v>
      </c>
      <c r="AA114" s="362">
        <f>'3M - LGS'!AA114</f>
        <v>2.9295408494876111E-2</v>
      </c>
      <c r="AB114" s="362">
        <f>'3M - LGS'!AB114</f>
        <v>2.9321405491105949E-2</v>
      </c>
      <c r="AC114" s="362">
        <f>'3M - LGS'!AC114</f>
        <v>2.9959589922715364E-2</v>
      </c>
      <c r="AD114" s="362">
        <f>'3M - LGS'!AD114</f>
        <v>3.083146106079096E-2</v>
      </c>
      <c r="AE114" s="362">
        <f>'3M - LGS'!AE114</f>
        <v>3.0354620609130651E-2</v>
      </c>
      <c r="AF114" s="362">
        <f>'3M - LGS'!AF114</f>
        <v>5.2192876606583817E-2</v>
      </c>
      <c r="AG114" s="362">
        <f>'3M - LGS'!AG114</f>
        <v>5.0489724771027894E-2</v>
      </c>
      <c r="AH114" s="362">
        <f>'3M - LGS'!AH114</f>
        <v>4.9823722342538804E-2</v>
      </c>
      <c r="AI114" s="362">
        <f>'3M - LGS'!AI114</f>
        <v>5.0644353965207362E-2</v>
      </c>
      <c r="AJ114" s="362">
        <f>'3M - LGS'!AJ114</f>
        <v>3.0122999041826495E-2</v>
      </c>
      <c r="AK114" s="362">
        <f>'3M - LGS'!AK114</f>
        <v>3.0594358925164721E-2</v>
      </c>
      <c r="AL114" s="362">
        <f>'3M - LGS'!AL114</f>
        <v>2.9781145367565039E-2</v>
      </c>
      <c r="AM114" s="362">
        <f>'3M - LGS'!AM114</f>
        <v>2.9295408494876111E-2</v>
      </c>
    </row>
    <row r="115" spans="1:39" hidden="1" x14ac:dyDescent="0.25">
      <c r="A115" s="598"/>
      <c r="B115" s="77" t="s">
        <v>9</v>
      </c>
      <c r="C115" s="350">
        <f>'3M - LGS'!C115</f>
        <v>3.5192695733945137E-2</v>
      </c>
      <c r="D115" s="350">
        <f>'3M - LGS'!D115</f>
        <v>3.5680635634363397E-2</v>
      </c>
      <c r="E115" s="350">
        <f>'3M - LGS'!E115</f>
        <v>3.6400767098975467E-2</v>
      </c>
      <c r="F115" s="350">
        <f>'3M - LGS'!F115</f>
        <v>3.7848285731954548E-2</v>
      </c>
      <c r="G115" s="350">
        <f>'3M - LGS'!G115</f>
        <v>3.8948323804880183E-2</v>
      </c>
      <c r="H115" s="350">
        <f>'3M - LGS'!H115</f>
        <v>5.2466370982798598E-2</v>
      </c>
      <c r="I115" s="362">
        <f>'3M - LGS'!I115</f>
        <v>5.0083999999999997E-2</v>
      </c>
      <c r="J115" s="362">
        <f>'3M - LGS'!J115</f>
        <v>4.9399999999999999E-2</v>
      </c>
      <c r="K115" s="362">
        <f>'3M - LGS'!K115</f>
        <v>7.1527406725958434E-2</v>
      </c>
      <c r="L115" s="362">
        <f>'3M - LGS'!L115</f>
        <v>3.7588976619675196E-2</v>
      </c>
      <c r="M115" s="362">
        <f>'3M - LGS'!M115</f>
        <v>3.9162225761818222E-2</v>
      </c>
      <c r="N115" s="362">
        <f>'3M - LGS'!N115</f>
        <v>3.8262010655701909E-2</v>
      </c>
      <c r="O115" s="362">
        <f>'3M - LGS'!O115</f>
        <v>3.7705982306050004E-2</v>
      </c>
      <c r="P115" s="362">
        <f>'3M - LGS'!P115</f>
        <v>3.7997810710593702E-2</v>
      </c>
      <c r="Q115" s="362">
        <f>'3M - LGS'!Q115</f>
        <v>3.9229413066205268E-2</v>
      </c>
      <c r="R115" s="362">
        <f>'3M - LGS'!R115</f>
        <v>4.0820550666763995E-2</v>
      </c>
      <c r="S115" s="362">
        <f>'3M - LGS'!S115</f>
        <v>3.937743396502278E-2</v>
      </c>
      <c r="T115" s="362">
        <f>'3M - LGS'!T115</f>
        <v>5.1774000000000001E-2</v>
      </c>
      <c r="U115" s="362">
        <f>'3M - LGS'!U115</f>
        <v>5.0083999999999997E-2</v>
      </c>
      <c r="V115" s="362">
        <f>'3M - LGS'!V115</f>
        <v>4.9399999999999999E-2</v>
      </c>
      <c r="W115" s="362">
        <f>'3M - LGS'!W115</f>
        <v>7.1527406725958434E-2</v>
      </c>
      <c r="X115" s="362">
        <f>'3M - LGS'!X115</f>
        <v>3.7588976619675196E-2</v>
      </c>
      <c r="Y115" s="362">
        <f>'3M - LGS'!Y115</f>
        <v>3.9162225761818222E-2</v>
      </c>
      <c r="Z115" s="362">
        <f>'3M - LGS'!Z115</f>
        <v>3.8262010655701909E-2</v>
      </c>
      <c r="AA115" s="362">
        <f>'3M - LGS'!AA115</f>
        <v>3.7705982306050004E-2</v>
      </c>
      <c r="AB115" s="362">
        <f>'3M - LGS'!AB115</f>
        <v>3.7997810710593702E-2</v>
      </c>
      <c r="AC115" s="362">
        <f>'3M - LGS'!AC115</f>
        <v>3.9229413066205268E-2</v>
      </c>
      <c r="AD115" s="362">
        <f>'3M - LGS'!AD115</f>
        <v>4.0820550666763995E-2</v>
      </c>
      <c r="AE115" s="362">
        <f>'3M - LGS'!AE115</f>
        <v>3.937743396502278E-2</v>
      </c>
      <c r="AF115" s="362">
        <f>'3M - LGS'!AF115</f>
        <v>5.1774000000000001E-2</v>
      </c>
      <c r="AG115" s="362">
        <f>'3M - LGS'!AG115</f>
        <v>5.0083999999999997E-2</v>
      </c>
      <c r="AH115" s="362">
        <f>'3M - LGS'!AH115</f>
        <v>4.9399999999999999E-2</v>
      </c>
      <c r="AI115" s="362">
        <f>'3M - LGS'!AI115</f>
        <v>7.1527406725958434E-2</v>
      </c>
      <c r="AJ115" s="362">
        <f>'3M - LGS'!AJ115</f>
        <v>3.7588976619675196E-2</v>
      </c>
      <c r="AK115" s="362">
        <f>'3M - LGS'!AK115</f>
        <v>3.9162225761818222E-2</v>
      </c>
      <c r="AL115" s="362">
        <f>'3M - LGS'!AL115</f>
        <v>3.8262010655701909E-2</v>
      </c>
      <c r="AM115" s="362">
        <f>'3M - LGS'!AM115</f>
        <v>3.7705982306050004E-2</v>
      </c>
    </row>
    <row r="116" spans="1:39" hidden="1" x14ac:dyDescent="0.25">
      <c r="A116" s="598"/>
      <c r="B116" s="77" t="s">
        <v>3</v>
      </c>
      <c r="C116" s="350">
        <f>'3M - LGS'!C116</f>
        <v>3.7302146763977473E-2</v>
      </c>
      <c r="D116" s="350">
        <f>'3M - LGS'!D116</f>
        <v>3.7923461910284076E-2</v>
      </c>
      <c r="E116" s="350">
        <f>'3M - LGS'!E116</f>
        <v>3.8639690503277153E-2</v>
      </c>
      <c r="F116" s="350">
        <f>'3M - LGS'!F116</f>
        <v>4.020234994736669E-2</v>
      </c>
      <c r="G116" s="350">
        <f>'3M - LGS'!G116</f>
        <v>4.2431896418072129E-2</v>
      </c>
      <c r="H116" s="350">
        <f>'3M - LGS'!H116</f>
        <v>8.0517978960174888E-2</v>
      </c>
      <c r="I116" s="362">
        <f>'3M - LGS'!I116</f>
        <v>8.3115482222942821E-2</v>
      </c>
      <c r="J116" s="362">
        <f>'3M - LGS'!J116</f>
        <v>8.4519356113417099E-2</v>
      </c>
      <c r="K116" s="362">
        <f>'3M - LGS'!K116</f>
        <v>8.4685619189997327E-2</v>
      </c>
      <c r="L116" s="362">
        <f>'3M - LGS'!L116</f>
        <v>4.3771535634283605E-2</v>
      </c>
      <c r="M116" s="362">
        <f>'3M - LGS'!M116</f>
        <v>4.4072115891515086E-2</v>
      </c>
      <c r="N116" s="362">
        <f>'3M - LGS'!N116</f>
        <v>4.2021266117095453E-2</v>
      </c>
      <c r="O116" s="362">
        <f>'3M - LGS'!O116</f>
        <v>4.1160476479958422E-2</v>
      </c>
      <c r="P116" s="362">
        <f>'3M - LGS'!P116</f>
        <v>4.14017286346514E-2</v>
      </c>
      <c r="Q116" s="362">
        <f>'3M - LGS'!Q116</f>
        <v>4.2874473574818231E-2</v>
      </c>
      <c r="R116" s="362">
        <f>'3M - LGS'!R116</f>
        <v>4.3567351875307025E-2</v>
      </c>
      <c r="S116" s="362">
        <f>'3M - LGS'!S116</f>
        <v>4.5203207673382241E-2</v>
      </c>
      <c r="T116" s="362">
        <f>'3M - LGS'!T116</f>
        <v>8.7375949566271344E-2</v>
      </c>
      <c r="U116" s="362">
        <f>'3M - LGS'!U116</f>
        <v>8.3115482222942821E-2</v>
      </c>
      <c r="V116" s="362">
        <f>'3M - LGS'!V116</f>
        <v>8.4519356113417099E-2</v>
      </c>
      <c r="W116" s="362">
        <f>'3M - LGS'!W116</f>
        <v>8.4685619189997327E-2</v>
      </c>
      <c r="X116" s="362">
        <f>'3M - LGS'!X116</f>
        <v>4.3771535634283605E-2</v>
      </c>
      <c r="Y116" s="362">
        <f>'3M - LGS'!Y116</f>
        <v>4.4072115891515086E-2</v>
      </c>
      <c r="Z116" s="362">
        <f>'3M - LGS'!Z116</f>
        <v>4.2021266117095453E-2</v>
      </c>
      <c r="AA116" s="362">
        <f>'3M - LGS'!AA116</f>
        <v>4.1160476479958422E-2</v>
      </c>
      <c r="AB116" s="362">
        <f>'3M - LGS'!AB116</f>
        <v>4.14017286346514E-2</v>
      </c>
      <c r="AC116" s="362">
        <f>'3M - LGS'!AC116</f>
        <v>4.2874473574818231E-2</v>
      </c>
      <c r="AD116" s="362">
        <f>'3M - LGS'!AD116</f>
        <v>4.3567351875307025E-2</v>
      </c>
      <c r="AE116" s="362">
        <f>'3M - LGS'!AE116</f>
        <v>4.5203207673382241E-2</v>
      </c>
      <c r="AF116" s="362">
        <f>'3M - LGS'!AF116</f>
        <v>8.7375949566271344E-2</v>
      </c>
      <c r="AG116" s="362">
        <f>'3M - LGS'!AG116</f>
        <v>8.3115482222942821E-2</v>
      </c>
      <c r="AH116" s="362">
        <f>'3M - LGS'!AH116</f>
        <v>8.4519356113417099E-2</v>
      </c>
      <c r="AI116" s="362">
        <f>'3M - LGS'!AI116</f>
        <v>8.4685619189997327E-2</v>
      </c>
      <c r="AJ116" s="362">
        <f>'3M - LGS'!AJ116</f>
        <v>4.3771535634283605E-2</v>
      </c>
      <c r="AK116" s="362">
        <f>'3M - LGS'!AK116</f>
        <v>4.4072115891515086E-2</v>
      </c>
      <c r="AL116" s="362">
        <f>'3M - LGS'!AL116</f>
        <v>4.2021266117095453E-2</v>
      </c>
      <c r="AM116" s="362">
        <f>'3M - LGS'!AM116</f>
        <v>4.1160476479958422E-2</v>
      </c>
    </row>
    <row r="117" spans="1:39" hidden="1" x14ac:dyDescent="0.25">
      <c r="A117" s="598"/>
      <c r="B117" s="77" t="s">
        <v>4</v>
      </c>
      <c r="C117" s="350">
        <f>'3M - LGS'!C117</f>
        <v>3.614187145517387E-2</v>
      </c>
      <c r="D117" s="350">
        <f>'3M - LGS'!D117</f>
        <v>3.647828090499923E-2</v>
      </c>
      <c r="E117" s="350">
        <f>'3M - LGS'!E117</f>
        <v>3.7049230219279729E-2</v>
      </c>
      <c r="F117" s="350">
        <f>'3M - LGS'!F117</f>
        <v>3.9051866704395241E-2</v>
      </c>
      <c r="G117" s="350">
        <f>'3M - LGS'!G117</f>
        <v>4.0690297123983706E-2</v>
      </c>
      <c r="H117" s="350">
        <f>'3M - LGS'!H117</f>
        <v>7.1899556421210098E-2</v>
      </c>
      <c r="I117" s="362">
        <f>'3M - LGS'!I117</f>
        <v>7.4430286609139598E-2</v>
      </c>
      <c r="J117" s="362">
        <f>'3M - LGS'!J117</f>
        <v>7.4528658888898328E-2</v>
      </c>
      <c r="K117" s="362">
        <f>'3M - LGS'!K117</f>
        <v>7.136095383056372E-2</v>
      </c>
      <c r="L117" s="362">
        <f>'3M - LGS'!L117</f>
        <v>4.0219809439126487E-2</v>
      </c>
      <c r="M117" s="362">
        <f>'3M - LGS'!M117</f>
        <v>4.1139074920618877E-2</v>
      </c>
      <c r="N117" s="362">
        <f>'3M - LGS'!N117</f>
        <v>3.9768929651506212E-2</v>
      </c>
      <c r="O117" s="362">
        <f>'3M - LGS'!O117</f>
        <v>3.9090658161332052E-2</v>
      </c>
      <c r="P117" s="362">
        <f>'3M - LGS'!P117</f>
        <v>3.8959385759828123E-2</v>
      </c>
      <c r="Q117" s="362">
        <f>'3M - LGS'!Q117</f>
        <v>4.0025279769655239E-2</v>
      </c>
      <c r="R117" s="362">
        <f>'3M - LGS'!R117</f>
        <v>4.1410236318959487E-2</v>
      </c>
      <c r="S117" s="362">
        <f>'3M - LGS'!S117</f>
        <v>4.2017312166569717E-2</v>
      </c>
      <c r="T117" s="362">
        <f>'3M - LGS'!T117</f>
        <v>7.6621145285147949E-2</v>
      </c>
      <c r="U117" s="362">
        <f>'3M - LGS'!U117</f>
        <v>7.4430286609139598E-2</v>
      </c>
      <c r="V117" s="362">
        <f>'3M - LGS'!V117</f>
        <v>7.4528658888898328E-2</v>
      </c>
      <c r="W117" s="362">
        <f>'3M - LGS'!W117</f>
        <v>7.136095383056372E-2</v>
      </c>
      <c r="X117" s="362">
        <f>'3M - LGS'!X117</f>
        <v>4.0219809439126487E-2</v>
      </c>
      <c r="Y117" s="362">
        <f>'3M - LGS'!Y117</f>
        <v>4.1139074920618877E-2</v>
      </c>
      <c r="Z117" s="362">
        <f>'3M - LGS'!Z117</f>
        <v>3.9768929651506212E-2</v>
      </c>
      <c r="AA117" s="362">
        <f>'3M - LGS'!AA117</f>
        <v>3.9090658161332052E-2</v>
      </c>
      <c r="AB117" s="362">
        <f>'3M - LGS'!AB117</f>
        <v>3.8959385759828123E-2</v>
      </c>
      <c r="AC117" s="362">
        <f>'3M - LGS'!AC117</f>
        <v>4.0025279769655239E-2</v>
      </c>
      <c r="AD117" s="362">
        <f>'3M - LGS'!AD117</f>
        <v>4.1410236318959487E-2</v>
      </c>
      <c r="AE117" s="362">
        <f>'3M - LGS'!AE117</f>
        <v>4.2017312166569717E-2</v>
      </c>
      <c r="AF117" s="362">
        <f>'3M - LGS'!AF117</f>
        <v>7.6621145285147949E-2</v>
      </c>
      <c r="AG117" s="362">
        <f>'3M - LGS'!AG117</f>
        <v>7.4430286609139598E-2</v>
      </c>
      <c r="AH117" s="362">
        <f>'3M - LGS'!AH117</f>
        <v>7.4528658888898328E-2</v>
      </c>
      <c r="AI117" s="362">
        <f>'3M - LGS'!AI117</f>
        <v>7.136095383056372E-2</v>
      </c>
      <c r="AJ117" s="362">
        <f>'3M - LGS'!AJ117</f>
        <v>4.0219809439126487E-2</v>
      </c>
      <c r="AK117" s="362">
        <f>'3M - LGS'!AK117</f>
        <v>4.1139074920618877E-2</v>
      </c>
      <c r="AL117" s="362">
        <f>'3M - LGS'!AL117</f>
        <v>3.9768929651506212E-2</v>
      </c>
      <c r="AM117" s="362">
        <f>'3M - LGS'!AM117</f>
        <v>3.9090658161332052E-2</v>
      </c>
    </row>
    <row r="118" spans="1:39" hidden="1" x14ac:dyDescent="0.25">
      <c r="A118" s="598"/>
      <c r="B118" s="77" t="s">
        <v>5</v>
      </c>
      <c r="C118" s="350">
        <f>'3M - LGS'!C118</f>
        <v>3.5019662668601133E-2</v>
      </c>
      <c r="D118" s="350">
        <f>'3M - LGS'!D118</f>
        <v>3.5403272321110998E-2</v>
      </c>
      <c r="E118" s="350">
        <f>'3M - LGS'!E118</f>
        <v>3.5906635980963289E-2</v>
      </c>
      <c r="F118" s="350">
        <f>'3M - LGS'!F118</f>
        <v>3.7660138895450668E-2</v>
      </c>
      <c r="G118" s="350">
        <f>'3M - LGS'!G118</f>
        <v>3.9158772240397544E-2</v>
      </c>
      <c r="H118" s="350">
        <f>'3M - LGS'!H118</f>
        <v>6.9056840546810022E-2</v>
      </c>
      <c r="I118" s="362">
        <f>'3M - LGS'!I118</f>
        <v>7.0945278641579762E-2</v>
      </c>
      <c r="J118" s="362">
        <f>'3M - LGS'!J118</f>
        <v>7.0982747983774006E-2</v>
      </c>
      <c r="K118" s="362">
        <f>'3M - LGS'!K118</f>
        <v>6.9689736519992149E-2</v>
      </c>
      <c r="L118" s="362">
        <f>'3M - LGS'!L118</f>
        <v>3.8465921545063383E-2</v>
      </c>
      <c r="M118" s="362">
        <f>'3M - LGS'!M118</f>
        <v>3.936801638570829E-2</v>
      </c>
      <c r="N118" s="362">
        <f>'3M - LGS'!N118</f>
        <v>3.8318634945053449E-2</v>
      </c>
      <c r="O118" s="362">
        <f>'3M - LGS'!O118</f>
        <v>3.7441349140650192E-2</v>
      </c>
      <c r="P118" s="362">
        <f>'3M - LGS'!P118</f>
        <v>3.7429249600920422E-2</v>
      </c>
      <c r="Q118" s="362">
        <f>'3M - LGS'!Q118</f>
        <v>3.8354723959286061E-2</v>
      </c>
      <c r="R118" s="362">
        <f>'3M - LGS'!R118</f>
        <v>3.9317515370260341E-2</v>
      </c>
      <c r="S118" s="362">
        <f>'3M - LGS'!S118</f>
        <v>3.9956418570678262E-2</v>
      </c>
      <c r="T118" s="362">
        <f>'3M - LGS'!T118</f>
        <v>7.3052660356480309E-2</v>
      </c>
      <c r="U118" s="362">
        <f>'3M - LGS'!U118</f>
        <v>7.0945278641579762E-2</v>
      </c>
      <c r="V118" s="362">
        <f>'3M - LGS'!V118</f>
        <v>7.0982747983774006E-2</v>
      </c>
      <c r="W118" s="362">
        <f>'3M - LGS'!W118</f>
        <v>6.9689736519992149E-2</v>
      </c>
      <c r="X118" s="362">
        <f>'3M - LGS'!X118</f>
        <v>3.8465921545063383E-2</v>
      </c>
      <c r="Y118" s="362">
        <f>'3M - LGS'!Y118</f>
        <v>3.936801638570829E-2</v>
      </c>
      <c r="Z118" s="362">
        <f>'3M - LGS'!Z118</f>
        <v>3.8318634945053449E-2</v>
      </c>
      <c r="AA118" s="362">
        <f>'3M - LGS'!AA118</f>
        <v>3.7441349140650192E-2</v>
      </c>
      <c r="AB118" s="362">
        <f>'3M - LGS'!AB118</f>
        <v>3.7429249600920422E-2</v>
      </c>
      <c r="AC118" s="362">
        <f>'3M - LGS'!AC118</f>
        <v>3.8354723959286061E-2</v>
      </c>
      <c r="AD118" s="362">
        <f>'3M - LGS'!AD118</f>
        <v>3.9317515370260341E-2</v>
      </c>
      <c r="AE118" s="362">
        <f>'3M - LGS'!AE118</f>
        <v>3.9956418570678262E-2</v>
      </c>
      <c r="AF118" s="362">
        <f>'3M - LGS'!AF118</f>
        <v>7.3052660356480309E-2</v>
      </c>
      <c r="AG118" s="362">
        <f>'3M - LGS'!AG118</f>
        <v>7.0945278641579762E-2</v>
      </c>
      <c r="AH118" s="362">
        <f>'3M - LGS'!AH118</f>
        <v>7.0982747983774006E-2</v>
      </c>
      <c r="AI118" s="362">
        <f>'3M - LGS'!AI118</f>
        <v>6.9689736519992149E-2</v>
      </c>
      <c r="AJ118" s="362">
        <f>'3M - LGS'!AJ118</f>
        <v>3.8465921545063383E-2</v>
      </c>
      <c r="AK118" s="362">
        <f>'3M - LGS'!AK118</f>
        <v>3.936801638570829E-2</v>
      </c>
      <c r="AL118" s="362">
        <f>'3M - LGS'!AL118</f>
        <v>3.8318634945053449E-2</v>
      </c>
      <c r="AM118" s="362">
        <f>'3M - LGS'!AM118</f>
        <v>3.7441349140650192E-2</v>
      </c>
    </row>
    <row r="119" spans="1:39" hidden="1" x14ac:dyDescent="0.25">
      <c r="A119" s="598"/>
      <c r="B119" s="77" t="s">
        <v>22</v>
      </c>
      <c r="C119" s="350">
        <f>'3M - LGS'!C119</f>
        <v>3.5019662668601133E-2</v>
      </c>
      <c r="D119" s="350">
        <f>'3M - LGS'!D119</f>
        <v>3.5403272321110998E-2</v>
      </c>
      <c r="E119" s="350">
        <f>'3M - LGS'!E119</f>
        <v>3.5906635980963289E-2</v>
      </c>
      <c r="F119" s="350">
        <f>'3M - LGS'!F119</f>
        <v>3.7660138895450668E-2</v>
      </c>
      <c r="G119" s="350">
        <f>'3M - LGS'!G119</f>
        <v>3.9158772240397544E-2</v>
      </c>
      <c r="H119" s="350">
        <f>'3M - LGS'!H119</f>
        <v>6.9056840546810022E-2</v>
      </c>
      <c r="I119" s="362">
        <f>'3M - LGS'!I119</f>
        <v>7.0945278641579762E-2</v>
      </c>
      <c r="J119" s="362">
        <f>'3M - LGS'!J119</f>
        <v>7.0982747983774006E-2</v>
      </c>
      <c r="K119" s="362">
        <f>'3M - LGS'!K119</f>
        <v>6.9689736519992149E-2</v>
      </c>
      <c r="L119" s="362">
        <f>'3M - LGS'!L119</f>
        <v>3.8465921545063383E-2</v>
      </c>
      <c r="M119" s="362">
        <f>'3M - LGS'!M119</f>
        <v>3.936801638570829E-2</v>
      </c>
      <c r="N119" s="362">
        <f>'3M - LGS'!N119</f>
        <v>3.8318634945053449E-2</v>
      </c>
      <c r="O119" s="362">
        <f>'3M - LGS'!O119</f>
        <v>3.7441349140650192E-2</v>
      </c>
      <c r="P119" s="362">
        <f>'3M - LGS'!P119</f>
        <v>3.7429249600920422E-2</v>
      </c>
      <c r="Q119" s="362">
        <f>'3M - LGS'!Q119</f>
        <v>3.8354723959286061E-2</v>
      </c>
      <c r="R119" s="362">
        <f>'3M - LGS'!R119</f>
        <v>3.9317515370260341E-2</v>
      </c>
      <c r="S119" s="362">
        <f>'3M - LGS'!S119</f>
        <v>3.9956418570678262E-2</v>
      </c>
      <c r="T119" s="362">
        <f>'3M - LGS'!T119</f>
        <v>7.3052660356480309E-2</v>
      </c>
      <c r="U119" s="362">
        <f>'3M - LGS'!U119</f>
        <v>7.0945278641579762E-2</v>
      </c>
      <c r="V119" s="362">
        <f>'3M - LGS'!V119</f>
        <v>7.0982747983774006E-2</v>
      </c>
      <c r="W119" s="362">
        <f>'3M - LGS'!W119</f>
        <v>6.9689736519992149E-2</v>
      </c>
      <c r="X119" s="362">
        <f>'3M - LGS'!X119</f>
        <v>3.8465921545063383E-2</v>
      </c>
      <c r="Y119" s="362">
        <f>'3M - LGS'!Y119</f>
        <v>3.936801638570829E-2</v>
      </c>
      <c r="Z119" s="362">
        <f>'3M - LGS'!Z119</f>
        <v>3.8318634945053449E-2</v>
      </c>
      <c r="AA119" s="362">
        <f>'3M - LGS'!AA119</f>
        <v>3.7441349140650192E-2</v>
      </c>
      <c r="AB119" s="362">
        <f>'3M - LGS'!AB119</f>
        <v>3.7429249600920422E-2</v>
      </c>
      <c r="AC119" s="362">
        <f>'3M - LGS'!AC119</f>
        <v>3.8354723959286061E-2</v>
      </c>
      <c r="AD119" s="362">
        <f>'3M - LGS'!AD119</f>
        <v>3.9317515370260341E-2</v>
      </c>
      <c r="AE119" s="362">
        <f>'3M - LGS'!AE119</f>
        <v>3.9956418570678262E-2</v>
      </c>
      <c r="AF119" s="362">
        <f>'3M - LGS'!AF119</f>
        <v>7.3052660356480309E-2</v>
      </c>
      <c r="AG119" s="362">
        <f>'3M - LGS'!AG119</f>
        <v>7.0945278641579762E-2</v>
      </c>
      <c r="AH119" s="362">
        <f>'3M - LGS'!AH119</f>
        <v>7.0982747983774006E-2</v>
      </c>
      <c r="AI119" s="362">
        <f>'3M - LGS'!AI119</f>
        <v>6.9689736519992149E-2</v>
      </c>
      <c r="AJ119" s="362">
        <f>'3M - LGS'!AJ119</f>
        <v>3.8465921545063383E-2</v>
      </c>
      <c r="AK119" s="362">
        <f>'3M - LGS'!AK119</f>
        <v>3.936801638570829E-2</v>
      </c>
      <c r="AL119" s="362">
        <f>'3M - LGS'!AL119</f>
        <v>3.8318634945053449E-2</v>
      </c>
      <c r="AM119" s="362">
        <f>'3M - LGS'!AM119</f>
        <v>3.7441349140650192E-2</v>
      </c>
    </row>
    <row r="120" spans="1:39" hidden="1" x14ac:dyDescent="0.25">
      <c r="A120" s="598"/>
      <c r="B120" s="77" t="s">
        <v>23</v>
      </c>
      <c r="C120" s="350">
        <f>'3M - LGS'!C120</f>
        <v>3.5019662668601133E-2</v>
      </c>
      <c r="D120" s="350">
        <f>'3M - LGS'!D120</f>
        <v>3.5403272321110998E-2</v>
      </c>
      <c r="E120" s="350">
        <f>'3M - LGS'!E120</f>
        <v>3.5906635980963289E-2</v>
      </c>
      <c r="F120" s="350">
        <f>'3M - LGS'!F120</f>
        <v>3.7660138895450668E-2</v>
      </c>
      <c r="G120" s="350">
        <f>'3M - LGS'!G120</f>
        <v>3.9158772240397544E-2</v>
      </c>
      <c r="H120" s="350">
        <f>'3M - LGS'!H120</f>
        <v>6.9056840546810022E-2</v>
      </c>
      <c r="I120" s="362">
        <f>'3M - LGS'!I120</f>
        <v>7.0945278641579762E-2</v>
      </c>
      <c r="J120" s="362">
        <f>'3M - LGS'!J120</f>
        <v>7.0982747983774006E-2</v>
      </c>
      <c r="K120" s="362">
        <f>'3M - LGS'!K120</f>
        <v>6.9689736519992149E-2</v>
      </c>
      <c r="L120" s="362">
        <f>'3M - LGS'!L120</f>
        <v>3.8465921545063383E-2</v>
      </c>
      <c r="M120" s="362">
        <f>'3M - LGS'!M120</f>
        <v>3.936801638570829E-2</v>
      </c>
      <c r="N120" s="362">
        <f>'3M - LGS'!N120</f>
        <v>3.8318634945053449E-2</v>
      </c>
      <c r="O120" s="362">
        <f>'3M - LGS'!O120</f>
        <v>3.7441349140650192E-2</v>
      </c>
      <c r="P120" s="362">
        <f>'3M - LGS'!P120</f>
        <v>3.7429249600920422E-2</v>
      </c>
      <c r="Q120" s="362">
        <f>'3M - LGS'!Q120</f>
        <v>3.8354723959286061E-2</v>
      </c>
      <c r="R120" s="362">
        <f>'3M - LGS'!R120</f>
        <v>3.9317515370260341E-2</v>
      </c>
      <c r="S120" s="362">
        <f>'3M - LGS'!S120</f>
        <v>3.9956418570678262E-2</v>
      </c>
      <c r="T120" s="362">
        <f>'3M - LGS'!T120</f>
        <v>7.3052660356480309E-2</v>
      </c>
      <c r="U120" s="362">
        <f>'3M - LGS'!U120</f>
        <v>7.0945278641579762E-2</v>
      </c>
      <c r="V120" s="362">
        <f>'3M - LGS'!V120</f>
        <v>7.0982747983774006E-2</v>
      </c>
      <c r="W120" s="362">
        <f>'3M - LGS'!W120</f>
        <v>6.9689736519992149E-2</v>
      </c>
      <c r="X120" s="362">
        <f>'3M - LGS'!X120</f>
        <v>3.8465921545063383E-2</v>
      </c>
      <c r="Y120" s="362">
        <f>'3M - LGS'!Y120</f>
        <v>3.936801638570829E-2</v>
      </c>
      <c r="Z120" s="362">
        <f>'3M - LGS'!Z120</f>
        <v>3.8318634945053449E-2</v>
      </c>
      <c r="AA120" s="362">
        <f>'3M - LGS'!AA120</f>
        <v>3.7441349140650192E-2</v>
      </c>
      <c r="AB120" s="362">
        <f>'3M - LGS'!AB120</f>
        <v>3.7429249600920422E-2</v>
      </c>
      <c r="AC120" s="362">
        <f>'3M - LGS'!AC120</f>
        <v>3.8354723959286061E-2</v>
      </c>
      <c r="AD120" s="362">
        <f>'3M - LGS'!AD120</f>
        <v>3.9317515370260341E-2</v>
      </c>
      <c r="AE120" s="362">
        <f>'3M - LGS'!AE120</f>
        <v>3.9956418570678262E-2</v>
      </c>
      <c r="AF120" s="362">
        <f>'3M - LGS'!AF120</f>
        <v>7.3052660356480309E-2</v>
      </c>
      <c r="AG120" s="362">
        <f>'3M - LGS'!AG120</f>
        <v>7.0945278641579762E-2</v>
      </c>
      <c r="AH120" s="362">
        <f>'3M - LGS'!AH120</f>
        <v>7.0982747983774006E-2</v>
      </c>
      <c r="AI120" s="362">
        <f>'3M - LGS'!AI120</f>
        <v>6.9689736519992149E-2</v>
      </c>
      <c r="AJ120" s="362">
        <f>'3M - LGS'!AJ120</f>
        <v>3.8465921545063383E-2</v>
      </c>
      <c r="AK120" s="362">
        <f>'3M - LGS'!AK120</f>
        <v>3.936801638570829E-2</v>
      </c>
      <c r="AL120" s="362">
        <f>'3M - LGS'!AL120</f>
        <v>3.8318634945053449E-2</v>
      </c>
      <c r="AM120" s="362">
        <f>'3M - LGS'!AM120</f>
        <v>3.7441349140650192E-2</v>
      </c>
    </row>
    <row r="121" spans="1:39" hidden="1" x14ac:dyDescent="0.25">
      <c r="A121" s="598"/>
      <c r="B121" s="77" t="s">
        <v>7</v>
      </c>
      <c r="C121" s="350">
        <f>'3M - LGS'!C121</f>
        <v>3.4212935019954011E-2</v>
      </c>
      <c r="D121" s="350">
        <f>'3M - LGS'!D121</f>
        <v>3.4573174658425673E-2</v>
      </c>
      <c r="E121" s="350">
        <f>'3M - LGS'!E121</f>
        <v>3.5061431576083546E-2</v>
      </c>
      <c r="F121" s="350">
        <f>'3M - LGS'!F121</f>
        <v>3.6858393115802489E-2</v>
      </c>
      <c r="G121" s="350">
        <f>'3M - LGS'!G121</f>
        <v>3.814043843518504E-2</v>
      </c>
      <c r="H121" s="350">
        <f>'3M - LGS'!H121</f>
        <v>6.7002654059300587E-2</v>
      </c>
      <c r="I121" s="362">
        <f>'3M - LGS'!I121</f>
        <v>6.8306736324093592E-2</v>
      </c>
      <c r="J121" s="362">
        <f>'3M - LGS'!J121</f>
        <v>6.8416742339354783E-2</v>
      </c>
      <c r="K121" s="362">
        <f>'3M - LGS'!K121</f>
        <v>6.7203767027659775E-2</v>
      </c>
      <c r="L121" s="362">
        <f>'3M - LGS'!L121</f>
        <v>3.7300529860763189E-2</v>
      </c>
      <c r="M121" s="362">
        <f>'3M - LGS'!M121</f>
        <v>3.8120776644651931E-2</v>
      </c>
      <c r="N121" s="362">
        <f>'3M - LGS'!N121</f>
        <v>3.7079071688786033E-2</v>
      </c>
      <c r="O121" s="362">
        <f>'3M - LGS'!O121</f>
        <v>3.6245984750808875E-2</v>
      </c>
      <c r="P121" s="362">
        <f>'3M - LGS'!P121</f>
        <v>3.6193703698225145E-2</v>
      </c>
      <c r="Q121" s="362">
        <f>'3M - LGS'!Q121</f>
        <v>3.7086667780013495E-2</v>
      </c>
      <c r="R121" s="362">
        <f>'3M - LGS'!R121</f>
        <v>3.8171627509572349E-2</v>
      </c>
      <c r="S121" s="362">
        <f>'3M - LGS'!S121</f>
        <v>3.8593958761605734E-2</v>
      </c>
      <c r="T121" s="362">
        <f>'3M - LGS'!T121</f>
        <v>7.0463780553378111E-2</v>
      </c>
      <c r="U121" s="362">
        <f>'3M - LGS'!U121</f>
        <v>6.8306736324093592E-2</v>
      </c>
      <c r="V121" s="362">
        <f>'3M - LGS'!V121</f>
        <v>6.8416742339354783E-2</v>
      </c>
      <c r="W121" s="362">
        <f>'3M - LGS'!W121</f>
        <v>6.7203767027659775E-2</v>
      </c>
      <c r="X121" s="362">
        <f>'3M - LGS'!X121</f>
        <v>3.7300529860763189E-2</v>
      </c>
      <c r="Y121" s="362">
        <f>'3M - LGS'!Y121</f>
        <v>3.8120776644651931E-2</v>
      </c>
      <c r="Z121" s="362">
        <f>'3M - LGS'!Z121</f>
        <v>3.7079071688786033E-2</v>
      </c>
      <c r="AA121" s="362">
        <f>'3M - LGS'!AA121</f>
        <v>3.6245984750808875E-2</v>
      </c>
      <c r="AB121" s="362">
        <f>'3M - LGS'!AB121</f>
        <v>3.6193703698225145E-2</v>
      </c>
      <c r="AC121" s="362">
        <f>'3M - LGS'!AC121</f>
        <v>3.7086667780013495E-2</v>
      </c>
      <c r="AD121" s="362">
        <f>'3M - LGS'!AD121</f>
        <v>3.8171627509572349E-2</v>
      </c>
      <c r="AE121" s="362">
        <f>'3M - LGS'!AE121</f>
        <v>3.8593958761605734E-2</v>
      </c>
      <c r="AF121" s="362">
        <f>'3M - LGS'!AF121</f>
        <v>7.0463780553378111E-2</v>
      </c>
      <c r="AG121" s="362">
        <f>'3M - LGS'!AG121</f>
        <v>6.8306736324093592E-2</v>
      </c>
      <c r="AH121" s="362">
        <f>'3M - LGS'!AH121</f>
        <v>6.8416742339354783E-2</v>
      </c>
      <c r="AI121" s="362">
        <f>'3M - LGS'!AI121</f>
        <v>6.7203767027659775E-2</v>
      </c>
      <c r="AJ121" s="362">
        <f>'3M - LGS'!AJ121</f>
        <v>3.7300529860763189E-2</v>
      </c>
      <c r="AK121" s="362">
        <f>'3M - LGS'!AK121</f>
        <v>3.8120776644651931E-2</v>
      </c>
      <c r="AL121" s="362">
        <f>'3M - LGS'!AL121</f>
        <v>3.7079071688786033E-2</v>
      </c>
      <c r="AM121" s="362">
        <f>'3M - LGS'!AM121</f>
        <v>3.6245984750808875E-2</v>
      </c>
    </row>
    <row r="122" spans="1:39" ht="15.75" hidden="1" thickBot="1" x14ac:dyDescent="0.3">
      <c r="A122" s="599"/>
      <c r="B122" s="79" t="s">
        <v>8</v>
      </c>
      <c r="C122" s="350">
        <f>'3M - LGS'!C122</f>
        <v>3.5649855515331237E-2</v>
      </c>
      <c r="D122" s="350">
        <f>'3M - LGS'!D122</f>
        <v>3.5953018154389928E-2</v>
      </c>
      <c r="E122" s="350">
        <f>'3M - LGS'!E122</f>
        <v>3.644375681733069E-2</v>
      </c>
      <c r="F122" s="350">
        <f>'3M - LGS'!F122</f>
        <v>3.8707877456505356E-2</v>
      </c>
      <c r="G122" s="350">
        <f>'3M - LGS'!G122</f>
        <v>4.0230004035839192E-2</v>
      </c>
      <c r="H122" s="350">
        <f>'3M - LGS'!H122</f>
        <v>7.2536866721180329E-2</v>
      </c>
      <c r="I122" s="362">
        <f>'3M - LGS'!I122</f>
        <v>7.5161523351541415E-2</v>
      </c>
      <c r="J122" s="362">
        <f>'3M - LGS'!J122</f>
        <v>7.5431260863154562E-2</v>
      </c>
      <c r="K122" s="362">
        <f>'3M - LGS'!K122</f>
        <v>7.2522025163075515E-2</v>
      </c>
      <c r="L122" s="362">
        <f>'3M - LGS'!L122</f>
        <v>3.9688777653336546E-2</v>
      </c>
      <c r="M122" s="362">
        <f>'3M - LGS'!M122</f>
        <v>4.0591960718796005E-2</v>
      </c>
      <c r="N122" s="362">
        <f>'3M - LGS'!N122</f>
        <v>3.9423224025525838E-2</v>
      </c>
      <c r="O122" s="362">
        <f>'3M - LGS'!O122</f>
        <v>3.8325519266981398E-2</v>
      </c>
      <c r="P122" s="362">
        <f>'3M - LGS'!P122</f>
        <v>3.8097015707161286E-2</v>
      </c>
      <c r="Q122" s="362">
        <f>'3M - LGS'!Q122</f>
        <v>3.9024322120354706E-2</v>
      </c>
      <c r="R122" s="362">
        <f>'3M - LGS'!R122</f>
        <v>4.090411042839532E-2</v>
      </c>
      <c r="S122" s="362">
        <f>'3M - LGS'!S122</f>
        <v>4.1376731917408906E-2</v>
      </c>
      <c r="T122" s="362">
        <f>'3M - LGS'!T122</f>
        <v>7.7419480223343495E-2</v>
      </c>
      <c r="U122" s="362">
        <f>'3M - LGS'!U122</f>
        <v>7.5161523351541415E-2</v>
      </c>
      <c r="V122" s="362">
        <f>'3M - LGS'!V122</f>
        <v>7.5431260863154562E-2</v>
      </c>
      <c r="W122" s="362">
        <f>'3M - LGS'!W122</f>
        <v>7.2522025163075515E-2</v>
      </c>
      <c r="X122" s="362">
        <f>'3M - LGS'!X122</f>
        <v>3.9688777653336546E-2</v>
      </c>
      <c r="Y122" s="362">
        <f>'3M - LGS'!Y122</f>
        <v>4.0591960718796005E-2</v>
      </c>
      <c r="Z122" s="362">
        <f>'3M - LGS'!Z122</f>
        <v>3.9423224025525838E-2</v>
      </c>
      <c r="AA122" s="362">
        <f>'3M - LGS'!AA122</f>
        <v>3.8325519266981398E-2</v>
      </c>
      <c r="AB122" s="362">
        <f>'3M - LGS'!AB122</f>
        <v>3.8097015707161286E-2</v>
      </c>
      <c r="AC122" s="362">
        <f>'3M - LGS'!AC122</f>
        <v>3.9024322120354706E-2</v>
      </c>
      <c r="AD122" s="362">
        <f>'3M - LGS'!AD122</f>
        <v>4.090411042839532E-2</v>
      </c>
      <c r="AE122" s="362">
        <f>'3M - LGS'!AE122</f>
        <v>4.1376731917408906E-2</v>
      </c>
      <c r="AF122" s="362">
        <f>'3M - LGS'!AF122</f>
        <v>7.7419480223343495E-2</v>
      </c>
      <c r="AG122" s="362">
        <f>'3M - LGS'!AG122</f>
        <v>7.5161523351541415E-2</v>
      </c>
      <c r="AH122" s="362">
        <f>'3M - LGS'!AH122</f>
        <v>7.5431260863154562E-2</v>
      </c>
      <c r="AI122" s="362">
        <f>'3M - LGS'!AI122</f>
        <v>7.2522025163075515E-2</v>
      </c>
      <c r="AJ122" s="362">
        <f>'3M - LGS'!AJ122</f>
        <v>3.9688777653336546E-2</v>
      </c>
      <c r="AK122" s="362">
        <f>'3M - LGS'!AK122</f>
        <v>4.0591960718796005E-2</v>
      </c>
      <c r="AL122" s="362">
        <f>'3M - LGS'!AL122</f>
        <v>3.9423224025525838E-2</v>
      </c>
      <c r="AM122" s="362">
        <f>'3M - LGS'!AM122</f>
        <v>3.8325519266981398E-2</v>
      </c>
    </row>
    <row r="123" spans="1:39" hidden="1" x14ac:dyDescent="0.25">
      <c r="A123" s="96"/>
      <c r="B123" s="96"/>
      <c r="C123" s="97"/>
      <c r="D123" s="97"/>
      <c r="E123" s="97"/>
      <c r="F123" s="97"/>
      <c r="G123" s="97"/>
      <c r="H123" s="97"/>
      <c r="I123" s="97"/>
      <c r="J123" s="97"/>
      <c r="K123" s="97"/>
      <c r="L123" s="97"/>
      <c r="M123" s="97"/>
      <c r="N123" s="97"/>
      <c r="O123" s="98"/>
    </row>
    <row r="124" spans="1:39" ht="15.75" hidden="1" thickBot="1" x14ac:dyDescent="0.3"/>
    <row r="125" spans="1:39" ht="15.75" hidden="1" thickBot="1" x14ac:dyDescent="0.3">
      <c r="C125" s="600" t="s">
        <v>118</v>
      </c>
      <c r="D125" s="601"/>
      <c r="E125" s="601"/>
      <c r="F125" s="601"/>
      <c r="G125" s="601"/>
      <c r="H125" s="601"/>
      <c r="I125" s="601"/>
      <c r="J125" s="601"/>
      <c r="K125" s="601"/>
      <c r="L125" s="601"/>
      <c r="M125" s="601"/>
      <c r="N125" s="602"/>
      <c r="O125" s="603" t="s">
        <v>118</v>
      </c>
      <c r="P125" s="601"/>
      <c r="Q125" s="601"/>
      <c r="R125" s="601"/>
      <c r="S125" s="601"/>
      <c r="T125" s="601"/>
      <c r="U125" s="601"/>
      <c r="V125" s="601"/>
      <c r="W125" s="601"/>
      <c r="X125" s="601"/>
      <c r="Y125" s="601"/>
      <c r="Z125" s="602"/>
      <c r="AA125" s="603" t="s">
        <v>118</v>
      </c>
      <c r="AB125" s="601"/>
      <c r="AC125" s="601"/>
      <c r="AD125" s="601"/>
      <c r="AE125" s="601"/>
      <c r="AF125" s="601"/>
      <c r="AG125" s="601"/>
      <c r="AH125" s="601"/>
      <c r="AI125" s="601"/>
      <c r="AJ125" s="601"/>
      <c r="AK125" s="601"/>
      <c r="AL125" s="602"/>
      <c r="AM125" s="471" t="s">
        <v>118</v>
      </c>
    </row>
    <row r="126" spans="1:39" ht="15" hidden="1" customHeight="1" thickBot="1" x14ac:dyDescent="0.3">
      <c r="A126" s="597" t="s">
        <v>119</v>
      </c>
      <c r="B126" s="257" t="s">
        <v>117</v>
      </c>
      <c r="C126" s="142">
        <f>C$4</f>
        <v>44927</v>
      </c>
      <c r="D126" s="142">
        <f t="shared" ref="D126:AM126" si="58">D$4</f>
        <v>44958</v>
      </c>
      <c r="E126" s="142">
        <f t="shared" si="58"/>
        <v>44986</v>
      </c>
      <c r="F126" s="142">
        <f t="shared" si="58"/>
        <v>45017</v>
      </c>
      <c r="G126" s="142">
        <f t="shared" si="58"/>
        <v>45047</v>
      </c>
      <c r="H126" s="142">
        <f t="shared" si="58"/>
        <v>45078</v>
      </c>
      <c r="I126" s="142">
        <f t="shared" si="58"/>
        <v>45108</v>
      </c>
      <c r="J126" s="142">
        <f t="shared" si="58"/>
        <v>45139</v>
      </c>
      <c r="K126" s="142">
        <f t="shared" si="58"/>
        <v>45170</v>
      </c>
      <c r="L126" s="142">
        <f t="shared" si="58"/>
        <v>45200</v>
      </c>
      <c r="M126" s="142">
        <f t="shared" si="58"/>
        <v>45231</v>
      </c>
      <c r="N126" s="142">
        <f t="shared" si="58"/>
        <v>45261</v>
      </c>
      <c r="O126" s="142">
        <f t="shared" si="58"/>
        <v>45292</v>
      </c>
      <c r="P126" s="142">
        <f t="shared" si="58"/>
        <v>45323</v>
      </c>
      <c r="Q126" s="142">
        <f t="shared" si="58"/>
        <v>45352</v>
      </c>
      <c r="R126" s="142">
        <f t="shared" si="58"/>
        <v>45383</v>
      </c>
      <c r="S126" s="142">
        <f t="shared" si="58"/>
        <v>45413</v>
      </c>
      <c r="T126" s="142">
        <f t="shared" si="58"/>
        <v>45444</v>
      </c>
      <c r="U126" s="142">
        <f t="shared" si="58"/>
        <v>45474</v>
      </c>
      <c r="V126" s="142">
        <f t="shared" si="58"/>
        <v>45505</v>
      </c>
      <c r="W126" s="142">
        <f t="shared" si="58"/>
        <v>45536</v>
      </c>
      <c r="X126" s="142">
        <f t="shared" si="58"/>
        <v>45566</v>
      </c>
      <c r="Y126" s="142">
        <f t="shared" si="58"/>
        <v>45597</v>
      </c>
      <c r="Z126" s="142">
        <f t="shared" si="58"/>
        <v>45627</v>
      </c>
      <c r="AA126" s="142">
        <f t="shared" si="58"/>
        <v>45658</v>
      </c>
      <c r="AB126" s="142">
        <f t="shared" si="58"/>
        <v>45689</v>
      </c>
      <c r="AC126" s="142">
        <f t="shared" si="58"/>
        <v>45717</v>
      </c>
      <c r="AD126" s="142">
        <f t="shared" si="58"/>
        <v>45748</v>
      </c>
      <c r="AE126" s="142">
        <f t="shared" si="58"/>
        <v>45778</v>
      </c>
      <c r="AF126" s="142">
        <f t="shared" si="58"/>
        <v>45809</v>
      </c>
      <c r="AG126" s="142">
        <f t="shared" si="58"/>
        <v>45839</v>
      </c>
      <c r="AH126" s="142">
        <f t="shared" si="58"/>
        <v>45870</v>
      </c>
      <c r="AI126" s="142">
        <f t="shared" si="58"/>
        <v>45901</v>
      </c>
      <c r="AJ126" s="142">
        <f t="shared" si="58"/>
        <v>45931</v>
      </c>
      <c r="AK126" s="142">
        <f t="shared" si="58"/>
        <v>45962</v>
      </c>
      <c r="AL126" s="142">
        <f t="shared" si="58"/>
        <v>45992</v>
      </c>
      <c r="AM126" s="142">
        <f t="shared" si="58"/>
        <v>46023</v>
      </c>
    </row>
    <row r="127" spans="1:39" ht="15" hidden="1" customHeight="1" x14ac:dyDescent="0.25">
      <c r="A127" s="598"/>
      <c r="B127" s="236" t="s">
        <v>19</v>
      </c>
      <c r="C127" s="351">
        <f>'3M - LGS'!C127</f>
        <v>2.2895204991968425E-3</v>
      </c>
      <c r="D127" s="351">
        <f>'3M - LGS'!D127</f>
        <v>2.3319409027314202E-3</v>
      </c>
      <c r="E127" s="351">
        <f>'3M - LGS'!E127</f>
        <v>2.4937084889108847E-3</v>
      </c>
      <c r="F127" s="351">
        <f>'3M - LGS'!F127</f>
        <v>2.3263396193519705E-3</v>
      </c>
      <c r="G127" s="351">
        <f>'3M - LGS'!G127</f>
        <v>2.7292106283252683E-3</v>
      </c>
      <c r="H127" s="351">
        <f>'3M - LGS'!H127</f>
        <v>9.0022160385136961E-3</v>
      </c>
      <c r="I127" s="363">
        <f>'3M - LGS'!I127</f>
        <v>8.6127213584202469E-3</v>
      </c>
      <c r="J127" s="363">
        <f>'3M - LGS'!J127</f>
        <v>8.975252016225994E-3</v>
      </c>
      <c r="K127" s="363">
        <f>'3M - LGS'!K127</f>
        <v>8.4182634800078395E-3</v>
      </c>
      <c r="L127" s="363">
        <f>'3M - LGS'!L127</f>
        <v>3.0660784549366164E-3</v>
      </c>
      <c r="M127" s="363">
        <f>'3M - LGS'!M127</f>
        <v>3.0709836142917028E-3</v>
      </c>
      <c r="N127" s="363">
        <f>'3M - LGS'!N127</f>
        <v>2.4953650549465562E-3</v>
      </c>
      <c r="O127" s="363">
        <f>'3M - LGS'!O127</f>
        <v>2.4916508593498094E-3</v>
      </c>
      <c r="P127" s="363">
        <f>'3M - LGS'!P127</f>
        <v>2.4497503990795811E-3</v>
      </c>
      <c r="Q127" s="363">
        <f>'3M - LGS'!Q127</f>
        <v>2.6862760407139388E-3</v>
      </c>
      <c r="R127" s="363">
        <f>'3M - LGS'!R127</f>
        <v>1.850484629739667E-3</v>
      </c>
      <c r="S127" s="363">
        <f>'3M - LGS'!S127</f>
        <v>2.2665814293217354E-3</v>
      </c>
      <c r="T127" s="363">
        <f>'3M - LGS'!T127</f>
        <v>9.736339643519696E-3</v>
      </c>
      <c r="U127" s="363">
        <f>'3M - LGS'!U127</f>
        <v>8.6127213584202469E-3</v>
      </c>
      <c r="V127" s="363">
        <f>'3M - LGS'!V127</f>
        <v>8.975252016225994E-3</v>
      </c>
      <c r="W127" s="363">
        <f>'3M - LGS'!W127</f>
        <v>8.4182634800078395E-3</v>
      </c>
      <c r="X127" s="363">
        <f>'3M - LGS'!X127</f>
        <v>3.0660784549366164E-3</v>
      </c>
      <c r="Y127" s="363">
        <f>'3M - LGS'!Y127</f>
        <v>3.0709836142917028E-3</v>
      </c>
      <c r="Z127" s="363">
        <f>'3M - LGS'!Z127</f>
        <v>2.4953650549465562E-3</v>
      </c>
      <c r="AA127" s="363">
        <f>'3M - LGS'!AA127</f>
        <v>2.4916508593498094E-3</v>
      </c>
      <c r="AB127" s="363">
        <f>'3M - LGS'!AB127</f>
        <v>2.4497503990795811E-3</v>
      </c>
      <c r="AC127" s="363">
        <f>'3M - LGS'!AC127</f>
        <v>2.6862760407139388E-3</v>
      </c>
      <c r="AD127" s="363">
        <f>'3M - LGS'!AD127</f>
        <v>1.850484629739667E-3</v>
      </c>
      <c r="AE127" s="363">
        <f>'3M - LGS'!AE127</f>
        <v>2.2665814293217354E-3</v>
      </c>
      <c r="AF127" s="363">
        <f>'3M - LGS'!AF127</f>
        <v>9.736339643519696E-3</v>
      </c>
      <c r="AG127" s="363">
        <f>'3M - LGS'!AG127</f>
        <v>8.6127213584202469E-3</v>
      </c>
      <c r="AH127" s="363">
        <f>'3M - LGS'!AH127</f>
        <v>8.975252016225994E-3</v>
      </c>
      <c r="AI127" s="363">
        <f>'3M - LGS'!AI127</f>
        <v>8.4182634800078395E-3</v>
      </c>
      <c r="AJ127" s="363">
        <f>'3M - LGS'!AJ127</f>
        <v>3.0660784549366164E-3</v>
      </c>
      <c r="AK127" s="363">
        <f>'3M - LGS'!AK127</f>
        <v>3.0709836142917028E-3</v>
      </c>
      <c r="AL127" s="363">
        <f>'3M - LGS'!AL127</f>
        <v>2.4953650549465562E-3</v>
      </c>
      <c r="AM127" s="363">
        <f>'3M - LGS'!AM127</f>
        <v>2.4916508593498094E-3</v>
      </c>
    </row>
    <row r="128" spans="1:39" hidden="1" x14ac:dyDescent="0.25">
      <c r="A128" s="598"/>
      <c r="B128" s="236" t="s">
        <v>0</v>
      </c>
      <c r="C128" s="351">
        <f>'3M - LGS'!C128</f>
        <v>2.8581349608312488E-3</v>
      </c>
      <c r="D128" s="351">
        <f>'3M - LGS'!D128</f>
        <v>3.238503512038369E-3</v>
      </c>
      <c r="E128" s="351">
        <f>'3M - LGS'!E128</f>
        <v>3.8872256628422518E-3</v>
      </c>
      <c r="F128" s="351">
        <f>'3M - LGS'!F128</f>
        <v>2.4374638015569718E-3</v>
      </c>
      <c r="G128" s="351">
        <f>'3M - LGS'!G128</f>
        <v>4.5808133635177606E-3</v>
      </c>
      <c r="H128" s="351">
        <f>'3M - LGS'!H128</f>
        <v>1.5338752045311651E-2</v>
      </c>
      <c r="I128" s="363">
        <f>'3M - LGS'!I128</f>
        <v>1.4180517777057172E-2</v>
      </c>
      <c r="J128" s="363">
        <f>'3M - LGS'!J128</f>
        <v>1.5232643886582896E-2</v>
      </c>
      <c r="K128" s="363">
        <f>'3M - LGS'!K128</f>
        <v>1.5647380810002672E-2</v>
      </c>
      <c r="L128" s="363">
        <f>'3M - LGS'!L128</f>
        <v>3.2264643657163943E-3</v>
      </c>
      <c r="M128" s="363">
        <f>'3M - LGS'!M128</f>
        <v>3.9058841084849108E-3</v>
      </c>
      <c r="N128" s="363">
        <f>'3M - LGS'!N128</f>
        <v>2.8687338829045507E-3</v>
      </c>
      <c r="O128" s="363">
        <f>'3M - LGS'!O128</f>
        <v>3.1925235200415754E-3</v>
      </c>
      <c r="P128" s="363">
        <f>'3M - LGS'!P128</f>
        <v>3.4962713653485982E-3</v>
      </c>
      <c r="Q128" s="363">
        <f>'3M - LGS'!Q128</f>
        <v>4.3145264251817734E-3</v>
      </c>
      <c r="R128" s="363">
        <f>'3M - LGS'!R128</f>
        <v>1.9926481246929804E-3</v>
      </c>
      <c r="S128" s="363">
        <f>'3M - LGS'!S128</f>
        <v>3.9087923266177584E-3</v>
      </c>
      <c r="T128" s="363">
        <f>'3M - LGS'!T128</f>
        <v>1.7017050433728656E-2</v>
      </c>
      <c r="U128" s="363">
        <f>'3M - LGS'!U128</f>
        <v>1.4180517777057172E-2</v>
      </c>
      <c r="V128" s="363">
        <f>'3M - LGS'!V128</f>
        <v>1.5232643886582896E-2</v>
      </c>
      <c r="W128" s="363">
        <f>'3M - LGS'!W128</f>
        <v>1.5647380810002672E-2</v>
      </c>
      <c r="X128" s="363">
        <f>'3M - LGS'!X128</f>
        <v>3.2264643657163943E-3</v>
      </c>
      <c r="Y128" s="363">
        <f>'3M - LGS'!Y128</f>
        <v>3.9058841084849108E-3</v>
      </c>
      <c r="Z128" s="363">
        <f>'3M - LGS'!Z128</f>
        <v>2.8687338829045507E-3</v>
      </c>
      <c r="AA128" s="363">
        <f>'3M - LGS'!AA128</f>
        <v>3.1925235200415754E-3</v>
      </c>
      <c r="AB128" s="363">
        <f>'3M - LGS'!AB128</f>
        <v>3.4962713653485982E-3</v>
      </c>
      <c r="AC128" s="363">
        <f>'3M - LGS'!AC128</f>
        <v>4.3145264251817734E-3</v>
      </c>
      <c r="AD128" s="363">
        <f>'3M - LGS'!AD128</f>
        <v>1.9926481246929804E-3</v>
      </c>
      <c r="AE128" s="363">
        <f>'3M - LGS'!AE128</f>
        <v>3.9087923266177584E-3</v>
      </c>
      <c r="AF128" s="363">
        <f>'3M - LGS'!AF128</f>
        <v>1.7017050433728656E-2</v>
      </c>
      <c r="AG128" s="363">
        <f>'3M - LGS'!AG128</f>
        <v>1.4180517777057172E-2</v>
      </c>
      <c r="AH128" s="363">
        <f>'3M - LGS'!AH128</f>
        <v>1.5232643886582896E-2</v>
      </c>
      <c r="AI128" s="363">
        <f>'3M - LGS'!AI128</f>
        <v>1.5647380810002672E-2</v>
      </c>
      <c r="AJ128" s="363">
        <f>'3M - LGS'!AJ128</f>
        <v>3.2264643657163943E-3</v>
      </c>
      <c r="AK128" s="363">
        <f>'3M - LGS'!AK128</f>
        <v>3.9058841084849108E-3</v>
      </c>
      <c r="AL128" s="363">
        <f>'3M - LGS'!AL128</f>
        <v>2.8687338829045507E-3</v>
      </c>
      <c r="AM128" s="363">
        <f>'3M - LGS'!AM128</f>
        <v>3.1925235200415754E-3</v>
      </c>
    </row>
    <row r="129" spans="1:39" hidden="1" x14ac:dyDescent="0.25">
      <c r="A129" s="598"/>
      <c r="B129" s="236" t="s">
        <v>20</v>
      </c>
      <c r="C129" s="351">
        <f>'3M - LGS'!C129</f>
        <v>2.4254096490937396E-3</v>
      </c>
      <c r="D129" s="351">
        <f>'3M - LGS'!D129</f>
        <v>2.335590655240821E-3</v>
      </c>
      <c r="E129" s="351">
        <f>'3M - LGS'!E129</f>
        <v>2.4889826392645057E-3</v>
      </c>
      <c r="F129" s="351">
        <f>'3M - LGS'!F129</f>
        <v>3.2043945289116057E-3</v>
      </c>
      <c r="G129" s="351">
        <f>'3M - LGS'!G129</f>
        <v>3.2521697680947589E-3</v>
      </c>
      <c r="H129" s="351">
        <f>'3M - LGS'!H129</f>
        <v>1.0953175795951181E-2</v>
      </c>
      <c r="I129" s="363">
        <f>'3M - LGS'!I129</f>
        <v>1.0511944989637284E-2</v>
      </c>
      <c r="J129" s="363">
        <f>'3M - LGS'!J129</f>
        <v>1.1024584986742849E-2</v>
      </c>
      <c r="K129" s="363">
        <f>'3M - LGS'!K129</f>
        <v>1.013663510220685E-2</v>
      </c>
      <c r="L129" s="363">
        <f>'3M - LGS'!L129</f>
        <v>3.6782024140982151E-3</v>
      </c>
      <c r="M129" s="363">
        <f>'3M - LGS'!M129</f>
        <v>3.4040551368787527E-3</v>
      </c>
      <c r="N129" s="363">
        <f>'3M - LGS'!N129</f>
        <v>2.7576910512523787E-3</v>
      </c>
      <c r="O129" s="363">
        <f>'3M - LGS'!O129</f>
        <v>2.6629930860492526E-3</v>
      </c>
      <c r="P129" s="363">
        <f>'3M - LGS'!P129</f>
        <v>2.4727688230357296E-3</v>
      </c>
      <c r="Q129" s="363">
        <f>'3M - LGS'!Q129</f>
        <v>2.7030910010354013E-3</v>
      </c>
      <c r="R129" s="363">
        <f>'3M - LGS'!R129</f>
        <v>2.5797166882014369E-3</v>
      </c>
      <c r="S129" s="363">
        <f>'3M - LGS'!S129</f>
        <v>2.728789878554066E-3</v>
      </c>
      <c r="T129" s="363">
        <f>'3M - LGS'!T129</f>
        <v>1.195174193622311E-2</v>
      </c>
      <c r="U129" s="363">
        <f>'3M - LGS'!U129</f>
        <v>1.0511944989637284E-2</v>
      </c>
      <c r="V129" s="363">
        <f>'3M - LGS'!V129</f>
        <v>1.1024584986742849E-2</v>
      </c>
      <c r="W129" s="363">
        <f>'3M - LGS'!W129</f>
        <v>1.013663510220685E-2</v>
      </c>
      <c r="X129" s="363">
        <f>'3M - LGS'!X129</f>
        <v>3.6782024140982151E-3</v>
      </c>
      <c r="Y129" s="363">
        <f>'3M - LGS'!Y129</f>
        <v>3.4040551368787527E-3</v>
      </c>
      <c r="Z129" s="363">
        <f>'3M - LGS'!Z129</f>
        <v>2.7576910512523787E-3</v>
      </c>
      <c r="AA129" s="363">
        <f>'3M - LGS'!AA129</f>
        <v>2.6629930860492526E-3</v>
      </c>
      <c r="AB129" s="363">
        <f>'3M - LGS'!AB129</f>
        <v>2.4727688230357296E-3</v>
      </c>
      <c r="AC129" s="363">
        <f>'3M - LGS'!AC129</f>
        <v>2.7030910010354013E-3</v>
      </c>
      <c r="AD129" s="363">
        <f>'3M - LGS'!AD129</f>
        <v>2.5797166882014369E-3</v>
      </c>
      <c r="AE129" s="363">
        <f>'3M - LGS'!AE129</f>
        <v>2.728789878554066E-3</v>
      </c>
      <c r="AF129" s="363">
        <f>'3M - LGS'!AF129</f>
        <v>1.195174193622311E-2</v>
      </c>
      <c r="AG129" s="363">
        <f>'3M - LGS'!AG129</f>
        <v>1.0511944989637284E-2</v>
      </c>
      <c r="AH129" s="363">
        <f>'3M - LGS'!AH129</f>
        <v>1.1024584986742849E-2</v>
      </c>
      <c r="AI129" s="363">
        <f>'3M - LGS'!AI129</f>
        <v>1.013663510220685E-2</v>
      </c>
      <c r="AJ129" s="363">
        <f>'3M - LGS'!AJ129</f>
        <v>3.6782024140982151E-3</v>
      </c>
      <c r="AK129" s="363">
        <f>'3M - LGS'!AK129</f>
        <v>3.4040551368787527E-3</v>
      </c>
      <c r="AL129" s="363">
        <f>'3M - LGS'!AL129</f>
        <v>2.7576910512523787E-3</v>
      </c>
      <c r="AM129" s="363">
        <f>'3M - LGS'!AM129</f>
        <v>2.6629930860492526E-3</v>
      </c>
    </row>
    <row r="130" spans="1:39" hidden="1" x14ac:dyDescent="0.25">
      <c r="A130" s="598"/>
      <c r="B130" s="236" t="s">
        <v>1</v>
      </c>
      <c r="C130" s="351">
        <f>'3M - LGS'!C130</f>
        <v>0</v>
      </c>
      <c r="D130" s="351">
        <f>'3M - LGS'!D130</f>
        <v>0</v>
      </c>
      <c r="E130" s="351">
        <f>'3M - LGS'!E130</f>
        <v>0</v>
      </c>
      <c r="F130" s="351">
        <f>'3M - LGS'!F130</f>
        <v>3.7121961233341559E-3</v>
      </c>
      <c r="G130" s="351">
        <f>'3M - LGS'!G130</f>
        <v>6.6525280147505441E-3</v>
      </c>
      <c r="H130" s="351">
        <f>'3M - LGS'!H130</f>
        <v>1.5663939535639215E-2</v>
      </c>
      <c r="I130" s="363">
        <f>'3M - LGS'!I130</f>
        <v>1.4343067694591259E-2</v>
      </c>
      <c r="J130" s="363">
        <f>'3M - LGS'!J130</f>
        <v>1.544908838021926E-2</v>
      </c>
      <c r="K130" s="363">
        <f>'3M - LGS'!K130</f>
        <v>1.7167023309361904E-2</v>
      </c>
      <c r="L130" s="363">
        <f>'3M - LGS'!L130</f>
        <v>4.1826249392668815E-3</v>
      </c>
      <c r="M130" s="363">
        <f>'3M - LGS'!M130</f>
        <v>4.2448605475046029E-3</v>
      </c>
      <c r="N130" s="363">
        <f>'3M - LGS'!N130</f>
        <v>0</v>
      </c>
      <c r="O130" s="363">
        <f>'3M - LGS'!O130</f>
        <v>0</v>
      </c>
      <c r="P130" s="363">
        <f>'3M - LGS'!P130</f>
        <v>0</v>
      </c>
      <c r="Q130" s="363">
        <f>'3M - LGS'!Q130</f>
        <v>0</v>
      </c>
      <c r="R130" s="363">
        <f>'3M - LGS'!R130</f>
        <v>3.1222171257922686E-3</v>
      </c>
      <c r="S130" s="363">
        <f>'3M - LGS'!S130</f>
        <v>5.8221841480127247E-3</v>
      </c>
      <c r="T130" s="363">
        <f>'3M - LGS'!T130</f>
        <v>1.7396228744265621E-2</v>
      </c>
      <c r="U130" s="363">
        <f>'3M - LGS'!U130</f>
        <v>1.4343067694591259E-2</v>
      </c>
      <c r="V130" s="363">
        <f>'3M - LGS'!V130</f>
        <v>1.544908838021926E-2</v>
      </c>
      <c r="W130" s="363">
        <f>'3M - LGS'!W130</f>
        <v>1.7167023309361904E-2</v>
      </c>
      <c r="X130" s="363">
        <f>'3M - LGS'!X130</f>
        <v>4.1826249392668815E-3</v>
      </c>
      <c r="Y130" s="363">
        <f>'3M - LGS'!Y130</f>
        <v>4.2448605475046029E-3</v>
      </c>
      <c r="Z130" s="363">
        <f>'3M - LGS'!Z130</f>
        <v>0</v>
      </c>
      <c r="AA130" s="363">
        <f>'3M - LGS'!AA130</f>
        <v>0</v>
      </c>
      <c r="AB130" s="363">
        <f>'3M - LGS'!AB130</f>
        <v>0</v>
      </c>
      <c r="AC130" s="363">
        <f>'3M - LGS'!AC130</f>
        <v>0</v>
      </c>
      <c r="AD130" s="363">
        <f>'3M - LGS'!AD130</f>
        <v>3.1222171257922686E-3</v>
      </c>
      <c r="AE130" s="363">
        <f>'3M - LGS'!AE130</f>
        <v>5.8221841480127247E-3</v>
      </c>
      <c r="AF130" s="363">
        <f>'3M - LGS'!AF130</f>
        <v>1.7396228744265621E-2</v>
      </c>
      <c r="AG130" s="363">
        <f>'3M - LGS'!AG130</f>
        <v>1.4343067694591259E-2</v>
      </c>
      <c r="AH130" s="363">
        <f>'3M - LGS'!AH130</f>
        <v>1.544908838021926E-2</v>
      </c>
      <c r="AI130" s="363">
        <f>'3M - LGS'!AI130</f>
        <v>1.7167023309361904E-2</v>
      </c>
      <c r="AJ130" s="363">
        <f>'3M - LGS'!AJ130</f>
        <v>4.1826249392668815E-3</v>
      </c>
      <c r="AK130" s="363">
        <f>'3M - LGS'!AK130</f>
        <v>4.2448605475046029E-3</v>
      </c>
      <c r="AL130" s="363">
        <f>'3M - LGS'!AL130</f>
        <v>0</v>
      </c>
      <c r="AM130" s="363">
        <f>'3M - LGS'!AM130</f>
        <v>0</v>
      </c>
    </row>
    <row r="131" spans="1:39" hidden="1" x14ac:dyDescent="0.25">
      <c r="A131" s="598"/>
      <c r="B131" s="236" t="s">
        <v>21</v>
      </c>
      <c r="C131" s="351">
        <f>'3M - LGS'!C131</f>
        <v>6.548948096212812E-6</v>
      </c>
      <c r="D131" s="351">
        <f>'3M - LGS'!D131</f>
        <v>4.7248638626438694E-6</v>
      </c>
      <c r="E131" s="351">
        <f>'3M - LGS'!E131</f>
        <v>6.4300362502044274E-6</v>
      </c>
      <c r="F131" s="351">
        <f>'3M - LGS'!F131</f>
        <v>3.4981372087169321E-4</v>
      </c>
      <c r="G131" s="351">
        <f>'3M - LGS'!G131</f>
        <v>5.7529221975944493E-5</v>
      </c>
      <c r="H131" s="351">
        <f>'3M - LGS'!H131</f>
        <v>1.6797345300068443E-4</v>
      </c>
      <c r="I131" s="363">
        <f>'3M - LGS'!I131</f>
        <v>1.4927522897211339E-4</v>
      </c>
      <c r="J131" s="363">
        <f>'3M - LGS'!J131</f>
        <v>1.5627765746119139E-4</v>
      </c>
      <c r="K131" s="363">
        <f>'3M - LGS'!K131</f>
        <v>1.5964603479263941E-4</v>
      </c>
      <c r="L131" s="363">
        <f>'3M - LGS'!L131</f>
        <v>4.9000958173505205E-5</v>
      </c>
      <c r="M131" s="363">
        <f>'3M - LGS'!M131</f>
        <v>5.0641074835279817E-5</v>
      </c>
      <c r="N131" s="363">
        <f>'3M - LGS'!N131</f>
        <v>4.7854632434960921E-5</v>
      </c>
      <c r="O131" s="363">
        <f>'3M - LGS'!O131</f>
        <v>6.5915051238926173E-6</v>
      </c>
      <c r="P131" s="363">
        <f>'3M - LGS'!P131</f>
        <v>4.5945088940509152E-6</v>
      </c>
      <c r="Q131" s="363">
        <f>'3M - LGS'!Q131</f>
        <v>6.4100772846335112E-6</v>
      </c>
      <c r="R131" s="363">
        <f>'3M - LGS'!R131</f>
        <v>2.5953893920904227E-4</v>
      </c>
      <c r="S131" s="363">
        <f>'3M - LGS'!S131</f>
        <v>4.4379390869346773E-5</v>
      </c>
      <c r="T131" s="363">
        <f>'3M - LGS'!T131</f>
        <v>1.7012339341618805E-4</v>
      </c>
      <c r="U131" s="363">
        <f>'3M - LGS'!U131</f>
        <v>1.4927522897211339E-4</v>
      </c>
      <c r="V131" s="363">
        <f>'3M - LGS'!V131</f>
        <v>1.5627765746119139E-4</v>
      </c>
      <c r="W131" s="363">
        <f>'3M - LGS'!W131</f>
        <v>1.5964603479263941E-4</v>
      </c>
      <c r="X131" s="363">
        <f>'3M - LGS'!X131</f>
        <v>4.9000958173505205E-5</v>
      </c>
      <c r="Y131" s="363">
        <f>'3M - LGS'!Y131</f>
        <v>5.0641074835279817E-5</v>
      </c>
      <c r="Z131" s="363">
        <f>'3M - LGS'!Z131</f>
        <v>4.7854632434960921E-5</v>
      </c>
      <c r="AA131" s="363">
        <f>'3M - LGS'!AA131</f>
        <v>6.5915051238926173E-6</v>
      </c>
      <c r="AB131" s="363">
        <f>'3M - LGS'!AB131</f>
        <v>4.5945088940509152E-6</v>
      </c>
      <c r="AC131" s="363">
        <f>'3M - LGS'!AC131</f>
        <v>6.4100772846335112E-6</v>
      </c>
      <c r="AD131" s="363">
        <f>'3M - LGS'!AD131</f>
        <v>2.5953893920904227E-4</v>
      </c>
      <c r="AE131" s="363">
        <f>'3M - LGS'!AE131</f>
        <v>4.4379390869346773E-5</v>
      </c>
      <c r="AF131" s="363">
        <f>'3M - LGS'!AF131</f>
        <v>1.7012339341618805E-4</v>
      </c>
      <c r="AG131" s="363">
        <f>'3M - LGS'!AG131</f>
        <v>1.4927522897211339E-4</v>
      </c>
      <c r="AH131" s="363">
        <f>'3M - LGS'!AH131</f>
        <v>1.5627765746119139E-4</v>
      </c>
      <c r="AI131" s="363">
        <f>'3M - LGS'!AI131</f>
        <v>1.5964603479263941E-4</v>
      </c>
      <c r="AJ131" s="363">
        <f>'3M - LGS'!AJ131</f>
        <v>4.9000958173505205E-5</v>
      </c>
      <c r="AK131" s="363">
        <f>'3M - LGS'!AK131</f>
        <v>5.0641074835279817E-5</v>
      </c>
      <c r="AL131" s="363">
        <f>'3M - LGS'!AL131</f>
        <v>4.7854632434960921E-5</v>
      </c>
      <c r="AM131" s="363">
        <f>'3M - LGS'!AM131</f>
        <v>6.5915051238926173E-6</v>
      </c>
    </row>
    <row r="132" spans="1:39" hidden="1" x14ac:dyDescent="0.25">
      <c r="A132" s="598"/>
      <c r="B132" s="77" t="s">
        <v>9</v>
      </c>
      <c r="C132" s="351">
        <f>'3M - LGS'!C132</f>
        <v>2.8681416006613313E-3</v>
      </c>
      <c r="D132" s="351">
        <f>'3M - LGS'!D132</f>
        <v>3.253303885691962E-3</v>
      </c>
      <c r="E132" s="351">
        <f>'3M - LGS'!E132</f>
        <v>4.0479264074774228E-3</v>
      </c>
      <c r="F132" s="351">
        <f>'3M - LGS'!F132</f>
        <v>3.2763926886748389E-3</v>
      </c>
      <c r="G132" s="351">
        <f>'3M - LGS'!G132</f>
        <v>2.3830788706400438E-3</v>
      </c>
      <c r="H132" s="351">
        <f>'3M - LGS'!H132</f>
        <v>0</v>
      </c>
      <c r="I132" s="363">
        <f>'3M - LGS'!I132</f>
        <v>0</v>
      </c>
      <c r="J132" s="363">
        <f>'3M - LGS'!J132</f>
        <v>0</v>
      </c>
      <c r="K132" s="363">
        <f>'3M - LGS'!K132</f>
        <v>9.2805932740415778E-3</v>
      </c>
      <c r="L132" s="363">
        <f>'3M - LGS'!L132</f>
        <v>3.750023380324805E-3</v>
      </c>
      <c r="M132" s="363">
        <f>'3M - LGS'!M132</f>
        <v>3.998774238181773E-3</v>
      </c>
      <c r="N132" s="363">
        <f>'3M - LGS'!N132</f>
        <v>2.8079893442980912E-3</v>
      </c>
      <c r="O132" s="363">
        <f>'3M - LGS'!O132</f>
        <v>3.1280176939500006E-3</v>
      </c>
      <c r="P132" s="363">
        <f>'3M - LGS'!P132</f>
        <v>3.4331892894063059E-3</v>
      </c>
      <c r="Q132" s="363">
        <f>'3M - LGS'!Q132</f>
        <v>4.3915869337947371E-3</v>
      </c>
      <c r="R132" s="363">
        <f>'3M - LGS'!R132</f>
        <v>2.6264493332360116E-3</v>
      </c>
      <c r="S132" s="363">
        <f>'3M - LGS'!S132</f>
        <v>1.9735660349772199E-3</v>
      </c>
      <c r="T132" s="363">
        <f>'3M - LGS'!T132</f>
        <v>0</v>
      </c>
      <c r="U132" s="363">
        <f>'3M - LGS'!U132</f>
        <v>0</v>
      </c>
      <c r="V132" s="363">
        <f>'3M - LGS'!V132</f>
        <v>0</v>
      </c>
      <c r="W132" s="363">
        <f>'3M - LGS'!W132</f>
        <v>9.2805932740415778E-3</v>
      </c>
      <c r="X132" s="363">
        <f>'3M - LGS'!X132</f>
        <v>3.750023380324805E-3</v>
      </c>
      <c r="Y132" s="363">
        <f>'3M - LGS'!Y132</f>
        <v>3.998774238181773E-3</v>
      </c>
      <c r="Z132" s="363">
        <f>'3M - LGS'!Z132</f>
        <v>2.8079893442980912E-3</v>
      </c>
      <c r="AA132" s="363">
        <f>'3M - LGS'!AA132</f>
        <v>3.1280176939500006E-3</v>
      </c>
      <c r="AB132" s="363">
        <f>'3M - LGS'!AB132</f>
        <v>3.4331892894063059E-3</v>
      </c>
      <c r="AC132" s="363">
        <f>'3M - LGS'!AC132</f>
        <v>4.3915869337947371E-3</v>
      </c>
      <c r="AD132" s="363">
        <f>'3M - LGS'!AD132</f>
        <v>2.6264493332360116E-3</v>
      </c>
      <c r="AE132" s="363">
        <f>'3M - LGS'!AE132</f>
        <v>1.9735660349772199E-3</v>
      </c>
      <c r="AF132" s="363">
        <f>'3M - LGS'!AF132</f>
        <v>0</v>
      </c>
      <c r="AG132" s="363">
        <f>'3M - LGS'!AG132</f>
        <v>0</v>
      </c>
      <c r="AH132" s="363">
        <f>'3M - LGS'!AH132</f>
        <v>0</v>
      </c>
      <c r="AI132" s="363">
        <f>'3M - LGS'!AI132</f>
        <v>9.2805932740415778E-3</v>
      </c>
      <c r="AJ132" s="363">
        <f>'3M - LGS'!AJ132</f>
        <v>3.750023380324805E-3</v>
      </c>
      <c r="AK132" s="363">
        <f>'3M - LGS'!AK132</f>
        <v>3.998774238181773E-3</v>
      </c>
      <c r="AL132" s="363">
        <f>'3M - LGS'!AL132</f>
        <v>2.8079893442980912E-3</v>
      </c>
      <c r="AM132" s="363">
        <f>'3M - LGS'!AM132</f>
        <v>3.1280176939500006E-3</v>
      </c>
    </row>
    <row r="133" spans="1:39" hidden="1" x14ac:dyDescent="0.25">
      <c r="A133" s="598"/>
      <c r="B133" s="77" t="s">
        <v>3</v>
      </c>
      <c r="C133" s="351">
        <f>'3M - LGS'!C133</f>
        <v>2.8581349608312488E-3</v>
      </c>
      <c r="D133" s="351">
        <f>'3M - LGS'!D133</f>
        <v>3.238503512038369E-3</v>
      </c>
      <c r="E133" s="351">
        <f>'3M - LGS'!E133</f>
        <v>3.8872256628422518E-3</v>
      </c>
      <c r="F133" s="351">
        <f>'3M - LGS'!F133</f>
        <v>2.4374638015569718E-3</v>
      </c>
      <c r="G133" s="351">
        <f>'3M - LGS'!G133</f>
        <v>4.5808133635177606E-3</v>
      </c>
      <c r="H133" s="351">
        <f>'3M - LGS'!H133</f>
        <v>1.5338752045311651E-2</v>
      </c>
      <c r="I133" s="363">
        <f>'3M - LGS'!I133</f>
        <v>1.4180517777057172E-2</v>
      </c>
      <c r="J133" s="363">
        <f>'3M - LGS'!J133</f>
        <v>1.5232643886582896E-2</v>
      </c>
      <c r="K133" s="363">
        <f>'3M - LGS'!K133</f>
        <v>1.5647380810002672E-2</v>
      </c>
      <c r="L133" s="363">
        <f>'3M - LGS'!L133</f>
        <v>3.2264643657163943E-3</v>
      </c>
      <c r="M133" s="363">
        <f>'3M - LGS'!M133</f>
        <v>3.9058841084849108E-3</v>
      </c>
      <c r="N133" s="363">
        <f>'3M - LGS'!N133</f>
        <v>2.8687338829045507E-3</v>
      </c>
      <c r="O133" s="363">
        <f>'3M - LGS'!O133</f>
        <v>3.1925235200415754E-3</v>
      </c>
      <c r="P133" s="363">
        <f>'3M - LGS'!P133</f>
        <v>3.4962713653485982E-3</v>
      </c>
      <c r="Q133" s="363">
        <f>'3M - LGS'!Q133</f>
        <v>4.3145264251817734E-3</v>
      </c>
      <c r="R133" s="363">
        <f>'3M - LGS'!R133</f>
        <v>1.9926481246929804E-3</v>
      </c>
      <c r="S133" s="363">
        <f>'3M - LGS'!S133</f>
        <v>3.9087923266177584E-3</v>
      </c>
      <c r="T133" s="363">
        <f>'3M - LGS'!T133</f>
        <v>1.7017050433728656E-2</v>
      </c>
      <c r="U133" s="363">
        <f>'3M - LGS'!U133</f>
        <v>1.4180517777057172E-2</v>
      </c>
      <c r="V133" s="363">
        <f>'3M - LGS'!V133</f>
        <v>1.5232643886582896E-2</v>
      </c>
      <c r="W133" s="363">
        <f>'3M - LGS'!W133</f>
        <v>1.5647380810002672E-2</v>
      </c>
      <c r="X133" s="363">
        <f>'3M - LGS'!X133</f>
        <v>3.2264643657163943E-3</v>
      </c>
      <c r="Y133" s="363">
        <f>'3M - LGS'!Y133</f>
        <v>3.9058841084849108E-3</v>
      </c>
      <c r="Z133" s="363">
        <f>'3M - LGS'!Z133</f>
        <v>2.8687338829045507E-3</v>
      </c>
      <c r="AA133" s="363">
        <f>'3M - LGS'!AA133</f>
        <v>3.1925235200415754E-3</v>
      </c>
      <c r="AB133" s="363">
        <f>'3M - LGS'!AB133</f>
        <v>3.4962713653485982E-3</v>
      </c>
      <c r="AC133" s="363">
        <f>'3M - LGS'!AC133</f>
        <v>4.3145264251817734E-3</v>
      </c>
      <c r="AD133" s="363">
        <f>'3M - LGS'!AD133</f>
        <v>1.9926481246929804E-3</v>
      </c>
      <c r="AE133" s="363">
        <f>'3M - LGS'!AE133</f>
        <v>3.9087923266177584E-3</v>
      </c>
      <c r="AF133" s="363">
        <f>'3M - LGS'!AF133</f>
        <v>1.7017050433728656E-2</v>
      </c>
      <c r="AG133" s="363">
        <f>'3M - LGS'!AG133</f>
        <v>1.4180517777057172E-2</v>
      </c>
      <c r="AH133" s="363">
        <f>'3M - LGS'!AH133</f>
        <v>1.5232643886582896E-2</v>
      </c>
      <c r="AI133" s="363">
        <f>'3M - LGS'!AI133</f>
        <v>1.5647380810002672E-2</v>
      </c>
      <c r="AJ133" s="363">
        <f>'3M - LGS'!AJ133</f>
        <v>3.2264643657163943E-3</v>
      </c>
      <c r="AK133" s="363">
        <f>'3M - LGS'!AK133</f>
        <v>3.9058841084849108E-3</v>
      </c>
      <c r="AL133" s="363">
        <f>'3M - LGS'!AL133</f>
        <v>2.8687338829045507E-3</v>
      </c>
      <c r="AM133" s="363">
        <f>'3M - LGS'!AM133</f>
        <v>3.1925235200415754E-3</v>
      </c>
    </row>
    <row r="134" spans="1:39" hidden="1" x14ac:dyDescent="0.25">
      <c r="A134" s="598"/>
      <c r="B134" s="77" t="s">
        <v>4</v>
      </c>
      <c r="C134" s="351">
        <f>'3M - LGS'!C134</f>
        <v>2.7028351497593935E-3</v>
      </c>
      <c r="D134" s="351">
        <f>'3M - LGS'!D134</f>
        <v>2.6314931671341099E-3</v>
      </c>
      <c r="E134" s="351">
        <f>'3M - LGS'!E134</f>
        <v>2.8835863812814028E-3</v>
      </c>
      <c r="F134" s="351">
        <f>'3M - LGS'!F134</f>
        <v>2.9973339596464739E-3</v>
      </c>
      <c r="G134" s="351">
        <f>'3M - LGS'!G134</f>
        <v>3.3165822104796704E-3</v>
      </c>
      <c r="H134" s="351">
        <f>'3M - LGS'!H134</f>
        <v>1.0570096160853885E-2</v>
      </c>
      <c r="I134" s="363">
        <f>'3M - LGS'!I134</f>
        <v>1.0180713390860409E-2</v>
      </c>
      <c r="J134" s="363">
        <f>'3M - LGS'!J134</f>
        <v>1.058434111110167E-2</v>
      </c>
      <c r="K134" s="363">
        <f>'3M - LGS'!K134</f>
        <v>9.2020461694362725E-3</v>
      </c>
      <c r="L134" s="363">
        <f>'3M - LGS'!L134</f>
        <v>3.7991905608735104E-3</v>
      </c>
      <c r="M134" s="363">
        <f>'3M - LGS'!M134</f>
        <v>3.4719250793811213E-3</v>
      </c>
      <c r="N134" s="363">
        <f>'3M - LGS'!N134</f>
        <v>2.6520703484937858E-3</v>
      </c>
      <c r="O134" s="363">
        <f>'3M - LGS'!O134</f>
        <v>2.9763418386679493E-3</v>
      </c>
      <c r="P134" s="363">
        <f>'3M - LGS'!P134</f>
        <v>2.7946142401718789E-3</v>
      </c>
      <c r="Q134" s="363">
        <f>'3M - LGS'!Q134</f>
        <v>3.1417202303447573E-3</v>
      </c>
      <c r="R134" s="363">
        <f>'3M - LGS'!R134</f>
        <v>2.4147636810405203E-3</v>
      </c>
      <c r="S134" s="363">
        <f>'3M - LGS'!S134</f>
        <v>2.7866878334302752E-3</v>
      </c>
      <c r="T134" s="363">
        <f>'3M - LGS'!T134</f>
        <v>1.1514854714852061E-2</v>
      </c>
      <c r="U134" s="363">
        <f>'3M - LGS'!U134</f>
        <v>1.0180713390860409E-2</v>
      </c>
      <c r="V134" s="363">
        <f>'3M - LGS'!V134</f>
        <v>1.058434111110167E-2</v>
      </c>
      <c r="W134" s="363">
        <f>'3M - LGS'!W134</f>
        <v>9.2020461694362725E-3</v>
      </c>
      <c r="X134" s="363">
        <f>'3M - LGS'!X134</f>
        <v>3.7991905608735104E-3</v>
      </c>
      <c r="Y134" s="363">
        <f>'3M - LGS'!Y134</f>
        <v>3.4719250793811213E-3</v>
      </c>
      <c r="Z134" s="363">
        <f>'3M - LGS'!Z134</f>
        <v>2.6520703484937858E-3</v>
      </c>
      <c r="AA134" s="363">
        <f>'3M - LGS'!AA134</f>
        <v>2.9763418386679493E-3</v>
      </c>
      <c r="AB134" s="363">
        <f>'3M - LGS'!AB134</f>
        <v>2.7946142401718789E-3</v>
      </c>
      <c r="AC134" s="363">
        <f>'3M - LGS'!AC134</f>
        <v>3.1417202303447573E-3</v>
      </c>
      <c r="AD134" s="363">
        <f>'3M - LGS'!AD134</f>
        <v>2.4147636810405203E-3</v>
      </c>
      <c r="AE134" s="363">
        <f>'3M - LGS'!AE134</f>
        <v>2.7866878334302752E-3</v>
      </c>
      <c r="AF134" s="363">
        <f>'3M - LGS'!AF134</f>
        <v>1.1514854714852061E-2</v>
      </c>
      <c r="AG134" s="363">
        <f>'3M - LGS'!AG134</f>
        <v>1.0180713390860409E-2</v>
      </c>
      <c r="AH134" s="363">
        <f>'3M - LGS'!AH134</f>
        <v>1.058434111110167E-2</v>
      </c>
      <c r="AI134" s="363">
        <f>'3M - LGS'!AI134</f>
        <v>9.2020461694362725E-3</v>
      </c>
      <c r="AJ134" s="363">
        <f>'3M - LGS'!AJ134</f>
        <v>3.7991905608735104E-3</v>
      </c>
      <c r="AK134" s="363">
        <f>'3M - LGS'!AK134</f>
        <v>3.4719250793811213E-3</v>
      </c>
      <c r="AL134" s="363">
        <f>'3M - LGS'!AL134</f>
        <v>2.6520703484937858E-3</v>
      </c>
      <c r="AM134" s="363">
        <f>'3M - LGS'!AM134</f>
        <v>2.9763418386679493E-3</v>
      </c>
    </row>
    <row r="135" spans="1:39" hidden="1" x14ac:dyDescent="0.25">
      <c r="A135" s="598"/>
      <c r="B135" s="77" t="s">
        <v>5</v>
      </c>
      <c r="C135" s="351">
        <f>'3M - LGS'!C135</f>
        <v>2.2895204991968425E-3</v>
      </c>
      <c r="D135" s="351">
        <f>'3M - LGS'!D135</f>
        <v>2.3319409027314202E-3</v>
      </c>
      <c r="E135" s="351">
        <f>'3M - LGS'!E135</f>
        <v>2.4937084889108847E-3</v>
      </c>
      <c r="F135" s="351">
        <f>'3M - LGS'!F135</f>
        <v>2.3263396193519705E-3</v>
      </c>
      <c r="G135" s="351">
        <f>'3M - LGS'!G135</f>
        <v>2.7292106283252683E-3</v>
      </c>
      <c r="H135" s="351">
        <f>'3M - LGS'!H135</f>
        <v>9.0022160385136961E-3</v>
      </c>
      <c r="I135" s="363">
        <f>'3M - LGS'!I135</f>
        <v>8.6127213584202469E-3</v>
      </c>
      <c r="J135" s="363">
        <f>'3M - LGS'!J135</f>
        <v>8.975252016225994E-3</v>
      </c>
      <c r="K135" s="363">
        <f>'3M - LGS'!K135</f>
        <v>8.4182634800078395E-3</v>
      </c>
      <c r="L135" s="363">
        <f>'3M - LGS'!L135</f>
        <v>3.0660784549366164E-3</v>
      </c>
      <c r="M135" s="363">
        <f>'3M - LGS'!M135</f>
        <v>3.0709836142917028E-3</v>
      </c>
      <c r="N135" s="363">
        <f>'3M - LGS'!N135</f>
        <v>2.4953650549465562E-3</v>
      </c>
      <c r="O135" s="363">
        <f>'3M - LGS'!O135</f>
        <v>2.4916508593498094E-3</v>
      </c>
      <c r="P135" s="363">
        <f>'3M - LGS'!P135</f>
        <v>2.4497503990795811E-3</v>
      </c>
      <c r="Q135" s="363">
        <f>'3M - LGS'!Q135</f>
        <v>2.6862760407139388E-3</v>
      </c>
      <c r="R135" s="363">
        <f>'3M - LGS'!R135</f>
        <v>1.850484629739667E-3</v>
      </c>
      <c r="S135" s="363">
        <f>'3M - LGS'!S135</f>
        <v>2.2665814293217354E-3</v>
      </c>
      <c r="T135" s="363">
        <f>'3M - LGS'!T135</f>
        <v>9.736339643519696E-3</v>
      </c>
      <c r="U135" s="363">
        <f>'3M - LGS'!U135</f>
        <v>8.6127213584202469E-3</v>
      </c>
      <c r="V135" s="363">
        <f>'3M - LGS'!V135</f>
        <v>8.975252016225994E-3</v>
      </c>
      <c r="W135" s="363">
        <f>'3M - LGS'!W135</f>
        <v>8.4182634800078395E-3</v>
      </c>
      <c r="X135" s="363">
        <f>'3M - LGS'!X135</f>
        <v>3.0660784549366164E-3</v>
      </c>
      <c r="Y135" s="363">
        <f>'3M - LGS'!Y135</f>
        <v>3.0709836142917028E-3</v>
      </c>
      <c r="Z135" s="363">
        <f>'3M - LGS'!Z135</f>
        <v>2.4953650549465562E-3</v>
      </c>
      <c r="AA135" s="363">
        <f>'3M - LGS'!AA135</f>
        <v>2.4916508593498094E-3</v>
      </c>
      <c r="AB135" s="363">
        <f>'3M - LGS'!AB135</f>
        <v>2.4497503990795811E-3</v>
      </c>
      <c r="AC135" s="363">
        <f>'3M - LGS'!AC135</f>
        <v>2.6862760407139388E-3</v>
      </c>
      <c r="AD135" s="363">
        <f>'3M - LGS'!AD135</f>
        <v>1.850484629739667E-3</v>
      </c>
      <c r="AE135" s="363">
        <f>'3M - LGS'!AE135</f>
        <v>2.2665814293217354E-3</v>
      </c>
      <c r="AF135" s="363">
        <f>'3M - LGS'!AF135</f>
        <v>9.736339643519696E-3</v>
      </c>
      <c r="AG135" s="363">
        <f>'3M - LGS'!AG135</f>
        <v>8.6127213584202469E-3</v>
      </c>
      <c r="AH135" s="363">
        <f>'3M - LGS'!AH135</f>
        <v>8.975252016225994E-3</v>
      </c>
      <c r="AI135" s="363">
        <f>'3M - LGS'!AI135</f>
        <v>8.4182634800078395E-3</v>
      </c>
      <c r="AJ135" s="363">
        <f>'3M - LGS'!AJ135</f>
        <v>3.0660784549366164E-3</v>
      </c>
      <c r="AK135" s="363">
        <f>'3M - LGS'!AK135</f>
        <v>3.0709836142917028E-3</v>
      </c>
      <c r="AL135" s="363">
        <f>'3M - LGS'!AL135</f>
        <v>2.4953650549465562E-3</v>
      </c>
      <c r="AM135" s="363">
        <f>'3M - LGS'!AM135</f>
        <v>2.4916508593498094E-3</v>
      </c>
    </row>
    <row r="136" spans="1:39" hidden="1" x14ac:dyDescent="0.25">
      <c r="A136" s="598"/>
      <c r="B136" s="77" t="s">
        <v>22</v>
      </c>
      <c r="C136" s="351">
        <f>'3M - LGS'!C136</f>
        <v>2.2895204991968425E-3</v>
      </c>
      <c r="D136" s="351">
        <f>'3M - LGS'!D136</f>
        <v>2.3319409027314202E-3</v>
      </c>
      <c r="E136" s="351">
        <f>'3M - LGS'!E136</f>
        <v>2.4937084889108847E-3</v>
      </c>
      <c r="F136" s="351">
        <f>'3M - LGS'!F136</f>
        <v>2.3263396193519705E-3</v>
      </c>
      <c r="G136" s="351">
        <f>'3M - LGS'!G136</f>
        <v>2.7292106283252683E-3</v>
      </c>
      <c r="H136" s="351">
        <f>'3M - LGS'!H136</f>
        <v>9.0022160385136961E-3</v>
      </c>
      <c r="I136" s="363">
        <f>'3M - LGS'!I136</f>
        <v>8.6127213584202469E-3</v>
      </c>
      <c r="J136" s="363">
        <f>'3M - LGS'!J136</f>
        <v>8.975252016225994E-3</v>
      </c>
      <c r="K136" s="363">
        <f>'3M - LGS'!K136</f>
        <v>8.4182634800078395E-3</v>
      </c>
      <c r="L136" s="363">
        <f>'3M - LGS'!L136</f>
        <v>3.0660784549366164E-3</v>
      </c>
      <c r="M136" s="363">
        <f>'3M - LGS'!M136</f>
        <v>3.0709836142917028E-3</v>
      </c>
      <c r="N136" s="363">
        <f>'3M - LGS'!N136</f>
        <v>2.4953650549465562E-3</v>
      </c>
      <c r="O136" s="363">
        <f>'3M - LGS'!O136</f>
        <v>2.4916508593498094E-3</v>
      </c>
      <c r="P136" s="363">
        <f>'3M - LGS'!P136</f>
        <v>2.4497503990795811E-3</v>
      </c>
      <c r="Q136" s="363">
        <f>'3M - LGS'!Q136</f>
        <v>2.6862760407139388E-3</v>
      </c>
      <c r="R136" s="363">
        <f>'3M - LGS'!R136</f>
        <v>1.850484629739667E-3</v>
      </c>
      <c r="S136" s="363">
        <f>'3M - LGS'!S136</f>
        <v>2.2665814293217354E-3</v>
      </c>
      <c r="T136" s="363">
        <f>'3M - LGS'!T136</f>
        <v>9.736339643519696E-3</v>
      </c>
      <c r="U136" s="363">
        <f>'3M - LGS'!U136</f>
        <v>8.6127213584202469E-3</v>
      </c>
      <c r="V136" s="363">
        <f>'3M - LGS'!V136</f>
        <v>8.975252016225994E-3</v>
      </c>
      <c r="W136" s="363">
        <f>'3M - LGS'!W136</f>
        <v>8.4182634800078395E-3</v>
      </c>
      <c r="X136" s="363">
        <f>'3M - LGS'!X136</f>
        <v>3.0660784549366164E-3</v>
      </c>
      <c r="Y136" s="363">
        <f>'3M - LGS'!Y136</f>
        <v>3.0709836142917028E-3</v>
      </c>
      <c r="Z136" s="363">
        <f>'3M - LGS'!Z136</f>
        <v>2.4953650549465562E-3</v>
      </c>
      <c r="AA136" s="363">
        <f>'3M - LGS'!AA136</f>
        <v>2.4916508593498094E-3</v>
      </c>
      <c r="AB136" s="363">
        <f>'3M - LGS'!AB136</f>
        <v>2.4497503990795811E-3</v>
      </c>
      <c r="AC136" s="363">
        <f>'3M - LGS'!AC136</f>
        <v>2.6862760407139388E-3</v>
      </c>
      <c r="AD136" s="363">
        <f>'3M - LGS'!AD136</f>
        <v>1.850484629739667E-3</v>
      </c>
      <c r="AE136" s="363">
        <f>'3M - LGS'!AE136</f>
        <v>2.2665814293217354E-3</v>
      </c>
      <c r="AF136" s="363">
        <f>'3M - LGS'!AF136</f>
        <v>9.736339643519696E-3</v>
      </c>
      <c r="AG136" s="363">
        <f>'3M - LGS'!AG136</f>
        <v>8.6127213584202469E-3</v>
      </c>
      <c r="AH136" s="363">
        <f>'3M - LGS'!AH136</f>
        <v>8.975252016225994E-3</v>
      </c>
      <c r="AI136" s="363">
        <f>'3M - LGS'!AI136</f>
        <v>8.4182634800078395E-3</v>
      </c>
      <c r="AJ136" s="363">
        <f>'3M - LGS'!AJ136</f>
        <v>3.0660784549366164E-3</v>
      </c>
      <c r="AK136" s="363">
        <f>'3M - LGS'!AK136</f>
        <v>3.0709836142917028E-3</v>
      </c>
      <c r="AL136" s="363">
        <f>'3M - LGS'!AL136</f>
        <v>2.4953650549465562E-3</v>
      </c>
      <c r="AM136" s="363">
        <f>'3M - LGS'!AM136</f>
        <v>2.4916508593498094E-3</v>
      </c>
    </row>
    <row r="137" spans="1:39" hidden="1" x14ac:dyDescent="0.25">
      <c r="A137" s="598"/>
      <c r="B137" s="77" t="s">
        <v>23</v>
      </c>
      <c r="C137" s="351">
        <f>'3M - LGS'!C137</f>
        <v>2.2895204991968425E-3</v>
      </c>
      <c r="D137" s="351">
        <f>'3M - LGS'!D137</f>
        <v>2.3319409027314202E-3</v>
      </c>
      <c r="E137" s="351">
        <f>'3M - LGS'!E137</f>
        <v>2.4937084889108847E-3</v>
      </c>
      <c r="F137" s="351">
        <f>'3M - LGS'!F137</f>
        <v>2.3263396193519705E-3</v>
      </c>
      <c r="G137" s="351">
        <f>'3M - LGS'!G137</f>
        <v>2.7292106283252683E-3</v>
      </c>
      <c r="H137" s="351">
        <f>'3M - LGS'!H137</f>
        <v>9.0022160385136961E-3</v>
      </c>
      <c r="I137" s="363">
        <f>'3M - LGS'!I137</f>
        <v>8.6127213584202469E-3</v>
      </c>
      <c r="J137" s="363">
        <f>'3M - LGS'!J137</f>
        <v>8.975252016225994E-3</v>
      </c>
      <c r="K137" s="363">
        <f>'3M - LGS'!K137</f>
        <v>8.4182634800078395E-3</v>
      </c>
      <c r="L137" s="363">
        <f>'3M - LGS'!L137</f>
        <v>3.0660784549366164E-3</v>
      </c>
      <c r="M137" s="363">
        <f>'3M - LGS'!M137</f>
        <v>3.0709836142917028E-3</v>
      </c>
      <c r="N137" s="363">
        <f>'3M - LGS'!N137</f>
        <v>2.4953650549465562E-3</v>
      </c>
      <c r="O137" s="363">
        <f>'3M - LGS'!O137</f>
        <v>2.4916508593498094E-3</v>
      </c>
      <c r="P137" s="363">
        <f>'3M - LGS'!P137</f>
        <v>2.4497503990795811E-3</v>
      </c>
      <c r="Q137" s="363">
        <f>'3M - LGS'!Q137</f>
        <v>2.6862760407139388E-3</v>
      </c>
      <c r="R137" s="363">
        <f>'3M - LGS'!R137</f>
        <v>1.850484629739667E-3</v>
      </c>
      <c r="S137" s="363">
        <f>'3M - LGS'!S137</f>
        <v>2.2665814293217354E-3</v>
      </c>
      <c r="T137" s="363">
        <f>'3M - LGS'!T137</f>
        <v>9.736339643519696E-3</v>
      </c>
      <c r="U137" s="363">
        <f>'3M - LGS'!U137</f>
        <v>8.6127213584202469E-3</v>
      </c>
      <c r="V137" s="363">
        <f>'3M - LGS'!V137</f>
        <v>8.975252016225994E-3</v>
      </c>
      <c r="W137" s="363">
        <f>'3M - LGS'!W137</f>
        <v>8.4182634800078395E-3</v>
      </c>
      <c r="X137" s="363">
        <f>'3M - LGS'!X137</f>
        <v>3.0660784549366164E-3</v>
      </c>
      <c r="Y137" s="363">
        <f>'3M - LGS'!Y137</f>
        <v>3.0709836142917028E-3</v>
      </c>
      <c r="Z137" s="363">
        <f>'3M - LGS'!Z137</f>
        <v>2.4953650549465562E-3</v>
      </c>
      <c r="AA137" s="363">
        <f>'3M - LGS'!AA137</f>
        <v>2.4916508593498094E-3</v>
      </c>
      <c r="AB137" s="363">
        <f>'3M - LGS'!AB137</f>
        <v>2.4497503990795811E-3</v>
      </c>
      <c r="AC137" s="363">
        <f>'3M - LGS'!AC137</f>
        <v>2.6862760407139388E-3</v>
      </c>
      <c r="AD137" s="363">
        <f>'3M - LGS'!AD137</f>
        <v>1.850484629739667E-3</v>
      </c>
      <c r="AE137" s="363">
        <f>'3M - LGS'!AE137</f>
        <v>2.2665814293217354E-3</v>
      </c>
      <c r="AF137" s="363">
        <f>'3M - LGS'!AF137</f>
        <v>9.736339643519696E-3</v>
      </c>
      <c r="AG137" s="363">
        <f>'3M - LGS'!AG137</f>
        <v>8.6127213584202469E-3</v>
      </c>
      <c r="AH137" s="363">
        <f>'3M - LGS'!AH137</f>
        <v>8.975252016225994E-3</v>
      </c>
      <c r="AI137" s="363">
        <f>'3M - LGS'!AI137</f>
        <v>8.4182634800078395E-3</v>
      </c>
      <c r="AJ137" s="363">
        <f>'3M - LGS'!AJ137</f>
        <v>3.0660784549366164E-3</v>
      </c>
      <c r="AK137" s="363">
        <f>'3M - LGS'!AK137</f>
        <v>3.0709836142917028E-3</v>
      </c>
      <c r="AL137" s="363">
        <f>'3M - LGS'!AL137</f>
        <v>2.4953650549465562E-3</v>
      </c>
      <c r="AM137" s="363">
        <f>'3M - LGS'!AM137</f>
        <v>2.4916508593498094E-3</v>
      </c>
    </row>
    <row r="138" spans="1:39" hidden="1" x14ac:dyDescent="0.25">
      <c r="A138" s="598"/>
      <c r="B138" s="77" t="s">
        <v>7</v>
      </c>
      <c r="C138" s="351">
        <f>'3M - LGS'!C138</f>
        <v>1.9141851187442899E-3</v>
      </c>
      <c r="D138" s="351">
        <f>'3M - LGS'!D138</f>
        <v>1.9002909201414838E-3</v>
      </c>
      <c r="E138" s="351">
        <f>'3M - LGS'!E138</f>
        <v>2.0273070353288526E-3</v>
      </c>
      <c r="F138" s="351">
        <f>'3M - LGS'!F138</f>
        <v>2.2281441422365936E-3</v>
      </c>
      <c r="G138" s="351">
        <f>'3M - LGS'!G138</f>
        <v>2.3447255262917339E-3</v>
      </c>
      <c r="H138" s="351">
        <f>'3M - LGS'!H138</f>
        <v>7.8707889548047666E-3</v>
      </c>
      <c r="I138" s="363">
        <f>'3M - LGS'!I138</f>
        <v>7.4432636759063971E-3</v>
      </c>
      <c r="J138" s="363">
        <f>'3M - LGS'!J138</f>
        <v>7.8272576606452163E-3</v>
      </c>
      <c r="K138" s="363">
        <f>'3M - LGS'!K138</f>
        <v>7.2652329723402239E-3</v>
      </c>
      <c r="L138" s="363">
        <f>'3M - LGS'!L138</f>
        <v>2.5904701392368166E-3</v>
      </c>
      <c r="M138" s="363">
        <f>'3M - LGS'!M138</f>
        <v>2.5792233553480733E-3</v>
      </c>
      <c r="N138" s="363">
        <f>'3M - LGS'!N138</f>
        <v>2.0889283112139703E-3</v>
      </c>
      <c r="O138" s="363">
        <f>'3M - LGS'!O138</f>
        <v>2.0640152491911267E-3</v>
      </c>
      <c r="P138" s="363">
        <f>'3M - LGS'!P138</f>
        <v>1.9772963017748563E-3</v>
      </c>
      <c r="Q138" s="363">
        <f>'3M - LGS'!Q138</f>
        <v>2.1633322199865043E-3</v>
      </c>
      <c r="R138" s="363">
        <f>'3M - LGS'!R138</f>
        <v>1.7583724904276549E-3</v>
      </c>
      <c r="S138" s="363">
        <f>'3M - LGS'!S138</f>
        <v>1.9310412383942623E-3</v>
      </c>
      <c r="T138" s="363">
        <f>'3M - LGS'!T138</f>
        <v>8.4642194466218838E-3</v>
      </c>
      <c r="U138" s="363">
        <f>'3M - LGS'!U138</f>
        <v>7.4432636759063971E-3</v>
      </c>
      <c r="V138" s="363">
        <f>'3M - LGS'!V138</f>
        <v>7.8272576606452163E-3</v>
      </c>
      <c r="W138" s="363">
        <f>'3M - LGS'!W138</f>
        <v>7.2652329723402239E-3</v>
      </c>
      <c r="X138" s="363">
        <f>'3M - LGS'!X138</f>
        <v>2.5904701392368166E-3</v>
      </c>
      <c r="Y138" s="363">
        <f>'3M - LGS'!Y138</f>
        <v>2.5792233553480733E-3</v>
      </c>
      <c r="Z138" s="363">
        <f>'3M - LGS'!Z138</f>
        <v>2.0889283112139703E-3</v>
      </c>
      <c r="AA138" s="363">
        <f>'3M - LGS'!AA138</f>
        <v>2.0640152491911267E-3</v>
      </c>
      <c r="AB138" s="363">
        <f>'3M - LGS'!AB138</f>
        <v>1.9772963017748563E-3</v>
      </c>
      <c r="AC138" s="363">
        <f>'3M - LGS'!AC138</f>
        <v>2.1633322199865043E-3</v>
      </c>
      <c r="AD138" s="363">
        <f>'3M - LGS'!AD138</f>
        <v>1.7583724904276549E-3</v>
      </c>
      <c r="AE138" s="363">
        <f>'3M - LGS'!AE138</f>
        <v>1.9310412383942623E-3</v>
      </c>
      <c r="AF138" s="363">
        <f>'3M - LGS'!AF138</f>
        <v>8.4642194466218838E-3</v>
      </c>
      <c r="AG138" s="363">
        <f>'3M - LGS'!AG138</f>
        <v>7.4432636759063971E-3</v>
      </c>
      <c r="AH138" s="363">
        <f>'3M - LGS'!AH138</f>
        <v>7.8272576606452163E-3</v>
      </c>
      <c r="AI138" s="363">
        <f>'3M - LGS'!AI138</f>
        <v>7.2652329723402239E-3</v>
      </c>
      <c r="AJ138" s="363">
        <f>'3M - LGS'!AJ138</f>
        <v>2.5904701392368166E-3</v>
      </c>
      <c r="AK138" s="363">
        <f>'3M - LGS'!AK138</f>
        <v>2.5792233553480733E-3</v>
      </c>
      <c r="AL138" s="363">
        <f>'3M - LGS'!AL138</f>
        <v>2.0889283112139703E-3</v>
      </c>
      <c r="AM138" s="363">
        <f>'3M - LGS'!AM138</f>
        <v>2.0640152491911267E-3</v>
      </c>
    </row>
    <row r="139" spans="1:39" ht="15.75" hidden="1" thickBot="1" x14ac:dyDescent="0.3">
      <c r="A139" s="599"/>
      <c r="B139" s="79" t="s">
        <v>8</v>
      </c>
      <c r="C139" s="352">
        <f>'3M - LGS'!C139</f>
        <v>2.3096965625590206E-3</v>
      </c>
      <c r="D139" s="352">
        <f>'3M - LGS'!D139</f>
        <v>2.1226196682628123E-3</v>
      </c>
      <c r="E139" s="352">
        <f>'3M - LGS'!E139</f>
        <v>2.1184912436104288E-3</v>
      </c>
      <c r="F139" s="352">
        <f>'3M - LGS'!F139</f>
        <v>3.0011893781293516E-3</v>
      </c>
      <c r="G139" s="352">
        <f>'3M - LGS'!G139</f>
        <v>3.1357061881645172E-3</v>
      </c>
      <c r="H139" s="352">
        <f>'3M - LGS'!H139</f>
        <v>1.0922302047442696E-2</v>
      </c>
      <c r="I139" s="364">
        <f>'3M - LGS'!I139</f>
        <v>1.0512476648458587E-2</v>
      </c>
      <c r="J139" s="364">
        <f>'3M - LGS'!J139</f>
        <v>1.0997739136845456E-2</v>
      </c>
      <c r="K139" s="364">
        <f>'3M - LGS'!K139</f>
        <v>9.7499748369244844E-3</v>
      </c>
      <c r="L139" s="364">
        <f>'3M - LGS'!L139</f>
        <v>3.5422223466634517E-3</v>
      </c>
      <c r="M139" s="364">
        <f>'3M - LGS'!M139</f>
        <v>3.3530392812039923E-3</v>
      </c>
      <c r="N139" s="364">
        <f>'3M - LGS'!N139</f>
        <v>2.7187759744741616E-3</v>
      </c>
      <c r="O139" s="364">
        <f>'3M - LGS'!O139</f>
        <v>2.5294807330186069E-3</v>
      </c>
      <c r="P139" s="364">
        <f>'3M - LGS'!P139</f>
        <v>2.2399842928387112E-3</v>
      </c>
      <c r="Q139" s="364">
        <f>'3M - LGS'!Q139</f>
        <v>2.2916778796452913E-3</v>
      </c>
      <c r="R139" s="364">
        <f>'3M - LGS'!R139</f>
        <v>2.4098895716046765E-3</v>
      </c>
      <c r="S139" s="364">
        <f>'3M - LGS'!S139</f>
        <v>2.6252680825910963E-3</v>
      </c>
      <c r="T139" s="364">
        <f>'3M - LGS'!T139</f>
        <v>1.1916519776656496E-2</v>
      </c>
      <c r="U139" s="364">
        <f>'3M - LGS'!U139</f>
        <v>1.0512476648458587E-2</v>
      </c>
      <c r="V139" s="364">
        <f>'3M - LGS'!V139</f>
        <v>1.0997739136845456E-2</v>
      </c>
      <c r="W139" s="364">
        <f>'3M - LGS'!W139</f>
        <v>9.7499748369244844E-3</v>
      </c>
      <c r="X139" s="364">
        <f>'3M - LGS'!X139</f>
        <v>3.5422223466634517E-3</v>
      </c>
      <c r="Y139" s="364">
        <f>'3M - LGS'!Y139</f>
        <v>3.3530392812039923E-3</v>
      </c>
      <c r="Z139" s="364">
        <f>'3M - LGS'!Z139</f>
        <v>2.7187759744741616E-3</v>
      </c>
      <c r="AA139" s="364">
        <f>'3M - LGS'!AA139</f>
        <v>2.5294807330186069E-3</v>
      </c>
      <c r="AB139" s="364">
        <f>'3M - LGS'!AB139</f>
        <v>2.2399842928387112E-3</v>
      </c>
      <c r="AC139" s="364">
        <f>'3M - LGS'!AC139</f>
        <v>2.2916778796452913E-3</v>
      </c>
      <c r="AD139" s="364">
        <f>'3M - LGS'!AD139</f>
        <v>2.4098895716046765E-3</v>
      </c>
      <c r="AE139" s="364">
        <f>'3M - LGS'!AE139</f>
        <v>2.6252680825910963E-3</v>
      </c>
      <c r="AF139" s="364">
        <f>'3M - LGS'!AF139</f>
        <v>1.1916519776656496E-2</v>
      </c>
      <c r="AG139" s="364">
        <f>'3M - LGS'!AG139</f>
        <v>1.0512476648458587E-2</v>
      </c>
      <c r="AH139" s="364">
        <f>'3M - LGS'!AH139</f>
        <v>1.0997739136845456E-2</v>
      </c>
      <c r="AI139" s="364">
        <f>'3M - LGS'!AI139</f>
        <v>9.7499748369244844E-3</v>
      </c>
      <c r="AJ139" s="364">
        <f>'3M - LGS'!AJ139</f>
        <v>3.5422223466634517E-3</v>
      </c>
      <c r="AK139" s="364">
        <f>'3M - LGS'!AK139</f>
        <v>3.3530392812039923E-3</v>
      </c>
      <c r="AL139" s="364">
        <f>'3M - LGS'!AL139</f>
        <v>2.7187759744741616E-3</v>
      </c>
      <c r="AM139" s="364">
        <f>'3M - LGS'!AM139</f>
        <v>2.5294807330186069E-3</v>
      </c>
    </row>
    <row r="140" spans="1:39" hidden="1" x14ac:dyDescent="0.25">
      <c r="A140" s="96"/>
      <c r="B140" s="96"/>
      <c r="C140" s="99"/>
      <c r="D140" s="99"/>
      <c r="E140" s="99"/>
      <c r="F140" s="99"/>
      <c r="G140" s="99"/>
      <c r="H140" s="99"/>
      <c r="I140" s="99"/>
      <c r="J140" s="99"/>
      <c r="K140" s="99"/>
      <c r="L140" s="99"/>
      <c r="M140" s="99"/>
      <c r="N140" s="99"/>
    </row>
    <row r="141" spans="1:39" ht="15.75" hidden="1" thickBot="1" x14ac:dyDescent="0.3">
      <c r="A141" s="166" t="s">
        <v>170</v>
      </c>
      <c r="B141" s="96"/>
      <c r="C141" s="99"/>
      <c r="D141" s="99"/>
      <c r="E141" s="99"/>
      <c r="F141" s="99"/>
      <c r="G141" s="99"/>
      <c r="H141" s="99"/>
      <c r="I141" s="99"/>
      <c r="J141" s="99"/>
      <c r="K141" s="99"/>
      <c r="L141" s="99"/>
      <c r="M141" s="99"/>
      <c r="N141" s="99"/>
    </row>
    <row r="142" spans="1:39" ht="15.75" hidden="1" customHeight="1" thickBot="1" x14ac:dyDescent="0.3">
      <c r="A142" s="591" t="s">
        <v>120</v>
      </c>
      <c r="B142" s="258" t="s">
        <v>117</v>
      </c>
      <c r="C142" s="142">
        <f>C$4</f>
        <v>44927</v>
      </c>
      <c r="D142" s="142">
        <f t="shared" ref="D142:AM142" si="59">D$4</f>
        <v>44958</v>
      </c>
      <c r="E142" s="142">
        <f t="shared" si="59"/>
        <v>44986</v>
      </c>
      <c r="F142" s="142">
        <f t="shared" si="59"/>
        <v>45017</v>
      </c>
      <c r="G142" s="142">
        <f t="shared" si="59"/>
        <v>45047</v>
      </c>
      <c r="H142" s="142">
        <f t="shared" si="59"/>
        <v>45078</v>
      </c>
      <c r="I142" s="142">
        <f t="shared" si="59"/>
        <v>45108</v>
      </c>
      <c r="J142" s="142">
        <f t="shared" si="59"/>
        <v>45139</v>
      </c>
      <c r="K142" s="142">
        <f t="shared" si="59"/>
        <v>45170</v>
      </c>
      <c r="L142" s="142">
        <f t="shared" si="59"/>
        <v>45200</v>
      </c>
      <c r="M142" s="142">
        <f t="shared" si="59"/>
        <v>45231</v>
      </c>
      <c r="N142" s="142">
        <f t="shared" si="59"/>
        <v>45261</v>
      </c>
      <c r="O142" s="142">
        <f t="shared" si="59"/>
        <v>45292</v>
      </c>
      <c r="P142" s="142">
        <f t="shared" si="59"/>
        <v>45323</v>
      </c>
      <c r="Q142" s="142">
        <f t="shared" si="59"/>
        <v>45352</v>
      </c>
      <c r="R142" s="142">
        <f t="shared" si="59"/>
        <v>45383</v>
      </c>
      <c r="S142" s="142">
        <f t="shared" si="59"/>
        <v>45413</v>
      </c>
      <c r="T142" s="142">
        <f t="shared" si="59"/>
        <v>45444</v>
      </c>
      <c r="U142" s="142">
        <f t="shared" si="59"/>
        <v>45474</v>
      </c>
      <c r="V142" s="142">
        <f t="shared" si="59"/>
        <v>45505</v>
      </c>
      <c r="W142" s="142">
        <f t="shared" si="59"/>
        <v>45536</v>
      </c>
      <c r="X142" s="142">
        <f t="shared" si="59"/>
        <v>45566</v>
      </c>
      <c r="Y142" s="142">
        <f t="shared" si="59"/>
        <v>45597</v>
      </c>
      <c r="Z142" s="142">
        <f t="shared" si="59"/>
        <v>45627</v>
      </c>
      <c r="AA142" s="142">
        <f t="shared" si="59"/>
        <v>45658</v>
      </c>
      <c r="AB142" s="142">
        <f t="shared" si="59"/>
        <v>45689</v>
      </c>
      <c r="AC142" s="142">
        <f t="shared" si="59"/>
        <v>45717</v>
      </c>
      <c r="AD142" s="142">
        <f t="shared" si="59"/>
        <v>45748</v>
      </c>
      <c r="AE142" s="142">
        <f t="shared" si="59"/>
        <v>45778</v>
      </c>
      <c r="AF142" s="142">
        <f t="shared" si="59"/>
        <v>45809</v>
      </c>
      <c r="AG142" s="142">
        <f t="shared" si="59"/>
        <v>45839</v>
      </c>
      <c r="AH142" s="142">
        <f t="shared" si="59"/>
        <v>45870</v>
      </c>
      <c r="AI142" s="142">
        <f t="shared" si="59"/>
        <v>45901</v>
      </c>
      <c r="AJ142" s="142">
        <f t="shared" si="59"/>
        <v>45931</v>
      </c>
      <c r="AK142" s="142">
        <f t="shared" si="59"/>
        <v>45962</v>
      </c>
      <c r="AL142" s="142">
        <f t="shared" si="59"/>
        <v>45992</v>
      </c>
      <c r="AM142" s="142">
        <f t="shared" si="59"/>
        <v>46023</v>
      </c>
    </row>
    <row r="143" spans="1:39" hidden="1" x14ac:dyDescent="0.25">
      <c r="A143" s="592"/>
      <c r="B143" s="236" t="s">
        <v>19</v>
      </c>
      <c r="C143" s="26">
        <f t="shared" ref="C143:C155" si="60">IF(C23=0,0,((C5*0.5)-C41)*C78*C110*C$2)</f>
        <v>0</v>
      </c>
      <c r="D143" s="26">
        <f t="shared" ref="D143:AI143" si="61">IF(D23=0,0,((D5*0.5)+C23-D41)*D78*D110*D$2)</f>
        <v>0</v>
      </c>
      <c r="E143" s="26">
        <f t="shared" si="61"/>
        <v>0</v>
      </c>
      <c r="F143" s="26">
        <f t="shared" si="61"/>
        <v>0</v>
      </c>
      <c r="G143" s="26">
        <f t="shared" si="61"/>
        <v>0</v>
      </c>
      <c r="H143" s="26">
        <f t="shared" si="61"/>
        <v>0</v>
      </c>
      <c r="I143" s="26">
        <f t="shared" si="61"/>
        <v>0</v>
      </c>
      <c r="J143" s="26">
        <f t="shared" si="61"/>
        <v>0</v>
      </c>
      <c r="K143" s="26">
        <f t="shared" si="61"/>
        <v>0</v>
      </c>
      <c r="L143" s="26">
        <f t="shared" si="61"/>
        <v>0</v>
      </c>
      <c r="M143" s="26">
        <f t="shared" si="61"/>
        <v>0</v>
      </c>
      <c r="N143" s="26">
        <f t="shared" si="61"/>
        <v>0</v>
      </c>
      <c r="O143" s="26">
        <f t="shared" si="61"/>
        <v>0</v>
      </c>
      <c r="P143" s="26">
        <f t="shared" si="61"/>
        <v>0</v>
      </c>
      <c r="Q143" s="26">
        <f t="shared" si="61"/>
        <v>0</v>
      </c>
      <c r="R143" s="26">
        <f t="shared" si="61"/>
        <v>0</v>
      </c>
      <c r="S143" s="26">
        <f t="shared" si="61"/>
        <v>0</v>
      </c>
      <c r="T143" s="26">
        <f t="shared" si="61"/>
        <v>0</v>
      </c>
      <c r="U143" s="26">
        <f t="shared" si="61"/>
        <v>0</v>
      </c>
      <c r="V143" s="26">
        <f t="shared" si="61"/>
        <v>0</v>
      </c>
      <c r="W143" s="26">
        <f t="shared" si="61"/>
        <v>0</v>
      </c>
      <c r="X143" s="26">
        <f t="shared" si="61"/>
        <v>0</v>
      </c>
      <c r="Y143" s="26">
        <f t="shared" si="61"/>
        <v>0</v>
      </c>
      <c r="Z143" s="26">
        <f t="shared" si="61"/>
        <v>0</v>
      </c>
      <c r="AA143" s="26">
        <f t="shared" si="61"/>
        <v>0</v>
      </c>
      <c r="AB143" s="26">
        <f t="shared" si="61"/>
        <v>0</v>
      </c>
      <c r="AC143" s="26">
        <f t="shared" si="61"/>
        <v>0</v>
      </c>
      <c r="AD143" s="26">
        <f t="shared" si="61"/>
        <v>0</v>
      </c>
      <c r="AE143" s="26">
        <f t="shared" si="61"/>
        <v>0</v>
      </c>
      <c r="AF143" s="26">
        <f t="shared" si="61"/>
        <v>0</v>
      </c>
      <c r="AG143" s="26">
        <f t="shared" si="61"/>
        <v>0</v>
      </c>
      <c r="AH143" s="26">
        <f t="shared" si="61"/>
        <v>0</v>
      </c>
      <c r="AI143" s="26">
        <f t="shared" si="61"/>
        <v>0</v>
      </c>
      <c r="AJ143" s="26">
        <f t="shared" ref="AJ143:AM143" si="62">IF(AJ23=0,0,((AJ5*0.5)+AI23-AJ41)*AJ78*AJ110*AJ$2)</f>
        <v>0</v>
      </c>
      <c r="AK143" s="26">
        <f t="shared" si="62"/>
        <v>0</v>
      </c>
      <c r="AL143" s="26">
        <f t="shared" si="62"/>
        <v>0</v>
      </c>
      <c r="AM143" s="26">
        <f t="shared" si="62"/>
        <v>0</v>
      </c>
    </row>
    <row r="144" spans="1:39" hidden="1" x14ac:dyDescent="0.25">
      <c r="A144" s="592"/>
      <c r="B144" s="236" t="s">
        <v>0</v>
      </c>
      <c r="C144" s="26">
        <f t="shared" si="60"/>
        <v>0</v>
      </c>
      <c r="D144" s="26">
        <f t="shared" ref="D144:AI144" si="63">IF(D24=0,0,((D6*0.5)+C24-D42)*D79*D111*D$2)</f>
        <v>0</v>
      </c>
      <c r="E144" s="26">
        <f t="shared" si="63"/>
        <v>0</v>
      </c>
      <c r="F144" s="26">
        <f t="shared" si="63"/>
        <v>0</v>
      </c>
      <c r="G144" s="26">
        <f t="shared" si="63"/>
        <v>0</v>
      </c>
      <c r="H144" s="26">
        <f t="shared" si="63"/>
        <v>0</v>
      </c>
      <c r="I144" s="26">
        <f t="shared" si="63"/>
        <v>0</v>
      </c>
      <c r="J144" s="26">
        <f t="shared" si="63"/>
        <v>0</v>
      </c>
      <c r="K144" s="26">
        <f t="shared" si="63"/>
        <v>0</v>
      </c>
      <c r="L144" s="26">
        <f t="shared" si="63"/>
        <v>0</v>
      </c>
      <c r="M144" s="26">
        <f t="shared" si="63"/>
        <v>0</v>
      </c>
      <c r="N144" s="26">
        <f t="shared" si="63"/>
        <v>0</v>
      </c>
      <c r="O144" s="26">
        <f t="shared" si="63"/>
        <v>0</v>
      </c>
      <c r="P144" s="26">
        <f t="shared" si="63"/>
        <v>0</v>
      </c>
      <c r="Q144" s="26">
        <f t="shared" si="63"/>
        <v>0</v>
      </c>
      <c r="R144" s="26">
        <f t="shared" si="63"/>
        <v>0</v>
      </c>
      <c r="S144" s="26">
        <f t="shared" si="63"/>
        <v>0</v>
      </c>
      <c r="T144" s="26">
        <f t="shared" si="63"/>
        <v>0</v>
      </c>
      <c r="U144" s="26">
        <f t="shared" si="63"/>
        <v>0</v>
      </c>
      <c r="V144" s="26">
        <f t="shared" si="63"/>
        <v>0</v>
      </c>
      <c r="W144" s="26">
        <f t="shared" si="63"/>
        <v>0</v>
      </c>
      <c r="X144" s="26">
        <f t="shared" si="63"/>
        <v>0</v>
      </c>
      <c r="Y144" s="26">
        <f t="shared" si="63"/>
        <v>0</v>
      </c>
      <c r="Z144" s="26">
        <f t="shared" si="63"/>
        <v>0</v>
      </c>
      <c r="AA144" s="26">
        <f t="shared" si="63"/>
        <v>0</v>
      </c>
      <c r="AB144" s="26">
        <f t="shared" si="63"/>
        <v>0</v>
      </c>
      <c r="AC144" s="26">
        <f t="shared" si="63"/>
        <v>0</v>
      </c>
      <c r="AD144" s="26">
        <f t="shared" si="63"/>
        <v>0</v>
      </c>
      <c r="AE144" s="26">
        <f t="shared" si="63"/>
        <v>0</v>
      </c>
      <c r="AF144" s="26">
        <f t="shared" si="63"/>
        <v>0</v>
      </c>
      <c r="AG144" s="26">
        <f t="shared" si="63"/>
        <v>0</v>
      </c>
      <c r="AH144" s="26">
        <f t="shared" si="63"/>
        <v>0</v>
      </c>
      <c r="AI144" s="26">
        <f t="shared" si="63"/>
        <v>0</v>
      </c>
      <c r="AJ144" s="26">
        <f t="shared" ref="AJ144:AM144" si="64">IF(AJ24=0,0,((AJ6*0.5)+AI24-AJ42)*AJ79*AJ111*AJ$2)</f>
        <v>0</v>
      </c>
      <c r="AK144" s="26">
        <f t="shared" si="64"/>
        <v>0</v>
      </c>
      <c r="AL144" s="26">
        <f t="shared" si="64"/>
        <v>0</v>
      </c>
      <c r="AM144" s="26">
        <f t="shared" si="64"/>
        <v>0</v>
      </c>
    </row>
    <row r="145" spans="1:39" hidden="1" x14ac:dyDescent="0.25">
      <c r="A145" s="592"/>
      <c r="B145" s="236" t="s">
        <v>20</v>
      </c>
      <c r="C145" s="26">
        <f t="shared" si="60"/>
        <v>0</v>
      </c>
      <c r="D145" s="26">
        <f t="shared" ref="D145:AI145" si="65">IF(D25=0,0,((D7*0.5)+C25-D43)*D80*D112*D$2)</f>
        <v>0</v>
      </c>
      <c r="E145" s="26">
        <f t="shared" si="65"/>
        <v>0</v>
      </c>
      <c r="F145" s="26">
        <f t="shared" si="65"/>
        <v>0</v>
      </c>
      <c r="G145" s="26">
        <f t="shared" si="65"/>
        <v>0</v>
      </c>
      <c r="H145" s="26">
        <f t="shared" si="65"/>
        <v>0</v>
      </c>
      <c r="I145" s="26">
        <f t="shared" si="65"/>
        <v>0</v>
      </c>
      <c r="J145" s="26">
        <f t="shared" si="65"/>
        <v>0</v>
      </c>
      <c r="K145" s="26">
        <f t="shared" si="65"/>
        <v>0</v>
      </c>
      <c r="L145" s="26">
        <f t="shared" si="65"/>
        <v>0</v>
      </c>
      <c r="M145" s="26">
        <f t="shared" si="65"/>
        <v>0</v>
      </c>
      <c r="N145" s="26">
        <f t="shared" si="65"/>
        <v>0</v>
      </c>
      <c r="O145" s="26">
        <f t="shared" si="65"/>
        <v>0</v>
      </c>
      <c r="P145" s="26">
        <f t="shared" si="65"/>
        <v>0</v>
      </c>
      <c r="Q145" s="26">
        <f t="shared" si="65"/>
        <v>0</v>
      </c>
      <c r="R145" s="26">
        <f t="shared" si="65"/>
        <v>0</v>
      </c>
      <c r="S145" s="26">
        <f t="shared" si="65"/>
        <v>0</v>
      </c>
      <c r="T145" s="26">
        <f t="shared" si="65"/>
        <v>0</v>
      </c>
      <c r="U145" s="26">
        <f t="shared" si="65"/>
        <v>0</v>
      </c>
      <c r="V145" s="26">
        <f t="shared" si="65"/>
        <v>0</v>
      </c>
      <c r="W145" s="26">
        <f t="shared" si="65"/>
        <v>0</v>
      </c>
      <c r="X145" s="26">
        <f t="shared" si="65"/>
        <v>0</v>
      </c>
      <c r="Y145" s="26">
        <f t="shared" si="65"/>
        <v>0</v>
      </c>
      <c r="Z145" s="26">
        <f t="shared" si="65"/>
        <v>0</v>
      </c>
      <c r="AA145" s="26">
        <f t="shared" si="65"/>
        <v>0</v>
      </c>
      <c r="AB145" s="26">
        <f t="shared" si="65"/>
        <v>0</v>
      </c>
      <c r="AC145" s="26">
        <f t="shared" si="65"/>
        <v>0</v>
      </c>
      <c r="AD145" s="26">
        <f t="shared" si="65"/>
        <v>0</v>
      </c>
      <c r="AE145" s="26">
        <f t="shared" si="65"/>
        <v>0</v>
      </c>
      <c r="AF145" s="26">
        <f t="shared" si="65"/>
        <v>0</v>
      </c>
      <c r="AG145" s="26">
        <f t="shared" si="65"/>
        <v>0</v>
      </c>
      <c r="AH145" s="26">
        <f t="shared" si="65"/>
        <v>0</v>
      </c>
      <c r="AI145" s="26">
        <f t="shared" si="65"/>
        <v>0</v>
      </c>
      <c r="AJ145" s="26">
        <f t="shared" ref="AJ145:AM145" si="66">IF(AJ25=0,0,((AJ7*0.5)+AI25-AJ43)*AJ80*AJ112*AJ$2)</f>
        <v>0</v>
      </c>
      <c r="AK145" s="26">
        <f t="shared" si="66"/>
        <v>0</v>
      </c>
      <c r="AL145" s="26">
        <f t="shared" si="66"/>
        <v>0</v>
      </c>
      <c r="AM145" s="26">
        <f t="shared" si="66"/>
        <v>0</v>
      </c>
    </row>
    <row r="146" spans="1:39" hidden="1" x14ac:dyDescent="0.25">
      <c r="A146" s="592"/>
      <c r="B146" s="236" t="s">
        <v>1</v>
      </c>
      <c r="C146" s="26">
        <f t="shared" si="60"/>
        <v>0</v>
      </c>
      <c r="D146" s="26">
        <f t="shared" ref="D146:AI146" si="67">IF(D26=0,0,((D8*0.5)+C26-D44)*D81*D113*D$2)</f>
        <v>0</v>
      </c>
      <c r="E146" s="26">
        <f t="shared" si="67"/>
        <v>0</v>
      </c>
      <c r="F146" s="26">
        <f t="shared" si="67"/>
        <v>0</v>
      </c>
      <c r="G146" s="26">
        <f t="shared" si="67"/>
        <v>0</v>
      </c>
      <c r="H146" s="26">
        <f t="shared" si="67"/>
        <v>0</v>
      </c>
      <c r="I146" s="26">
        <f t="shared" si="67"/>
        <v>0</v>
      </c>
      <c r="J146" s="26">
        <f t="shared" si="67"/>
        <v>0</v>
      </c>
      <c r="K146" s="26">
        <f t="shared" si="67"/>
        <v>0</v>
      </c>
      <c r="L146" s="26">
        <f t="shared" si="67"/>
        <v>0</v>
      </c>
      <c r="M146" s="26">
        <f t="shared" si="67"/>
        <v>0</v>
      </c>
      <c r="N146" s="26">
        <f t="shared" si="67"/>
        <v>0</v>
      </c>
      <c r="O146" s="26">
        <f t="shared" si="67"/>
        <v>0</v>
      </c>
      <c r="P146" s="26">
        <f t="shared" si="67"/>
        <v>0</v>
      </c>
      <c r="Q146" s="26">
        <f t="shared" si="67"/>
        <v>0</v>
      </c>
      <c r="R146" s="26">
        <f t="shared" si="67"/>
        <v>0</v>
      </c>
      <c r="S146" s="26">
        <f t="shared" si="67"/>
        <v>0</v>
      </c>
      <c r="T146" s="26">
        <f t="shared" si="67"/>
        <v>0</v>
      </c>
      <c r="U146" s="26">
        <f t="shared" si="67"/>
        <v>0</v>
      </c>
      <c r="V146" s="26">
        <f t="shared" si="67"/>
        <v>0</v>
      </c>
      <c r="W146" s="26">
        <f t="shared" si="67"/>
        <v>0</v>
      </c>
      <c r="X146" s="26">
        <f t="shared" si="67"/>
        <v>0</v>
      </c>
      <c r="Y146" s="26">
        <f t="shared" si="67"/>
        <v>0</v>
      </c>
      <c r="Z146" s="26">
        <f t="shared" si="67"/>
        <v>0</v>
      </c>
      <c r="AA146" s="26">
        <f t="shared" si="67"/>
        <v>0</v>
      </c>
      <c r="AB146" s="26">
        <f t="shared" si="67"/>
        <v>0</v>
      </c>
      <c r="AC146" s="26">
        <f t="shared" si="67"/>
        <v>0</v>
      </c>
      <c r="AD146" s="26">
        <f t="shared" si="67"/>
        <v>0</v>
      </c>
      <c r="AE146" s="26">
        <f t="shared" si="67"/>
        <v>0</v>
      </c>
      <c r="AF146" s="26">
        <f t="shared" si="67"/>
        <v>0</v>
      </c>
      <c r="AG146" s="26">
        <f t="shared" si="67"/>
        <v>0</v>
      </c>
      <c r="AH146" s="26">
        <f t="shared" si="67"/>
        <v>0</v>
      </c>
      <c r="AI146" s="26">
        <f t="shared" si="67"/>
        <v>0</v>
      </c>
      <c r="AJ146" s="26">
        <f t="shared" ref="AJ146:AM146" si="68">IF(AJ26=0,0,((AJ8*0.5)+AI26-AJ44)*AJ81*AJ113*AJ$2)</f>
        <v>0</v>
      </c>
      <c r="AK146" s="26">
        <f t="shared" si="68"/>
        <v>0</v>
      </c>
      <c r="AL146" s="26">
        <f t="shared" si="68"/>
        <v>0</v>
      </c>
      <c r="AM146" s="26">
        <f t="shared" si="68"/>
        <v>0</v>
      </c>
    </row>
    <row r="147" spans="1:39" hidden="1" x14ac:dyDescent="0.25">
      <c r="A147" s="592"/>
      <c r="B147" s="236" t="s">
        <v>21</v>
      </c>
      <c r="C147" s="26">
        <f t="shared" si="60"/>
        <v>0</v>
      </c>
      <c r="D147" s="26">
        <f t="shared" ref="D147:AI147" si="69">IF(D27=0,0,((D9*0.5)+C27-D45)*D82*D114*D$2)</f>
        <v>0</v>
      </c>
      <c r="E147" s="26">
        <f t="shared" si="69"/>
        <v>0</v>
      </c>
      <c r="F147" s="26">
        <f t="shared" si="69"/>
        <v>0</v>
      </c>
      <c r="G147" s="26">
        <f t="shared" si="69"/>
        <v>0</v>
      </c>
      <c r="H147" s="26">
        <f t="shared" si="69"/>
        <v>0</v>
      </c>
      <c r="I147" s="26">
        <f t="shared" si="69"/>
        <v>0</v>
      </c>
      <c r="J147" s="26">
        <f t="shared" si="69"/>
        <v>0</v>
      </c>
      <c r="K147" s="26">
        <f t="shared" si="69"/>
        <v>0</v>
      </c>
      <c r="L147" s="26">
        <f t="shared" si="69"/>
        <v>0</v>
      </c>
      <c r="M147" s="26">
        <f t="shared" si="69"/>
        <v>0</v>
      </c>
      <c r="N147" s="26">
        <f t="shared" si="69"/>
        <v>0</v>
      </c>
      <c r="O147" s="26">
        <f t="shared" si="69"/>
        <v>0</v>
      </c>
      <c r="P147" s="26">
        <f t="shared" si="69"/>
        <v>0</v>
      </c>
      <c r="Q147" s="26">
        <f t="shared" si="69"/>
        <v>0</v>
      </c>
      <c r="R147" s="26">
        <f t="shared" si="69"/>
        <v>0</v>
      </c>
      <c r="S147" s="26">
        <f t="shared" si="69"/>
        <v>0</v>
      </c>
      <c r="T147" s="26">
        <f t="shared" si="69"/>
        <v>0</v>
      </c>
      <c r="U147" s="26">
        <f t="shared" si="69"/>
        <v>0</v>
      </c>
      <c r="V147" s="26">
        <f t="shared" si="69"/>
        <v>0</v>
      </c>
      <c r="W147" s="26">
        <f t="shared" si="69"/>
        <v>0</v>
      </c>
      <c r="X147" s="26">
        <f t="shared" si="69"/>
        <v>0</v>
      </c>
      <c r="Y147" s="26">
        <f t="shared" si="69"/>
        <v>0</v>
      </c>
      <c r="Z147" s="26">
        <f t="shared" si="69"/>
        <v>0</v>
      </c>
      <c r="AA147" s="26">
        <f t="shared" si="69"/>
        <v>0</v>
      </c>
      <c r="AB147" s="26">
        <f t="shared" si="69"/>
        <v>0</v>
      </c>
      <c r="AC147" s="26">
        <f t="shared" si="69"/>
        <v>0</v>
      </c>
      <c r="AD147" s="26">
        <f t="shared" si="69"/>
        <v>0</v>
      </c>
      <c r="AE147" s="26">
        <f t="shared" si="69"/>
        <v>0</v>
      </c>
      <c r="AF147" s="26">
        <f t="shared" si="69"/>
        <v>0</v>
      </c>
      <c r="AG147" s="26">
        <f t="shared" si="69"/>
        <v>0</v>
      </c>
      <c r="AH147" s="26">
        <f t="shared" si="69"/>
        <v>0</v>
      </c>
      <c r="AI147" s="26">
        <f t="shared" si="69"/>
        <v>0</v>
      </c>
      <c r="AJ147" s="26">
        <f t="shared" ref="AJ147:AM147" si="70">IF(AJ27=0,0,((AJ9*0.5)+AI27-AJ45)*AJ82*AJ114*AJ$2)</f>
        <v>0</v>
      </c>
      <c r="AK147" s="26">
        <f t="shared" si="70"/>
        <v>0</v>
      </c>
      <c r="AL147" s="26">
        <f t="shared" si="70"/>
        <v>0</v>
      </c>
      <c r="AM147" s="26">
        <f t="shared" si="70"/>
        <v>0</v>
      </c>
    </row>
    <row r="148" spans="1:39" hidden="1" x14ac:dyDescent="0.25">
      <c r="A148" s="592"/>
      <c r="B148" s="77" t="s">
        <v>9</v>
      </c>
      <c r="C148" s="26">
        <f t="shared" si="60"/>
        <v>0</v>
      </c>
      <c r="D148" s="26">
        <f t="shared" ref="D148:AI148" si="71">IF(D28=0,0,((D10*0.5)+C28-D46)*D83*D115*D$2)</f>
        <v>0</v>
      </c>
      <c r="E148" s="26">
        <f t="shared" si="71"/>
        <v>0</v>
      </c>
      <c r="F148" s="26">
        <f t="shared" si="71"/>
        <v>0</v>
      </c>
      <c r="G148" s="26">
        <f t="shared" si="71"/>
        <v>0</v>
      </c>
      <c r="H148" s="26">
        <f t="shared" si="71"/>
        <v>0</v>
      </c>
      <c r="I148" s="26">
        <f t="shared" si="71"/>
        <v>0</v>
      </c>
      <c r="J148" s="26">
        <f t="shared" si="71"/>
        <v>0</v>
      </c>
      <c r="K148" s="26">
        <f t="shared" si="71"/>
        <v>0</v>
      </c>
      <c r="L148" s="26">
        <f t="shared" si="71"/>
        <v>0</v>
      </c>
      <c r="M148" s="26">
        <f t="shared" si="71"/>
        <v>0</v>
      </c>
      <c r="N148" s="26">
        <f t="shared" si="71"/>
        <v>0</v>
      </c>
      <c r="O148" s="26">
        <f t="shared" si="71"/>
        <v>0</v>
      </c>
      <c r="P148" s="26">
        <f t="shared" si="71"/>
        <v>0</v>
      </c>
      <c r="Q148" s="26">
        <f t="shared" si="71"/>
        <v>0</v>
      </c>
      <c r="R148" s="26">
        <f t="shared" si="71"/>
        <v>0</v>
      </c>
      <c r="S148" s="26">
        <f t="shared" si="71"/>
        <v>0</v>
      </c>
      <c r="T148" s="26">
        <f t="shared" si="71"/>
        <v>0</v>
      </c>
      <c r="U148" s="26">
        <f t="shared" si="71"/>
        <v>0</v>
      </c>
      <c r="V148" s="26">
        <f t="shared" si="71"/>
        <v>0</v>
      </c>
      <c r="W148" s="26">
        <f t="shared" si="71"/>
        <v>0</v>
      </c>
      <c r="X148" s="26">
        <f t="shared" si="71"/>
        <v>0</v>
      </c>
      <c r="Y148" s="26">
        <f t="shared" si="71"/>
        <v>0</v>
      </c>
      <c r="Z148" s="26">
        <f t="shared" si="71"/>
        <v>0</v>
      </c>
      <c r="AA148" s="26">
        <f t="shared" si="71"/>
        <v>0</v>
      </c>
      <c r="AB148" s="26">
        <f t="shared" si="71"/>
        <v>0</v>
      </c>
      <c r="AC148" s="26">
        <f t="shared" si="71"/>
        <v>0</v>
      </c>
      <c r="AD148" s="26">
        <f t="shared" si="71"/>
        <v>0</v>
      </c>
      <c r="AE148" s="26">
        <f t="shared" si="71"/>
        <v>0</v>
      </c>
      <c r="AF148" s="26">
        <f t="shared" si="71"/>
        <v>0</v>
      </c>
      <c r="AG148" s="26">
        <f t="shared" si="71"/>
        <v>0</v>
      </c>
      <c r="AH148" s="26">
        <f t="shared" si="71"/>
        <v>0</v>
      </c>
      <c r="AI148" s="26">
        <f t="shared" si="71"/>
        <v>0</v>
      </c>
      <c r="AJ148" s="26">
        <f t="shared" ref="AJ148:AM148" si="72">IF(AJ28=0,0,((AJ10*0.5)+AI28-AJ46)*AJ83*AJ115*AJ$2)</f>
        <v>0</v>
      </c>
      <c r="AK148" s="26">
        <f t="shared" si="72"/>
        <v>0</v>
      </c>
      <c r="AL148" s="26">
        <f t="shared" si="72"/>
        <v>0</v>
      </c>
      <c r="AM148" s="26">
        <f t="shared" si="72"/>
        <v>0</v>
      </c>
    </row>
    <row r="149" spans="1:39" hidden="1" x14ac:dyDescent="0.25">
      <c r="A149" s="592"/>
      <c r="B149" s="77" t="s">
        <v>3</v>
      </c>
      <c r="C149" s="26">
        <f t="shared" si="60"/>
        <v>0</v>
      </c>
      <c r="D149" s="26">
        <f t="shared" ref="D149:AI149" si="73">IF(D29=0,0,((D11*0.5)+C29-D47)*D84*D116*D$2)</f>
        <v>0</v>
      </c>
      <c r="E149" s="26">
        <f t="shared" si="73"/>
        <v>0</v>
      </c>
      <c r="F149" s="26">
        <f t="shared" si="73"/>
        <v>0</v>
      </c>
      <c r="G149" s="26">
        <f t="shared" si="73"/>
        <v>0</v>
      </c>
      <c r="H149" s="26">
        <f t="shared" si="73"/>
        <v>0</v>
      </c>
      <c r="I149" s="26">
        <f t="shared" si="73"/>
        <v>0</v>
      </c>
      <c r="J149" s="26">
        <f t="shared" si="73"/>
        <v>0</v>
      </c>
      <c r="K149" s="26">
        <f t="shared" si="73"/>
        <v>0</v>
      </c>
      <c r="L149" s="26">
        <f t="shared" si="73"/>
        <v>0</v>
      </c>
      <c r="M149" s="26">
        <f t="shared" si="73"/>
        <v>0</v>
      </c>
      <c r="N149" s="26">
        <f t="shared" si="73"/>
        <v>0</v>
      </c>
      <c r="O149" s="26">
        <f t="shared" si="73"/>
        <v>0</v>
      </c>
      <c r="P149" s="26">
        <f t="shared" si="73"/>
        <v>0</v>
      </c>
      <c r="Q149" s="26">
        <f t="shared" si="73"/>
        <v>0</v>
      </c>
      <c r="R149" s="26">
        <f t="shared" si="73"/>
        <v>0</v>
      </c>
      <c r="S149" s="26">
        <f t="shared" si="73"/>
        <v>0</v>
      </c>
      <c r="T149" s="26">
        <f t="shared" si="73"/>
        <v>0</v>
      </c>
      <c r="U149" s="26">
        <f t="shared" si="73"/>
        <v>0</v>
      </c>
      <c r="V149" s="26">
        <f t="shared" si="73"/>
        <v>0</v>
      </c>
      <c r="W149" s="26">
        <f t="shared" si="73"/>
        <v>0</v>
      </c>
      <c r="X149" s="26">
        <f t="shared" si="73"/>
        <v>0</v>
      </c>
      <c r="Y149" s="26">
        <f t="shared" si="73"/>
        <v>0</v>
      </c>
      <c r="Z149" s="26">
        <f t="shared" si="73"/>
        <v>0</v>
      </c>
      <c r="AA149" s="26">
        <f t="shared" si="73"/>
        <v>0</v>
      </c>
      <c r="AB149" s="26">
        <f t="shared" si="73"/>
        <v>0</v>
      </c>
      <c r="AC149" s="26">
        <f t="shared" si="73"/>
        <v>0</v>
      </c>
      <c r="AD149" s="26">
        <f t="shared" si="73"/>
        <v>0</v>
      </c>
      <c r="AE149" s="26">
        <f t="shared" si="73"/>
        <v>0</v>
      </c>
      <c r="AF149" s="26">
        <f t="shared" si="73"/>
        <v>0</v>
      </c>
      <c r="AG149" s="26">
        <f t="shared" si="73"/>
        <v>0</v>
      </c>
      <c r="AH149" s="26">
        <f t="shared" si="73"/>
        <v>0</v>
      </c>
      <c r="AI149" s="26">
        <f t="shared" si="73"/>
        <v>0</v>
      </c>
      <c r="AJ149" s="26">
        <f t="shared" ref="AJ149:AM149" si="74">IF(AJ29=0,0,((AJ11*0.5)+AI29-AJ47)*AJ84*AJ116*AJ$2)</f>
        <v>0</v>
      </c>
      <c r="AK149" s="26">
        <f t="shared" si="74"/>
        <v>0</v>
      </c>
      <c r="AL149" s="26">
        <f t="shared" si="74"/>
        <v>0</v>
      </c>
      <c r="AM149" s="26">
        <f t="shared" si="74"/>
        <v>0</v>
      </c>
    </row>
    <row r="150" spans="1:39" ht="15.75" hidden="1" customHeight="1" x14ac:dyDescent="0.25">
      <c r="A150" s="592"/>
      <c r="B150" s="77" t="s">
        <v>4</v>
      </c>
      <c r="C150" s="26">
        <f t="shared" si="60"/>
        <v>0</v>
      </c>
      <c r="D150" s="26">
        <f t="shared" ref="D150:AI150" si="75">IF(D30=0,0,((D12*0.5)+C30-D48)*D85*D117*D$2)</f>
        <v>0</v>
      </c>
      <c r="E150" s="26">
        <f t="shared" si="75"/>
        <v>66.920818670430123</v>
      </c>
      <c r="F150" s="26">
        <f t="shared" si="75"/>
        <v>155.43551045186987</v>
      </c>
      <c r="G150" s="26">
        <f t="shared" si="75"/>
        <v>339.67707584190242</v>
      </c>
      <c r="H150" s="26">
        <f t="shared" si="75"/>
        <v>752.82819277603323</v>
      </c>
      <c r="I150" s="26">
        <f t="shared" si="75"/>
        <v>1441.3927938773436</v>
      </c>
      <c r="J150" s="26">
        <f t="shared" si="75"/>
        <v>1582.8133493871189</v>
      </c>
      <c r="K150" s="26">
        <f t="shared" si="75"/>
        <v>2361.1432332239883</v>
      </c>
      <c r="L150" s="26">
        <f t="shared" si="75"/>
        <v>2087.0803859352682</v>
      </c>
      <c r="M150" s="26">
        <f t="shared" si="75"/>
        <v>1948.4836247296334</v>
      </c>
      <c r="N150" s="26">
        <f t="shared" si="75"/>
        <v>4570.2094967832918</v>
      </c>
      <c r="O150" s="26">
        <f t="shared" si="75"/>
        <v>7660.8580724156072</v>
      </c>
      <c r="P150" s="26">
        <f t="shared" si="75"/>
        <v>5888.6577815854107</v>
      </c>
      <c r="Q150" s="26">
        <f t="shared" si="75"/>
        <v>6570.4709744640422</v>
      </c>
      <c r="R150" s="26">
        <f t="shared" si="75"/>
        <v>6638.3137466037651</v>
      </c>
      <c r="S150" s="26">
        <f t="shared" si="75"/>
        <v>8294.5237666819139</v>
      </c>
      <c r="T150" s="26">
        <f t="shared" si="75"/>
        <v>12132.780586352035</v>
      </c>
      <c r="U150" s="26">
        <f t="shared" si="75"/>
        <v>14997.553402181977</v>
      </c>
      <c r="V150" s="26">
        <f t="shared" si="75"/>
        <v>12032.320656368078</v>
      </c>
      <c r="W150" s="26">
        <f t="shared" si="75"/>
        <v>12163.035226452752</v>
      </c>
      <c r="X150" s="26">
        <f t="shared" si="75"/>
        <v>7924.9410354374195</v>
      </c>
      <c r="Y150" s="26">
        <f t="shared" si="75"/>
        <v>6609.7521255224965</v>
      </c>
      <c r="Z150" s="26">
        <f t="shared" si="75"/>
        <v>7004.6091737189854</v>
      </c>
      <c r="AA150" s="26">
        <f t="shared" si="75"/>
        <v>7660.8580724156072</v>
      </c>
      <c r="AB150" s="26">
        <f t="shared" si="75"/>
        <v>5888.6577815854107</v>
      </c>
      <c r="AC150" s="26">
        <f t="shared" si="75"/>
        <v>6570.4709744640422</v>
      </c>
      <c r="AD150" s="26">
        <f t="shared" si="75"/>
        <v>6638.3137466037651</v>
      </c>
      <c r="AE150" s="26">
        <f t="shared" si="75"/>
        <v>8294.5237666819139</v>
      </c>
      <c r="AF150" s="26">
        <f t="shared" si="75"/>
        <v>0</v>
      </c>
      <c r="AG150" s="26">
        <f t="shared" si="75"/>
        <v>0</v>
      </c>
      <c r="AH150" s="26">
        <f t="shared" si="75"/>
        <v>0</v>
      </c>
      <c r="AI150" s="26">
        <f t="shared" si="75"/>
        <v>0</v>
      </c>
      <c r="AJ150" s="26">
        <f t="shared" ref="AJ150:AM150" si="76">IF(AJ30=0,0,((AJ12*0.5)+AI30-AJ48)*AJ85*AJ117*AJ$2)</f>
        <v>0</v>
      </c>
      <c r="AK150" s="26">
        <f t="shared" si="76"/>
        <v>0</v>
      </c>
      <c r="AL150" s="26">
        <f t="shared" si="76"/>
        <v>0</v>
      </c>
      <c r="AM150" s="26">
        <f t="shared" si="76"/>
        <v>0</v>
      </c>
    </row>
    <row r="151" spans="1:39" hidden="1" x14ac:dyDescent="0.25">
      <c r="A151" s="592"/>
      <c r="B151" s="77" t="s">
        <v>5</v>
      </c>
      <c r="C151" s="26">
        <f t="shared" si="60"/>
        <v>0</v>
      </c>
      <c r="D151" s="26">
        <f t="shared" ref="D151:AI151" si="77">IF(D31=0,0,((D13*0.5)+C31-D49)*D86*D118*D$2)</f>
        <v>0</v>
      </c>
      <c r="E151" s="26">
        <f t="shared" si="77"/>
        <v>0</v>
      </c>
      <c r="F151" s="26">
        <f t="shared" si="77"/>
        <v>0</v>
      </c>
      <c r="G151" s="26">
        <f t="shared" si="77"/>
        <v>0</v>
      </c>
      <c r="H151" s="26">
        <f t="shared" si="77"/>
        <v>0</v>
      </c>
      <c r="I151" s="26">
        <f t="shared" si="77"/>
        <v>0</v>
      </c>
      <c r="J151" s="26">
        <f t="shared" si="77"/>
        <v>0</v>
      </c>
      <c r="K151" s="26">
        <f t="shared" si="77"/>
        <v>0</v>
      </c>
      <c r="L151" s="26">
        <f t="shared" si="77"/>
        <v>0</v>
      </c>
      <c r="M151" s="26">
        <f t="shared" si="77"/>
        <v>0</v>
      </c>
      <c r="N151" s="26">
        <f t="shared" si="77"/>
        <v>0</v>
      </c>
      <c r="O151" s="26">
        <f t="shared" si="77"/>
        <v>0</v>
      </c>
      <c r="P151" s="26">
        <f t="shared" si="77"/>
        <v>0</v>
      </c>
      <c r="Q151" s="26">
        <f t="shared" si="77"/>
        <v>0</v>
      </c>
      <c r="R151" s="26">
        <f t="shared" si="77"/>
        <v>0</v>
      </c>
      <c r="S151" s="26">
        <f t="shared" si="77"/>
        <v>0</v>
      </c>
      <c r="T151" s="26">
        <f t="shared" si="77"/>
        <v>0</v>
      </c>
      <c r="U151" s="26">
        <f t="shared" si="77"/>
        <v>0</v>
      </c>
      <c r="V151" s="26">
        <f t="shared" si="77"/>
        <v>0</v>
      </c>
      <c r="W151" s="26">
        <f t="shared" si="77"/>
        <v>0</v>
      </c>
      <c r="X151" s="26">
        <f t="shared" si="77"/>
        <v>0</v>
      </c>
      <c r="Y151" s="26">
        <f t="shared" si="77"/>
        <v>0</v>
      </c>
      <c r="Z151" s="26">
        <f t="shared" si="77"/>
        <v>0</v>
      </c>
      <c r="AA151" s="26">
        <f t="shared" si="77"/>
        <v>0</v>
      </c>
      <c r="AB151" s="26">
        <f t="shared" si="77"/>
        <v>0</v>
      </c>
      <c r="AC151" s="26">
        <f t="shared" si="77"/>
        <v>0</v>
      </c>
      <c r="AD151" s="26">
        <f t="shared" si="77"/>
        <v>0</v>
      </c>
      <c r="AE151" s="26">
        <f t="shared" si="77"/>
        <v>0</v>
      </c>
      <c r="AF151" s="26">
        <f t="shared" si="77"/>
        <v>0</v>
      </c>
      <c r="AG151" s="26">
        <f t="shared" si="77"/>
        <v>0</v>
      </c>
      <c r="AH151" s="26">
        <f t="shared" si="77"/>
        <v>0</v>
      </c>
      <c r="AI151" s="26">
        <f t="shared" si="77"/>
        <v>0</v>
      </c>
      <c r="AJ151" s="26">
        <f t="shared" ref="AJ151:AM151" si="78">IF(AJ31=0,0,((AJ13*0.5)+AI31-AJ49)*AJ86*AJ118*AJ$2)</f>
        <v>0</v>
      </c>
      <c r="AK151" s="26">
        <f t="shared" si="78"/>
        <v>0</v>
      </c>
      <c r="AL151" s="26">
        <f t="shared" si="78"/>
        <v>0</v>
      </c>
      <c r="AM151" s="26">
        <f t="shared" si="78"/>
        <v>0</v>
      </c>
    </row>
    <row r="152" spans="1:39" hidden="1" x14ac:dyDescent="0.25">
      <c r="A152" s="592"/>
      <c r="B152" s="77" t="s">
        <v>22</v>
      </c>
      <c r="C152" s="26">
        <f t="shared" si="60"/>
        <v>0</v>
      </c>
      <c r="D152" s="26">
        <f t="shared" ref="D152:AI152" si="79">IF(D32=0,0,((D14*0.5)+C32-D50)*D87*D119*D$2)</f>
        <v>0</v>
      </c>
      <c r="E152" s="26">
        <f t="shared" si="79"/>
        <v>0</v>
      </c>
      <c r="F152" s="26">
        <f t="shared" si="79"/>
        <v>0</v>
      </c>
      <c r="G152" s="26">
        <f t="shared" si="79"/>
        <v>0</v>
      </c>
      <c r="H152" s="26">
        <f t="shared" si="79"/>
        <v>0</v>
      </c>
      <c r="I152" s="26">
        <f t="shared" si="79"/>
        <v>0</v>
      </c>
      <c r="J152" s="26">
        <f t="shared" si="79"/>
        <v>0</v>
      </c>
      <c r="K152" s="26">
        <f t="shared" si="79"/>
        <v>0</v>
      </c>
      <c r="L152" s="26">
        <f t="shared" si="79"/>
        <v>0</v>
      </c>
      <c r="M152" s="26">
        <f t="shared" si="79"/>
        <v>0</v>
      </c>
      <c r="N152" s="26">
        <f t="shared" si="79"/>
        <v>0</v>
      </c>
      <c r="O152" s="26">
        <f t="shared" si="79"/>
        <v>0</v>
      </c>
      <c r="P152" s="26">
        <f t="shared" si="79"/>
        <v>0</v>
      </c>
      <c r="Q152" s="26">
        <f t="shared" si="79"/>
        <v>0</v>
      </c>
      <c r="R152" s="26">
        <f t="shared" si="79"/>
        <v>0</v>
      </c>
      <c r="S152" s="26">
        <f t="shared" si="79"/>
        <v>0</v>
      </c>
      <c r="T152" s="26">
        <f t="shared" si="79"/>
        <v>0</v>
      </c>
      <c r="U152" s="26">
        <f t="shared" si="79"/>
        <v>0</v>
      </c>
      <c r="V152" s="26">
        <f t="shared" si="79"/>
        <v>0</v>
      </c>
      <c r="W152" s="26">
        <f t="shared" si="79"/>
        <v>0</v>
      </c>
      <c r="X152" s="26">
        <f t="shared" si="79"/>
        <v>0</v>
      </c>
      <c r="Y152" s="26">
        <f t="shared" si="79"/>
        <v>0</v>
      </c>
      <c r="Z152" s="26">
        <f t="shared" si="79"/>
        <v>0</v>
      </c>
      <c r="AA152" s="26">
        <f t="shared" si="79"/>
        <v>0</v>
      </c>
      <c r="AB152" s="26">
        <f t="shared" si="79"/>
        <v>0</v>
      </c>
      <c r="AC152" s="26">
        <f t="shared" si="79"/>
        <v>0</v>
      </c>
      <c r="AD152" s="26">
        <f t="shared" si="79"/>
        <v>0</v>
      </c>
      <c r="AE152" s="26">
        <f t="shared" si="79"/>
        <v>0</v>
      </c>
      <c r="AF152" s="26">
        <f t="shared" si="79"/>
        <v>0</v>
      </c>
      <c r="AG152" s="26">
        <f t="shared" si="79"/>
        <v>0</v>
      </c>
      <c r="AH152" s="26">
        <f t="shared" si="79"/>
        <v>0</v>
      </c>
      <c r="AI152" s="26">
        <f t="shared" si="79"/>
        <v>0</v>
      </c>
      <c r="AJ152" s="26">
        <f t="shared" ref="AJ152:AM152" si="80">IF(AJ32=0,0,((AJ14*0.5)+AI32-AJ50)*AJ87*AJ119*AJ$2)</f>
        <v>0</v>
      </c>
      <c r="AK152" s="26">
        <f t="shared" si="80"/>
        <v>0</v>
      </c>
      <c r="AL152" s="26">
        <f t="shared" si="80"/>
        <v>0</v>
      </c>
      <c r="AM152" s="26">
        <f t="shared" si="80"/>
        <v>0</v>
      </c>
    </row>
    <row r="153" spans="1:39" hidden="1" x14ac:dyDescent="0.25">
      <c r="A153" s="592"/>
      <c r="B153" s="77" t="s">
        <v>23</v>
      </c>
      <c r="C153" s="26">
        <f t="shared" si="60"/>
        <v>0</v>
      </c>
      <c r="D153" s="26">
        <f t="shared" ref="D153:AI153" si="81">IF(D33=0,0,((D15*0.5)+C33-D51)*D88*D120*D$2)</f>
        <v>0</v>
      </c>
      <c r="E153" s="26">
        <f t="shared" si="81"/>
        <v>0</v>
      </c>
      <c r="F153" s="26">
        <f t="shared" si="81"/>
        <v>0</v>
      </c>
      <c r="G153" s="26">
        <f t="shared" si="81"/>
        <v>0</v>
      </c>
      <c r="H153" s="26">
        <f t="shared" si="81"/>
        <v>0</v>
      </c>
      <c r="I153" s="26">
        <f t="shared" si="81"/>
        <v>0</v>
      </c>
      <c r="J153" s="26">
        <f t="shared" si="81"/>
        <v>0</v>
      </c>
      <c r="K153" s="26">
        <f t="shared" si="81"/>
        <v>0</v>
      </c>
      <c r="L153" s="26">
        <f t="shared" si="81"/>
        <v>0</v>
      </c>
      <c r="M153" s="26">
        <f t="shared" si="81"/>
        <v>0</v>
      </c>
      <c r="N153" s="26">
        <f t="shared" si="81"/>
        <v>0</v>
      </c>
      <c r="O153" s="26">
        <f t="shared" si="81"/>
        <v>0</v>
      </c>
      <c r="P153" s="26">
        <f t="shared" si="81"/>
        <v>0</v>
      </c>
      <c r="Q153" s="26">
        <f t="shared" si="81"/>
        <v>0</v>
      </c>
      <c r="R153" s="26">
        <f t="shared" si="81"/>
        <v>0</v>
      </c>
      <c r="S153" s="26">
        <f t="shared" si="81"/>
        <v>0</v>
      </c>
      <c r="T153" s="26">
        <f t="shared" si="81"/>
        <v>0</v>
      </c>
      <c r="U153" s="26">
        <f t="shared" si="81"/>
        <v>0</v>
      </c>
      <c r="V153" s="26">
        <f t="shared" si="81"/>
        <v>0</v>
      </c>
      <c r="W153" s="26">
        <f t="shared" si="81"/>
        <v>0</v>
      </c>
      <c r="X153" s="26">
        <f t="shared" si="81"/>
        <v>0</v>
      </c>
      <c r="Y153" s="26">
        <f t="shared" si="81"/>
        <v>0</v>
      </c>
      <c r="Z153" s="26">
        <f t="shared" si="81"/>
        <v>0</v>
      </c>
      <c r="AA153" s="26">
        <f t="shared" si="81"/>
        <v>0</v>
      </c>
      <c r="AB153" s="26">
        <f t="shared" si="81"/>
        <v>0</v>
      </c>
      <c r="AC153" s="26">
        <f t="shared" si="81"/>
        <v>0</v>
      </c>
      <c r="AD153" s="26">
        <f t="shared" si="81"/>
        <v>0</v>
      </c>
      <c r="AE153" s="26">
        <f t="shared" si="81"/>
        <v>0</v>
      </c>
      <c r="AF153" s="26">
        <f t="shared" si="81"/>
        <v>0</v>
      </c>
      <c r="AG153" s="26">
        <f t="shared" si="81"/>
        <v>0</v>
      </c>
      <c r="AH153" s="26">
        <f t="shared" si="81"/>
        <v>0</v>
      </c>
      <c r="AI153" s="26">
        <f t="shared" si="81"/>
        <v>0</v>
      </c>
      <c r="AJ153" s="26">
        <f t="shared" ref="AJ153:AM153" si="82">IF(AJ33=0,0,((AJ15*0.5)+AI33-AJ51)*AJ88*AJ120*AJ$2)</f>
        <v>0</v>
      </c>
      <c r="AK153" s="26">
        <f t="shared" si="82"/>
        <v>0</v>
      </c>
      <c r="AL153" s="26">
        <f t="shared" si="82"/>
        <v>0</v>
      </c>
      <c r="AM153" s="26">
        <f t="shared" si="82"/>
        <v>0</v>
      </c>
    </row>
    <row r="154" spans="1:39" ht="15.75" hidden="1" customHeight="1" x14ac:dyDescent="0.25">
      <c r="A154" s="592"/>
      <c r="B154" s="77" t="s">
        <v>7</v>
      </c>
      <c r="C154" s="26">
        <f t="shared" si="60"/>
        <v>0</v>
      </c>
      <c r="D154" s="26">
        <f t="shared" ref="D154:AI154" si="83">IF(D34=0,0,((D16*0.5)+C34-D52)*D89*D121*D$2)</f>
        <v>0</v>
      </c>
      <c r="E154" s="26">
        <f t="shared" si="83"/>
        <v>0</v>
      </c>
      <c r="F154" s="26">
        <f t="shared" si="83"/>
        <v>0</v>
      </c>
      <c r="G154" s="26">
        <f t="shared" si="83"/>
        <v>0</v>
      </c>
      <c r="H154" s="26">
        <f t="shared" si="83"/>
        <v>0</v>
      </c>
      <c r="I154" s="26">
        <f t="shared" si="83"/>
        <v>0</v>
      </c>
      <c r="J154" s="26">
        <f t="shared" si="83"/>
        <v>0</v>
      </c>
      <c r="K154" s="26">
        <f t="shared" si="83"/>
        <v>0</v>
      </c>
      <c r="L154" s="26">
        <f t="shared" si="83"/>
        <v>0</v>
      </c>
      <c r="M154" s="26">
        <f t="shared" si="83"/>
        <v>0</v>
      </c>
      <c r="N154" s="26">
        <f t="shared" si="83"/>
        <v>0</v>
      </c>
      <c r="O154" s="26">
        <f t="shared" si="83"/>
        <v>0</v>
      </c>
      <c r="P154" s="26">
        <f t="shared" si="83"/>
        <v>0</v>
      </c>
      <c r="Q154" s="26">
        <f t="shared" si="83"/>
        <v>0</v>
      </c>
      <c r="R154" s="26">
        <f t="shared" si="83"/>
        <v>0</v>
      </c>
      <c r="S154" s="26">
        <f t="shared" si="83"/>
        <v>0</v>
      </c>
      <c r="T154" s="26">
        <f t="shared" si="83"/>
        <v>0</v>
      </c>
      <c r="U154" s="26">
        <f t="shared" si="83"/>
        <v>0</v>
      </c>
      <c r="V154" s="26">
        <f t="shared" si="83"/>
        <v>0</v>
      </c>
      <c r="W154" s="26">
        <f t="shared" si="83"/>
        <v>0</v>
      </c>
      <c r="X154" s="26">
        <f t="shared" si="83"/>
        <v>0</v>
      </c>
      <c r="Y154" s="26">
        <f t="shared" si="83"/>
        <v>0</v>
      </c>
      <c r="Z154" s="26">
        <f t="shared" si="83"/>
        <v>0</v>
      </c>
      <c r="AA154" s="26">
        <f t="shared" si="83"/>
        <v>0</v>
      </c>
      <c r="AB154" s="26">
        <f t="shared" si="83"/>
        <v>0</v>
      </c>
      <c r="AC154" s="26">
        <f t="shared" si="83"/>
        <v>0</v>
      </c>
      <c r="AD154" s="26">
        <f t="shared" si="83"/>
        <v>0</v>
      </c>
      <c r="AE154" s="26">
        <f t="shared" si="83"/>
        <v>0</v>
      </c>
      <c r="AF154" s="26">
        <f t="shared" si="83"/>
        <v>0</v>
      </c>
      <c r="AG154" s="26">
        <f t="shared" si="83"/>
        <v>0</v>
      </c>
      <c r="AH154" s="26">
        <f t="shared" si="83"/>
        <v>0</v>
      </c>
      <c r="AI154" s="26">
        <f t="shared" si="83"/>
        <v>0</v>
      </c>
      <c r="AJ154" s="26">
        <f t="shared" ref="AJ154:AM154" si="84">IF(AJ34=0,0,((AJ16*0.5)+AI34-AJ52)*AJ89*AJ121*AJ$2)</f>
        <v>0</v>
      </c>
      <c r="AK154" s="26">
        <f t="shared" si="84"/>
        <v>0</v>
      </c>
      <c r="AL154" s="26">
        <f t="shared" si="84"/>
        <v>0</v>
      </c>
      <c r="AM154" s="26">
        <f t="shared" si="84"/>
        <v>0</v>
      </c>
    </row>
    <row r="155" spans="1:39" ht="15.75" hidden="1" customHeight="1" x14ac:dyDescent="0.25">
      <c r="A155" s="592"/>
      <c r="B155" s="77" t="s">
        <v>8</v>
      </c>
      <c r="C155" s="26">
        <f t="shared" si="60"/>
        <v>0</v>
      </c>
      <c r="D155" s="26">
        <f t="shared" ref="D155:AI155" si="85">IF(D35=0,0,((D17*0.5)+C35-D53)*D90*D122*D$2)</f>
        <v>0</v>
      </c>
      <c r="E155" s="26">
        <f t="shared" si="85"/>
        <v>0</v>
      </c>
      <c r="F155" s="26">
        <f t="shared" si="85"/>
        <v>0</v>
      </c>
      <c r="G155" s="26">
        <f t="shared" si="85"/>
        <v>0</v>
      </c>
      <c r="H155" s="26">
        <f t="shared" si="85"/>
        <v>0</v>
      </c>
      <c r="I155" s="26">
        <f t="shared" si="85"/>
        <v>0</v>
      </c>
      <c r="J155" s="26">
        <f t="shared" si="85"/>
        <v>0</v>
      </c>
      <c r="K155" s="26">
        <f t="shared" si="85"/>
        <v>0</v>
      </c>
      <c r="L155" s="26">
        <f t="shared" si="85"/>
        <v>0</v>
      </c>
      <c r="M155" s="26">
        <f t="shared" si="85"/>
        <v>0</v>
      </c>
      <c r="N155" s="26">
        <f t="shared" si="85"/>
        <v>0</v>
      </c>
      <c r="O155" s="26">
        <f t="shared" si="85"/>
        <v>0</v>
      </c>
      <c r="P155" s="26">
        <f t="shared" si="85"/>
        <v>0</v>
      </c>
      <c r="Q155" s="26">
        <f t="shared" si="85"/>
        <v>0</v>
      </c>
      <c r="R155" s="26">
        <f t="shared" si="85"/>
        <v>0</v>
      </c>
      <c r="S155" s="26">
        <f t="shared" si="85"/>
        <v>0</v>
      </c>
      <c r="T155" s="26">
        <f t="shared" si="85"/>
        <v>0</v>
      </c>
      <c r="U155" s="26">
        <f t="shared" si="85"/>
        <v>0</v>
      </c>
      <c r="V155" s="26">
        <f t="shared" si="85"/>
        <v>0</v>
      </c>
      <c r="W155" s="26">
        <f t="shared" si="85"/>
        <v>0</v>
      </c>
      <c r="X155" s="26">
        <f t="shared" si="85"/>
        <v>0</v>
      </c>
      <c r="Y155" s="26">
        <f t="shared" si="85"/>
        <v>0</v>
      </c>
      <c r="Z155" s="26">
        <f t="shared" si="85"/>
        <v>0</v>
      </c>
      <c r="AA155" s="26">
        <f t="shared" si="85"/>
        <v>0</v>
      </c>
      <c r="AB155" s="26">
        <f t="shared" si="85"/>
        <v>0</v>
      </c>
      <c r="AC155" s="26">
        <f t="shared" si="85"/>
        <v>0</v>
      </c>
      <c r="AD155" s="26">
        <f t="shared" si="85"/>
        <v>0</v>
      </c>
      <c r="AE155" s="26">
        <f t="shared" si="85"/>
        <v>0</v>
      </c>
      <c r="AF155" s="26">
        <f t="shared" si="85"/>
        <v>0</v>
      </c>
      <c r="AG155" s="26">
        <f t="shared" si="85"/>
        <v>0</v>
      </c>
      <c r="AH155" s="26">
        <f t="shared" si="85"/>
        <v>0</v>
      </c>
      <c r="AI155" s="26">
        <f t="shared" si="85"/>
        <v>0</v>
      </c>
      <c r="AJ155" s="26">
        <f t="shared" ref="AJ155:AM155" si="86">IF(AJ35=0,0,((AJ17*0.5)+AI35-AJ53)*AJ90*AJ122*AJ$2)</f>
        <v>0</v>
      </c>
      <c r="AK155" s="26">
        <f t="shared" si="86"/>
        <v>0</v>
      </c>
      <c r="AL155" s="26">
        <f t="shared" si="86"/>
        <v>0</v>
      </c>
      <c r="AM155" s="26">
        <f t="shared" si="86"/>
        <v>0</v>
      </c>
    </row>
    <row r="156" spans="1:39" ht="15.75" hidden="1" customHeight="1" x14ac:dyDescent="0.25">
      <c r="A156" s="592"/>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592"/>
      <c r="B157" s="233" t="s">
        <v>25</v>
      </c>
      <c r="C157" s="26">
        <f>SUM(C143:C156)</f>
        <v>0</v>
      </c>
      <c r="D157" s="26">
        <f>SUM(D143:D156)</f>
        <v>0</v>
      </c>
      <c r="E157" s="26">
        <f t="shared" ref="E157:AM157" si="87">SUM(E143:E156)</f>
        <v>66.920818670430123</v>
      </c>
      <c r="F157" s="26">
        <f t="shared" si="87"/>
        <v>155.43551045186987</v>
      </c>
      <c r="G157" s="26">
        <f t="shared" si="87"/>
        <v>339.67707584190242</v>
      </c>
      <c r="H157" s="26">
        <f t="shared" si="87"/>
        <v>752.82819277603323</v>
      </c>
      <c r="I157" s="26">
        <f t="shared" si="87"/>
        <v>1441.3927938773436</v>
      </c>
      <c r="J157" s="26">
        <f t="shared" si="87"/>
        <v>1582.8133493871189</v>
      </c>
      <c r="K157" s="26">
        <f t="shared" si="87"/>
        <v>2361.1432332239883</v>
      </c>
      <c r="L157" s="100">
        <f t="shared" si="87"/>
        <v>2087.0803859352682</v>
      </c>
      <c r="M157" s="26">
        <f t="shared" si="87"/>
        <v>1948.4836247296334</v>
      </c>
      <c r="N157" s="26">
        <f t="shared" si="87"/>
        <v>4570.2094967832918</v>
      </c>
      <c r="O157" s="26">
        <f t="shared" si="87"/>
        <v>7660.8580724156072</v>
      </c>
      <c r="P157" s="26">
        <f t="shared" si="87"/>
        <v>5888.6577815854107</v>
      </c>
      <c r="Q157" s="26">
        <f t="shared" si="87"/>
        <v>6570.4709744640422</v>
      </c>
      <c r="R157" s="26">
        <f t="shared" si="87"/>
        <v>6638.3137466037651</v>
      </c>
      <c r="S157" s="26">
        <f t="shared" si="87"/>
        <v>8294.5237666819139</v>
      </c>
      <c r="T157" s="26">
        <f t="shared" si="87"/>
        <v>12132.780586352035</v>
      </c>
      <c r="U157" s="26">
        <f t="shared" si="87"/>
        <v>14997.553402181977</v>
      </c>
      <c r="V157" s="26">
        <f t="shared" si="87"/>
        <v>12032.320656368078</v>
      </c>
      <c r="W157" s="26">
        <f t="shared" si="87"/>
        <v>12163.035226452752</v>
      </c>
      <c r="X157" s="26">
        <f t="shared" si="87"/>
        <v>7924.9410354374195</v>
      </c>
      <c r="Y157" s="26">
        <f t="shared" si="87"/>
        <v>6609.7521255224965</v>
      </c>
      <c r="Z157" s="26">
        <f t="shared" si="87"/>
        <v>7004.6091737189854</v>
      </c>
      <c r="AA157" s="26">
        <f t="shared" si="87"/>
        <v>7660.8580724156072</v>
      </c>
      <c r="AB157" s="26">
        <f t="shared" si="87"/>
        <v>5888.6577815854107</v>
      </c>
      <c r="AC157" s="26">
        <f t="shared" si="87"/>
        <v>6570.4709744640422</v>
      </c>
      <c r="AD157" s="26">
        <f t="shared" si="87"/>
        <v>6638.3137466037651</v>
      </c>
      <c r="AE157" s="26">
        <f t="shared" si="87"/>
        <v>8294.5237666819139</v>
      </c>
      <c r="AF157" s="26">
        <f t="shared" si="87"/>
        <v>0</v>
      </c>
      <c r="AG157" s="26">
        <f t="shared" si="87"/>
        <v>0</v>
      </c>
      <c r="AH157" s="26">
        <f t="shared" si="87"/>
        <v>0</v>
      </c>
      <c r="AI157" s="26">
        <f t="shared" si="87"/>
        <v>0</v>
      </c>
      <c r="AJ157" s="26">
        <f t="shared" si="87"/>
        <v>0</v>
      </c>
      <c r="AK157" s="26">
        <f t="shared" si="87"/>
        <v>0</v>
      </c>
      <c r="AL157" s="26">
        <f t="shared" si="87"/>
        <v>0</v>
      </c>
      <c r="AM157" s="26">
        <f t="shared" si="87"/>
        <v>0</v>
      </c>
    </row>
    <row r="158" spans="1:39" ht="16.5" hidden="1" customHeight="1" thickBot="1" x14ac:dyDescent="0.3">
      <c r="A158" s="593"/>
      <c r="B158" s="135" t="s">
        <v>26</v>
      </c>
      <c r="C158" s="27">
        <f>C157</f>
        <v>0</v>
      </c>
      <c r="D158" s="27">
        <f>C158+D157</f>
        <v>0</v>
      </c>
      <c r="E158" s="27">
        <f t="shared" ref="E158:AM158" si="88">D158+E157</f>
        <v>66.920818670430123</v>
      </c>
      <c r="F158" s="27">
        <f t="shared" si="88"/>
        <v>222.3563291223</v>
      </c>
      <c r="G158" s="27">
        <f t="shared" si="88"/>
        <v>562.03340496420242</v>
      </c>
      <c r="H158" s="27">
        <f t="shared" si="88"/>
        <v>1314.8615977402355</v>
      </c>
      <c r="I158" s="27">
        <f t="shared" si="88"/>
        <v>2756.2543916175791</v>
      </c>
      <c r="J158" s="27">
        <f t="shared" si="88"/>
        <v>4339.0677410046983</v>
      </c>
      <c r="K158" s="27">
        <f t="shared" si="88"/>
        <v>6700.2109742286866</v>
      </c>
      <c r="L158" s="27">
        <f t="shared" si="88"/>
        <v>8787.2913601639557</v>
      </c>
      <c r="M158" s="27">
        <f t="shared" si="88"/>
        <v>10735.774984893589</v>
      </c>
      <c r="N158" s="27">
        <f t="shared" si="88"/>
        <v>15305.984481676882</v>
      </c>
      <c r="O158" s="27">
        <f t="shared" si="88"/>
        <v>22966.842554092487</v>
      </c>
      <c r="P158" s="27">
        <f t="shared" si="88"/>
        <v>28855.500335677898</v>
      </c>
      <c r="Q158" s="27">
        <f t="shared" si="88"/>
        <v>35425.97131014194</v>
      </c>
      <c r="R158" s="27">
        <f t="shared" si="88"/>
        <v>42064.285056745706</v>
      </c>
      <c r="S158" s="27">
        <f t="shared" si="88"/>
        <v>50358.808823427622</v>
      </c>
      <c r="T158" s="27">
        <f t="shared" si="88"/>
        <v>62491.589409779655</v>
      </c>
      <c r="U158" s="27">
        <f t="shared" si="88"/>
        <v>77489.142811961632</v>
      </c>
      <c r="V158" s="27">
        <f t="shared" si="88"/>
        <v>89521.463468329704</v>
      </c>
      <c r="W158" s="27">
        <f t="shared" si="88"/>
        <v>101684.49869478245</v>
      </c>
      <c r="X158" s="27">
        <f t="shared" si="88"/>
        <v>109609.43973021986</v>
      </c>
      <c r="Y158" s="27">
        <f t="shared" si="88"/>
        <v>116219.19185574236</v>
      </c>
      <c r="Z158" s="27">
        <f t="shared" si="88"/>
        <v>123223.80102946135</v>
      </c>
      <c r="AA158" s="27">
        <f t="shared" si="88"/>
        <v>130884.65910187695</v>
      </c>
      <c r="AB158" s="27">
        <f t="shared" si="88"/>
        <v>136773.31688346236</v>
      </c>
      <c r="AC158" s="27">
        <f t="shared" si="88"/>
        <v>143343.78785792639</v>
      </c>
      <c r="AD158" s="27">
        <f t="shared" si="88"/>
        <v>149982.10160453015</v>
      </c>
      <c r="AE158" s="27">
        <f t="shared" si="88"/>
        <v>158276.62537121205</v>
      </c>
      <c r="AF158" s="27">
        <f t="shared" si="88"/>
        <v>158276.62537121205</v>
      </c>
      <c r="AG158" s="27">
        <f t="shared" si="88"/>
        <v>158276.62537121205</v>
      </c>
      <c r="AH158" s="27">
        <f t="shared" si="88"/>
        <v>158276.62537121205</v>
      </c>
      <c r="AI158" s="27">
        <f t="shared" si="88"/>
        <v>158276.62537121205</v>
      </c>
      <c r="AJ158" s="27">
        <f t="shared" si="88"/>
        <v>158276.62537121205</v>
      </c>
      <c r="AK158" s="27">
        <f t="shared" si="88"/>
        <v>158276.62537121205</v>
      </c>
      <c r="AL158" s="27">
        <f t="shared" si="88"/>
        <v>158276.62537121205</v>
      </c>
      <c r="AM158" s="27">
        <f t="shared" si="88"/>
        <v>158276.62537121205</v>
      </c>
    </row>
    <row r="159" spans="1:39" hidden="1" x14ac:dyDescent="0.25">
      <c r="A159" s="96"/>
      <c r="B159" s="96"/>
      <c r="C159" s="99"/>
      <c r="D159" s="99"/>
      <c r="E159" s="99"/>
      <c r="F159" s="99"/>
      <c r="G159" s="99"/>
      <c r="H159" s="99"/>
      <c r="I159" s="99"/>
      <c r="J159" s="99"/>
      <c r="K159" s="99"/>
      <c r="L159" s="99"/>
      <c r="M159" s="99"/>
      <c r="N159" s="99"/>
    </row>
    <row r="160" spans="1:39" ht="15.75" hidden="1" thickBot="1" x14ac:dyDescent="0.3">
      <c r="A160" s="96"/>
      <c r="B160" s="96"/>
      <c r="C160" s="99"/>
      <c r="D160" s="99"/>
      <c r="E160" s="99"/>
      <c r="F160" s="99"/>
      <c r="G160" s="99"/>
      <c r="H160" s="99"/>
      <c r="I160" s="99"/>
      <c r="J160" s="99"/>
      <c r="K160" s="99"/>
      <c r="L160" s="99"/>
      <c r="M160" s="99"/>
      <c r="N160" s="99"/>
    </row>
    <row r="161" spans="1:39" ht="15.75" hidden="1" customHeight="1" thickBot="1" x14ac:dyDescent="0.3">
      <c r="A161" s="591" t="s">
        <v>121</v>
      </c>
      <c r="B161" s="258" t="s">
        <v>117</v>
      </c>
      <c r="C161" s="142">
        <f>C$4</f>
        <v>44927</v>
      </c>
      <c r="D161" s="142">
        <f t="shared" ref="D161:AM161" si="89">D$4</f>
        <v>44958</v>
      </c>
      <c r="E161" s="142">
        <f t="shared" si="89"/>
        <v>44986</v>
      </c>
      <c r="F161" s="142">
        <f t="shared" si="89"/>
        <v>45017</v>
      </c>
      <c r="G161" s="142">
        <f t="shared" si="89"/>
        <v>45047</v>
      </c>
      <c r="H161" s="142">
        <f t="shared" si="89"/>
        <v>45078</v>
      </c>
      <c r="I161" s="142">
        <f t="shared" si="89"/>
        <v>45108</v>
      </c>
      <c r="J161" s="142">
        <f t="shared" si="89"/>
        <v>45139</v>
      </c>
      <c r="K161" s="142">
        <f t="shared" si="89"/>
        <v>45170</v>
      </c>
      <c r="L161" s="142">
        <f t="shared" si="89"/>
        <v>45200</v>
      </c>
      <c r="M161" s="142">
        <f t="shared" si="89"/>
        <v>45231</v>
      </c>
      <c r="N161" s="142">
        <f t="shared" si="89"/>
        <v>45261</v>
      </c>
      <c r="O161" s="142">
        <f t="shared" si="89"/>
        <v>45292</v>
      </c>
      <c r="P161" s="142">
        <f t="shared" si="89"/>
        <v>45323</v>
      </c>
      <c r="Q161" s="142">
        <f t="shared" si="89"/>
        <v>45352</v>
      </c>
      <c r="R161" s="142">
        <f t="shared" si="89"/>
        <v>45383</v>
      </c>
      <c r="S161" s="142">
        <f t="shared" si="89"/>
        <v>45413</v>
      </c>
      <c r="T161" s="142">
        <f t="shared" si="89"/>
        <v>45444</v>
      </c>
      <c r="U161" s="142">
        <f t="shared" si="89"/>
        <v>45474</v>
      </c>
      <c r="V161" s="142">
        <f t="shared" si="89"/>
        <v>45505</v>
      </c>
      <c r="W161" s="142">
        <f t="shared" si="89"/>
        <v>45536</v>
      </c>
      <c r="X161" s="142">
        <f t="shared" si="89"/>
        <v>45566</v>
      </c>
      <c r="Y161" s="142">
        <f t="shared" si="89"/>
        <v>45597</v>
      </c>
      <c r="Z161" s="142">
        <f t="shared" si="89"/>
        <v>45627</v>
      </c>
      <c r="AA161" s="142">
        <f t="shared" si="89"/>
        <v>45658</v>
      </c>
      <c r="AB161" s="142">
        <f t="shared" si="89"/>
        <v>45689</v>
      </c>
      <c r="AC161" s="142">
        <f t="shared" si="89"/>
        <v>45717</v>
      </c>
      <c r="AD161" s="142">
        <f t="shared" si="89"/>
        <v>45748</v>
      </c>
      <c r="AE161" s="142">
        <f t="shared" si="89"/>
        <v>45778</v>
      </c>
      <c r="AF161" s="142">
        <f t="shared" si="89"/>
        <v>45809</v>
      </c>
      <c r="AG161" s="142">
        <f t="shared" si="89"/>
        <v>45839</v>
      </c>
      <c r="AH161" s="142">
        <f t="shared" si="89"/>
        <v>45870</v>
      </c>
      <c r="AI161" s="142">
        <f t="shared" si="89"/>
        <v>45901</v>
      </c>
      <c r="AJ161" s="142">
        <f t="shared" si="89"/>
        <v>45931</v>
      </c>
      <c r="AK161" s="142">
        <f t="shared" si="89"/>
        <v>45962</v>
      </c>
      <c r="AL161" s="142">
        <f t="shared" si="89"/>
        <v>45992</v>
      </c>
      <c r="AM161" s="142">
        <f t="shared" si="89"/>
        <v>46023</v>
      </c>
    </row>
    <row r="162" spans="1:39" hidden="1" x14ac:dyDescent="0.25">
      <c r="A162" s="592"/>
      <c r="B162" s="236" t="s">
        <v>19</v>
      </c>
      <c r="C162" s="26">
        <f t="shared" ref="C162:C174" si="90">IF(C23=0,0,((C5*0.5)-C41)*C78*C127*C$2)</f>
        <v>0</v>
      </c>
      <c r="D162" s="26">
        <f t="shared" ref="D162:AI162" si="91">IF(D23=0,0,((D5*0.5)+C23-D41)*D78*D127*D$2)</f>
        <v>0</v>
      </c>
      <c r="E162" s="26">
        <f t="shared" si="91"/>
        <v>0</v>
      </c>
      <c r="F162" s="26">
        <f t="shared" si="91"/>
        <v>0</v>
      </c>
      <c r="G162" s="26">
        <f t="shared" si="91"/>
        <v>0</v>
      </c>
      <c r="H162" s="26">
        <f t="shared" si="91"/>
        <v>0</v>
      </c>
      <c r="I162" s="26">
        <f t="shared" si="91"/>
        <v>0</v>
      </c>
      <c r="J162" s="26">
        <f t="shared" si="91"/>
        <v>0</v>
      </c>
      <c r="K162" s="26">
        <f t="shared" si="91"/>
        <v>0</v>
      </c>
      <c r="L162" s="26">
        <f t="shared" si="91"/>
        <v>0</v>
      </c>
      <c r="M162" s="26">
        <f t="shared" si="91"/>
        <v>0</v>
      </c>
      <c r="N162" s="26">
        <f t="shared" si="91"/>
        <v>0</v>
      </c>
      <c r="O162" s="26">
        <f t="shared" si="91"/>
        <v>0</v>
      </c>
      <c r="P162" s="26">
        <f t="shared" si="91"/>
        <v>0</v>
      </c>
      <c r="Q162" s="26">
        <f t="shared" si="91"/>
        <v>0</v>
      </c>
      <c r="R162" s="26">
        <f t="shared" si="91"/>
        <v>0</v>
      </c>
      <c r="S162" s="26">
        <f t="shared" si="91"/>
        <v>0</v>
      </c>
      <c r="T162" s="26">
        <f t="shared" si="91"/>
        <v>0</v>
      </c>
      <c r="U162" s="26">
        <f t="shared" si="91"/>
        <v>0</v>
      </c>
      <c r="V162" s="26">
        <f t="shared" si="91"/>
        <v>0</v>
      </c>
      <c r="W162" s="26">
        <f t="shared" si="91"/>
        <v>0</v>
      </c>
      <c r="X162" s="26">
        <f t="shared" si="91"/>
        <v>0</v>
      </c>
      <c r="Y162" s="26">
        <f t="shared" si="91"/>
        <v>0</v>
      </c>
      <c r="Z162" s="26">
        <f t="shared" si="91"/>
        <v>0</v>
      </c>
      <c r="AA162" s="26">
        <f t="shared" si="91"/>
        <v>0</v>
      </c>
      <c r="AB162" s="26">
        <f t="shared" si="91"/>
        <v>0</v>
      </c>
      <c r="AC162" s="26">
        <f t="shared" si="91"/>
        <v>0</v>
      </c>
      <c r="AD162" s="26">
        <f t="shared" si="91"/>
        <v>0</v>
      </c>
      <c r="AE162" s="26">
        <f t="shared" si="91"/>
        <v>0</v>
      </c>
      <c r="AF162" s="26">
        <f t="shared" si="91"/>
        <v>0</v>
      </c>
      <c r="AG162" s="26">
        <f t="shared" si="91"/>
        <v>0</v>
      </c>
      <c r="AH162" s="26">
        <f t="shared" si="91"/>
        <v>0</v>
      </c>
      <c r="AI162" s="26">
        <f t="shared" si="91"/>
        <v>0</v>
      </c>
      <c r="AJ162" s="26">
        <f t="shared" ref="AJ162:AM162" si="92">IF(AJ23=0,0,((AJ5*0.5)+AI23-AJ41)*AJ78*AJ127*AJ$2)</f>
        <v>0</v>
      </c>
      <c r="AK162" s="26">
        <f t="shared" si="92"/>
        <v>0</v>
      </c>
      <c r="AL162" s="26">
        <f t="shared" si="92"/>
        <v>0</v>
      </c>
      <c r="AM162" s="26">
        <f t="shared" si="92"/>
        <v>0</v>
      </c>
    </row>
    <row r="163" spans="1:39" hidden="1" x14ac:dyDescent="0.25">
      <c r="A163" s="592"/>
      <c r="B163" s="236" t="s">
        <v>0</v>
      </c>
      <c r="C163" s="26">
        <f t="shared" si="90"/>
        <v>0</v>
      </c>
      <c r="D163" s="26">
        <f t="shared" ref="D163:AI163" si="93">IF(D24=0,0,((D6*0.5)+C24-D42)*D79*D128*D$2)</f>
        <v>0</v>
      </c>
      <c r="E163" s="26">
        <f t="shared" si="93"/>
        <v>0</v>
      </c>
      <c r="F163" s="26">
        <f t="shared" si="93"/>
        <v>0</v>
      </c>
      <c r="G163" s="26">
        <f t="shared" si="93"/>
        <v>0</v>
      </c>
      <c r="H163" s="26">
        <f t="shared" si="93"/>
        <v>0</v>
      </c>
      <c r="I163" s="26">
        <f t="shared" si="93"/>
        <v>0</v>
      </c>
      <c r="J163" s="26">
        <f t="shared" si="93"/>
        <v>0</v>
      </c>
      <c r="K163" s="26">
        <f t="shared" si="93"/>
        <v>0</v>
      </c>
      <c r="L163" s="26">
        <f t="shared" si="93"/>
        <v>0</v>
      </c>
      <c r="M163" s="26">
        <f t="shared" si="93"/>
        <v>0</v>
      </c>
      <c r="N163" s="26">
        <f t="shared" si="93"/>
        <v>0</v>
      </c>
      <c r="O163" s="26">
        <f t="shared" si="93"/>
        <v>0</v>
      </c>
      <c r="P163" s="26">
        <f t="shared" si="93"/>
        <v>0</v>
      </c>
      <c r="Q163" s="26">
        <f t="shared" si="93"/>
        <v>0</v>
      </c>
      <c r="R163" s="26">
        <f t="shared" si="93"/>
        <v>0</v>
      </c>
      <c r="S163" s="26">
        <f t="shared" si="93"/>
        <v>0</v>
      </c>
      <c r="T163" s="26">
        <f t="shared" si="93"/>
        <v>0</v>
      </c>
      <c r="U163" s="26">
        <f t="shared" si="93"/>
        <v>0</v>
      </c>
      <c r="V163" s="26">
        <f t="shared" si="93"/>
        <v>0</v>
      </c>
      <c r="W163" s="26">
        <f t="shared" si="93"/>
        <v>0</v>
      </c>
      <c r="X163" s="26">
        <f t="shared" si="93"/>
        <v>0</v>
      </c>
      <c r="Y163" s="26">
        <f t="shared" si="93"/>
        <v>0</v>
      </c>
      <c r="Z163" s="26">
        <f t="shared" si="93"/>
        <v>0</v>
      </c>
      <c r="AA163" s="26">
        <f t="shared" si="93"/>
        <v>0</v>
      </c>
      <c r="AB163" s="26">
        <f t="shared" si="93"/>
        <v>0</v>
      </c>
      <c r="AC163" s="26">
        <f t="shared" si="93"/>
        <v>0</v>
      </c>
      <c r="AD163" s="26">
        <f t="shared" si="93"/>
        <v>0</v>
      </c>
      <c r="AE163" s="26">
        <f t="shared" si="93"/>
        <v>0</v>
      </c>
      <c r="AF163" s="26">
        <f t="shared" si="93"/>
        <v>0</v>
      </c>
      <c r="AG163" s="26">
        <f t="shared" si="93"/>
        <v>0</v>
      </c>
      <c r="AH163" s="26">
        <f t="shared" si="93"/>
        <v>0</v>
      </c>
      <c r="AI163" s="26">
        <f t="shared" si="93"/>
        <v>0</v>
      </c>
      <c r="AJ163" s="26">
        <f t="shared" ref="AJ163:AM163" si="94">IF(AJ24=0,0,((AJ6*0.5)+AI24-AJ42)*AJ79*AJ128*AJ$2)</f>
        <v>0</v>
      </c>
      <c r="AK163" s="26">
        <f t="shared" si="94"/>
        <v>0</v>
      </c>
      <c r="AL163" s="26">
        <f t="shared" si="94"/>
        <v>0</v>
      </c>
      <c r="AM163" s="26">
        <f t="shared" si="94"/>
        <v>0</v>
      </c>
    </row>
    <row r="164" spans="1:39" hidden="1" x14ac:dyDescent="0.25">
      <c r="A164" s="592"/>
      <c r="B164" s="236" t="s">
        <v>20</v>
      </c>
      <c r="C164" s="26">
        <f t="shared" si="90"/>
        <v>0</v>
      </c>
      <c r="D164" s="26">
        <f t="shared" ref="D164:AI164" si="95">IF(D25=0,0,((D7*0.5)+C25-D43)*D80*D129*D$2)</f>
        <v>0</v>
      </c>
      <c r="E164" s="26">
        <f t="shared" si="95"/>
        <v>0</v>
      </c>
      <c r="F164" s="26">
        <f t="shared" si="95"/>
        <v>0</v>
      </c>
      <c r="G164" s="26">
        <f t="shared" si="95"/>
        <v>0</v>
      </c>
      <c r="H164" s="26">
        <f t="shared" si="95"/>
        <v>0</v>
      </c>
      <c r="I164" s="26">
        <f t="shared" si="95"/>
        <v>0</v>
      </c>
      <c r="J164" s="26">
        <f t="shared" si="95"/>
        <v>0</v>
      </c>
      <c r="K164" s="26">
        <f t="shared" si="95"/>
        <v>0</v>
      </c>
      <c r="L164" s="26">
        <f t="shared" si="95"/>
        <v>0</v>
      </c>
      <c r="M164" s="26">
        <f t="shared" si="95"/>
        <v>0</v>
      </c>
      <c r="N164" s="26">
        <f t="shared" si="95"/>
        <v>0</v>
      </c>
      <c r="O164" s="26">
        <f t="shared" si="95"/>
        <v>0</v>
      </c>
      <c r="P164" s="26">
        <f t="shared" si="95"/>
        <v>0</v>
      </c>
      <c r="Q164" s="26">
        <f t="shared" si="95"/>
        <v>0</v>
      </c>
      <c r="R164" s="26">
        <f t="shared" si="95"/>
        <v>0</v>
      </c>
      <c r="S164" s="26">
        <f t="shared" si="95"/>
        <v>0</v>
      </c>
      <c r="T164" s="26">
        <f t="shared" si="95"/>
        <v>0</v>
      </c>
      <c r="U164" s="26">
        <f t="shared" si="95"/>
        <v>0</v>
      </c>
      <c r="V164" s="26">
        <f t="shared" si="95"/>
        <v>0</v>
      </c>
      <c r="W164" s="26">
        <f t="shared" si="95"/>
        <v>0</v>
      </c>
      <c r="X164" s="26">
        <f t="shared" si="95"/>
        <v>0</v>
      </c>
      <c r="Y164" s="26">
        <f t="shared" si="95"/>
        <v>0</v>
      </c>
      <c r="Z164" s="26">
        <f t="shared" si="95"/>
        <v>0</v>
      </c>
      <c r="AA164" s="26">
        <f t="shared" si="95"/>
        <v>0</v>
      </c>
      <c r="AB164" s="26">
        <f t="shared" si="95"/>
        <v>0</v>
      </c>
      <c r="AC164" s="26">
        <f t="shared" si="95"/>
        <v>0</v>
      </c>
      <c r="AD164" s="26">
        <f t="shared" si="95"/>
        <v>0</v>
      </c>
      <c r="AE164" s="26">
        <f t="shared" si="95"/>
        <v>0</v>
      </c>
      <c r="AF164" s="26">
        <f t="shared" si="95"/>
        <v>0</v>
      </c>
      <c r="AG164" s="26">
        <f t="shared" si="95"/>
        <v>0</v>
      </c>
      <c r="AH164" s="26">
        <f t="shared" si="95"/>
        <v>0</v>
      </c>
      <c r="AI164" s="26">
        <f t="shared" si="95"/>
        <v>0</v>
      </c>
      <c r="AJ164" s="26">
        <f t="shared" ref="AJ164:AM164" si="96">IF(AJ25=0,0,((AJ7*0.5)+AI25-AJ43)*AJ80*AJ129*AJ$2)</f>
        <v>0</v>
      </c>
      <c r="AK164" s="26">
        <f t="shared" si="96"/>
        <v>0</v>
      </c>
      <c r="AL164" s="26">
        <f t="shared" si="96"/>
        <v>0</v>
      </c>
      <c r="AM164" s="26">
        <f t="shared" si="96"/>
        <v>0</v>
      </c>
    </row>
    <row r="165" spans="1:39" hidden="1" x14ac:dyDescent="0.25">
      <c r="A165" s="592"/>
      <c r="B165" s="236" t="s">
        <v>1</v>
      </c>
      <c r="C165" s="26">
        <f t="shared" si="90"/>
        <v>0</v>
      </c>
      <c r="D165" s="26">
        <f t="shared" ref="D165:AI165" si="97">IF(D26=0,0,((D8*0.5)+C26-D44)*D81*D130*D$2)</f>
        <v>0</v>
      </c>
      <c r="E165" s="26">
        <f t="shared" si="97"/>
        <v>0</v>
      </c>
      <c r="F165" s="26">
        <f t="shared" si="97"/>
        <v>0</v>
      </c>
      <c r="G165" s="26">
        <f t="shared" si="97"/>
        <v>0</v>
      </c>
      <c r="H165" s="26">
        <f t="shared" si="97"/>
        <v>0</v>
      </c>
      <c r="I165" s="26">
        <f t="shared" si="97"/>
        <v>0</v>
      </c>
      <c r="J165" s="26">
        <f t="shared" si="97"/>
        <v>0</v>
      </c>
      <c r="K165" s="26">
        <f t="shared" si="97"/>
        <v>0</v>
      </c>
      <c r="L165" s="26">
        <f t="shared" si="97"/>
        <v>0</v>
      </c>
      <c r="M165" s="26">
        <f t="shared" si="97"/>
        <v>0</v>
      </c>
      <c r="N165" s="26">
        <f t="shared" si="97"/>
        <v>0</v>
      </c>
      <c r="O165" s="26">
        <f t="shared" si="97"/>
        <v>0</v>
      </c>
      <c r="P165" s="26">
        <f t="shared" si="97"/>
        <v>0</v>
      </c>
      <c r="Q165" s="26">
        <f t="shared" si="97"/>
        <v>0</v>
      </c>
      <c r="R165" s="26">
        <f t="shared" si="97"/>
        <v>0</v>
      </c>
      <c r="S165" s="26">
        <f t="shared" si="97"/>
        <v>0</v>
      </c>
      <c r="T165" s="26">
        <f t="shared" si="97"/>
        <v>0</v>
      </c>
      <c r="U165" s="26">
        <f t="shared" si="97"/>
        <v>0</v>
      </c>
      <c r="V165" s="26">
        <f t="shared" si="97"/>
        <v>0</v>
      </c>
      <c r="W165" s="26">
        <f t="shared" si="97"/>
        <v>0</v>
      </c>
      <c r="X165" s="26">
        <f t="shared" si="97"/>
        <v>0</v>
      </c>
      <c r="Y165" s="26">
        <f t="shared" si="97"/>
        <v>0</v>
      </c>
      <c r="Z165" s="26">
        <f t="shared" si="97"/>
        <v>0</v>
      </c>
      <c r="AA165" s="26">
        <f t="shared" si="97"/>
        <v>0</v>
      </c>
      <c r="AB165" s="26">
        <f t="shared" si="97"/>
        <v>0</v>
      </c>
      <c r="AC165" s="26">
        <f t="shared" si="97"/>
        <v>0</v>
      </c>
      <c r="AD165" s="26">
        <f t="shared" si="97"/>
        <v>0</v>
      </c>
      <c r="AE165" s="26">
        <f t="shared" si="97"/>
        <v>0</v>
      </c>
      <c r="AF165" s="26">
        <f t="shared" si="97"/>
        <v>0</v>
      </c>
      <c r="AG165" s="26">
        <f t="shared" si="97"/>
        <v>0</v>
      </c>
      <c r="AH165" s="26">
        <f t="shared" si="97"/>
        <v>0</v>
      </c>
      <c r="AI165" s="26">
        <f t="shared" si="97"/>
        <v>0</v>
      </c>
      <c r="AJ165" s="26">
        <f t="shared" ref="AJ165:AM165" si="98">IF(AJ26=0,0,((AJ8*0.5)+AI26-AJ44)*AJ81*AJ130*AJ$2)</f>
        <v>0</v>
      </c>
      <c r="AK165" s="26">
        <f t="shared" si="98"/>
        <v>0</v>
      </c>
      <c r="AL165" s="26">
        <f t="shared" si="98"/>
        <v>0</v>
      </c>
      <c r="AM165" s="26">
        <f t="shared" si="98"/>
        <v>0</v>
      </c>
    </row>
    <row r="166" spans="1:39" hidden="1" x14ac:dyDescent="0.25">
      <c r="A166" s="592"/>
      <c r="B166" s="236" t="s">
        <v>21</v>
      </c>
      <c r="C166" s="26">
        <f t="shared" si="90"/>
        <v>0</v>
      </c>
      <c r="D166" s="26">
        <f t="shared" ref="D166:AI166" si="99">IF(D27=0,0,((D9*0.5)+C27-D45)*D82*D131*D$2)</f>
        <v>0</v>
      </c>
      <c r="E166" s="26">
        <f t="shared" si="99"/>
        <v>0</v>
      </c>
      <c r="F166" s="26">
        <f t="shared" si="99"/>
        <v>0</v>
      </c>
      <c r="G166" s="26">
        <f t="shared" si="99"/>
        <v>0</v>
      </c>
      <c r="H166" s="26">
        <f t="shared" si="99"/>
        <v>0</v>
      </c>
      <c r="I166" s="26">
        <f t="shared" si="99"/>
        <v>0</v>
      </c>
      <c r="J166" s="26">
        <f t="shared" si="99"/>
        <v>0</v>
      </c>
      <c r="K166" s="26">
        <f t="shared" si="99"/>
        <v>0</v>
      </c>
      <c r="L166" s="26">
        <f t="shared" si="99"/>
        <v>0</v>
      </c>
      <c r="M166" s="26">
        <f t="shared" si="99"/>
        <v>0</v>
      </c>
      <c r="N166" s="26">
        <f t="shared" si="99"/>
        <v>0</v>
      </c>
      <c r="O166" s="26">
        <f t="shared" si="99"/>
        <v>0</v>
      </c>
      <c r="P166" s="26">
        <f t="shared" si="99"/>
        <v>0</v>
      </c>
      <c r="Q166" s="26">
        <f t="shared" si="99"/>
        <v>0</v>
      </c>
      <c r="R166" s="26">
        <f t="shared" si="99"/>
        <v>0</v>
      </c>
      <c r="S166" s="26">
        <f t="shared" si="99"/>
        <v>0</v>
      </c>
      <c r="T166" s="26">
        <f t="shared" si="99"/>
        <v>0</v>
      </c>
      <c r="U166" s="26">
        <f t="shared" si="99"/>
        <v>0</v>
      </c>
      <c r="V166" s="26">
        <f t="shared" si="99"/>
        <v>0</v>
      </c>
      <c r="W166" s="26">
        <f t="shared" si="99"/>
        <v>0</v>
      </c>
      <c r="X166" s="26">
        <f t="shared" si="99"/>
        <v>0</v>
      </c>
      <c r="Y166" s="26">
        <f t="shared" si="99"/>
        <v>0</v>
      </c>
      <c r="Z166" s="26">
        <f t="shared" si="99"/>
        <v>0</v>
      </c>
      <c r="AA166" s="26">
        <f t="shared" si="99"/>
        <v>0</v>
      </c>
      <c r="AB166" s="26">
        <f t="shared" si="99"/>
        <v>0</v>
      </c>
      <c r="AC166" s="26">
        <f t="shared" si="99"/>
        <v>0</v>
      </c>
      <c r="AD166" s="26">
        <f t="shared" si="99"/>
        <v>0</v>
      </c>
      <c r="AE166" s="26">
        <f t="shared" si="99"/>
        <v>0</v>
      </c>
      <c r="AF166" s="26">
        <f t="shared" si="99"/>
        <v>0</v>
      </c>
      <c r="AG166" s="26">
        <f t="shared" si="99"/>
        <v>0</v>
      </c>
      <c r="AH166" s="26">
        <f t="shared" si="99"/>
        <v>0</v>
      </c>
      <c r="AI166" s="26">
        <f t="shared" si="99"/>
        <v>0</v>
      </c>
      <c r="AJ166" s="26">
        <f t="shared" ref="AJ166:AM166" si="100">IF(AJ27=0,0,((AJ9*0.5)+AI27-AJ45)*AJ82*AJ131*AJ$2)</f>
        <v>0</v>
      </c>
      <c r="AK166" s="26">
        <f t="shared" si="100"/>
        <v>0</v>
      </c>
      <c r="AL166" s="26">
        <f t="shared" si="100"/>
        <v>0</v>
      </c>
      <c r="AM166" s="26">
        <f t="shared" si="100"/>
        <v>0</v>
      </c>
    </row>
    <row r="167" spans="1:39" hidden="1" x14ac:dyDescent="0.25">
      <c r="A167" s="592"/>
      <c r="B167" s="77" t="s">
        <v>9</v>
      </c>
      <c r="C167" s="26">
        <f t="shared" si="90"/>
        <v>0</v>
      </c>
      <c r="D167" s="26">
        <f t="shared" ref="D167:AI167" si="101">IF(D28=0,0,((D10*0.5)+C28-D46)*D83*D132*D$2)</f>
        <v>0</v>
      </c>
      <c r="E167" s="26">
        <f t="shared" si="101"/>
        <v>0</v>
      </c>
      <c r="F167" s="26">
        <f t="shared" si="101"/>
        <v>0</v>
      </c>
      <c r="G167" s="26">
        <f t="shared" si="101"/>
        <v>0</v>
      </c>
      <c r="H167" s="26">
        <f t="shared" si="101"/>
        <v>0</v>
      </c>
      <c r="I167" s="26">
        <f t="shared" si="101"/>
        <v>0</v>
      </c>
      <c r="J167" s="26">
        <f t="shared" si="101"/>
        <v>0</v>
      </c>
      <c r="K167" s="26">
        <f t="shared" si="101"/>
        <v>0</v>
      </c>
      <c r="L167" s="26">
        <f t="shared" si="101"/>
        <v>0</v>
      </c>
      <c r="M167" s="26">
        <f t="shared" si="101"/>
        <v>0</v>
      </c>
      <c r="N167" s="26">
        <f t="shared" si="101"/>
        <v>0</v>
      </c>
      <c r="O167" s="26">
        <f t="shared" si="101"/>
        <v>0</v>
      </c>
      <c r="P167" s="26">
        <f t="shared" si="101"/>
        <v>0</v>
      </c>
      <c r="Q167" s="26">
        <f t="shared" si="101"/>
        <v>0</v>
      </c>
      <c r="R167" s="26">
        <f t="shared" si="101"/>
        <v>0</v>
      </c>
      <c r="S167" s="26">
        <f t="shared" si="101"/>
        <v>0</v>
      </c>
      <c r="T167" s="26">
        <f t="shared" si="101"/>
        <v>0</v>
      </c>
      <c r="U167" s="26">
        <f t="shared" si="101"/>
        <v>0</v>
      </c>
      <c r="V167" s="26">
        <f t="shared" si="101"/>
        <v>0</v>
      </c>
      <c r="W167" s="26">
        <f t="shared" si="101"/>
        <v>0</v>
      </c>
      <c r="X167" s="26">
        <f t="shared" si="101"/>
        <v>0</v>
      </c>
      <c r="Y167" s="26">
        <f t="shared" si="101"/>
        <v>0</v>
      </c>
      <c r="Z167" s="26">
        <f t="shared" si="101"/>
        <v>0</v>
      </c>
      <c r="AA167" s="26">
        <f t="shared" si="101"/>
        <v>0</v>
      </c>
      <c r="AB167" s="26">
        <f t="shared" si="101"/>
        <v>0</v>
      </c>
      <c r="AC167" s="26">
        <f t="shared" si="101"/>
        <v>0</v>
      </c>
      <c r="AD167" s="26">
        <f t="shared" si="101"/>
        <v>0</v>
      </c>
      <c r="AE167" s="26">
        <f t="shared" si="101"/>
        <v>0</v>
      </c>
      <c r="AF167" s="26">
        <f t="shared" si="101"/>
        <v>0</v>
      </c>
      <c r="AG167" s="26">
        <f t="shared" si="101"/>
        <v>0</v>
      </c>
      <c r="AH167" s="26">
        <f t="shared" si="101"/>
        <v>0</v>
      </c>
      <c r="AI167" s="26">
        <f t="shared" si="101"/>
        <v>0</v>
      </c>
      <c r="AJ167" s="26">
        <f t="shared" ref="AJ167:AM167" si="102">IF(AJ28=0,0,((AJ10*0.5)+AI28-AJ46)*AJ83*AJ132*AJ$2)</f>
        <v>0</v>
      </c>
      <c r="AK167" s="26">
        <f t="shared" si="102"/>
        <v>0</v>
      </c>
      <c r="AL167" s="26">
        <f t="shared" si="102"/>
        <v>0</v>
      </c>
      <c r="AM167" s="26">
        <f t="shared" si="102"/>
        <v>0</v>
      </c>
    </row>
    <row r="168" spans="1:39" hidden="1" x14ac:dyDescent="0.25">
      <c r="A168" s="592"/>
      <c r="B168" s="77" t="s">
        <v>3</v>
      </c>
      <c r="C168" s="26">
        <f t="shared" si="90"/>
        <v>0</v>
      </c>
      <c r="D168" s="26">
        <f t="shared" ref="D168:AI168" si="103">IF(D29=0,0,((D11*0.5)+C29-D47)*D84*D133*D$2)</f>
        <v>0</v>
      </c>
      <c r="E168" s="26">
        <f t="shared" si="103"/>
        <v>0</v>
      </c>
      <c r="F168" s="26">
        <f t="shared" si="103"/>
        <v>0</v>
      </c>
      <c r="G168" s="26">
        <f t="shared" si="103"/>
        <v>0</v>
      </c>
      <c r="H168" s="26">
        <f t="shared" si="103"/>
        <v>0</v>
      </c>
      <c r="I168" s="26">
        <f t="shared" si="103"/>
        <v>0</v>
      </c>
      <c r="J168" s="26">
        <f t="shared" si="103"/>
        <v>0</v>
      </c>
      <c r="K168" s="26">
        <f t="shared" si="103"/>
        <v>0</v>
      </c>
      <c r="L168" s="26">
        <f t="shared" si="103"/>
        <v>0</v>
      </c>
      <c r="M168" s="26">
        <f t="shared" si="103"/>
        <v>0</v>
      </c>
      <c r="N168" s="26">
        <f t="shared" si="103"/>
        <v>0</v>
      </c>
      <c r="O168" s="26">
        <f t="shared" si="103"/>
        <v>0</v>
      </c>
      <c r="P168" s="26">
        <f t="shared" si="103"/>
        <v>0</v>
      </c>
      <c r="Q168" s="26">
        <f t="shared" si="103"/>
        <v>0</v>
      </c>
      <c r="R168" s="26">
        <f t="shared" si="103"/>
        <v>0</v>
      </c>
      <c r="S168" s="26">
        <f t="shared" si="103"/>
        <v>0</v>
      </c>
      <c r="T168" s="26">
        <f t="shared" si="103"/>
        <v>0</v>
      </c>
      <c r="U168" s="26">
        <f t="shared" si="103"/>
        <v>0</v>
      </c>
      <c r="V168" s="26">
        <f t="shared" si="103"/>
        <v>0</v>
      </c>
      <c r="W168" s="26">
        <f t="shared" si="103"/>
        <v>0</v>
      </c>
      <c r="X168" s="26">
        <f t="shared" si="103"/>
        <v>0</v>
      </c>
      <c r="Y168" s="26">
        <f t="shared" si="103"/>
        <v>0</v>
      </c>
      <c r="Z168" s="26">
        <f t="shared" si="103"/>
        <v>0</v>
      </c>
      <c r="AA168" s="26">
        <f t="shared" si="103"/>
        <v>0</v>
      </c>
      <c r="AB168" s="26">
        <f t="shared" si="103"/>
        <v>0</v>
      </c>
      <c r="AC168" s="26">
        <f t="shared" si="103"/>
        <v>0</v>
      </c>
      <c r="AD168" s="26">
        <f t="shared" si="103"/>
        <v>0</v>
      </c>
      <c r="AE168" s="26">
        <f t="shared" si="103"/>
        <v>0</v>
      </c>
      <c r="AF168" s="26">
        <f t="shared" si="103"/>
        <v>0</v>
      </c>
      <c r="AG168" s="26">
        <f t="shared" si="103"/>
        <v>0</v>
      </c>
      <c r="AH168" s="26">
        <f t="shared" si="103"/>
        <v>0</v>
      </c>
      <c r="AI168" s="26">
        <f t="shared" si="103"/>
        <v>0</v>
      </c>
      <c r="AJ168" s="26">
        <f t="shared" ref="AJ168:AM168" si="104">IF(AJ29=0,0,((AJ11*0.5)+AI29-AJ47)*AJ84*AJ133*AJ$2)</f>
        <v>0</v>
      </c>
      <c r="AK168" s="26">
        <f t="shared" si="104"/>
        <v>0</v>
      </c>
      <c r="AL168" s="26">
        <f t="shared" si="104"/>
        <v>0</v>
      </c>
      <c r="AM168" s="26">
        <f t="shared" si="104"/>
        <v>0</v>
      </c>
    </row>
    <row r="169" spans="1:39" ht="15.75" hidden="1" customHeight="1" x14ac:dyDescent="0.25">
      <c r="A169" s="592"/>
      <c r="B169" s="77" t="s">
        <v>4</v>
      </c>
      <c r="C169" s="26">
        <f t="shared" si="90"/>
        <v>0</v>
      </c>
      <c r="D169" s="26">
        <f t="shared" ref="D169:AI169" si="105">IF(D30=0,0,((D12*0.5)+C30-D48)*D85*D134*D$2)</f>
        <v>0</v>
      </c>
      <c r="E169" s="26">
        <f t="shared" si="105"/>
        <v>5.2085282258262824</v>
      </c>
      <c r="F169" s="26">
        <f t="shared" si="105"/>
        <v>11.930086147711304</v>
      </c>
      <c r="G169" s="26">
        <f t="shared" si="105"/>
        <v>27.686377998478303</v>
      </c>
      <c r="H169" s="26">
        <f t="shared" si="105"/>
        <v>110.67476332715032</v>
      </c>
      <c r="I169" s="26">
        <f t="shared" si="105"/>
        <v>197.15639407889691</v>
      </c>
      <c r="J169" s="26">
        <f t="shared" si="105"/>
        <v>224.78650031919631</v>
      </c>
      <c r="K169" s="26">
        <f t="shared" si="105"/>
        <v>304.4711131015377</v>
      </c>
      <c r="L169" s="26">
        <f t="shared" si="105"/>
        <v>197.14703308156015</v>
      </c>
      <c r="M169" s="26">
        <f t="shared" si="105"/>
        <v>164.44193693017729</v>
      </c>
      <c r="N169" s="26">
        <f t="shared" si="105"/>
        <v>304.773530468015</v>
      </c>
      <c r="O169" s="26">
        <f t="shared" si="105"/>
        <v>583.29364286791258</v>
      </c>
      <c r="P169" s="26">
        <f t="shared" si="105"/>
        <v>422.40211366181802</v>
      </c>
      <c r="Q169" s="26">
        <f t="shared" si="105"/>
        <v>515.73859576158861</v>
      </c>
      <c r="R169" s="26">
        <f t="shared" si="105"/>
        <v>387.10136342089771</v>
      </c>
      <c r="S169" s="26">
        <f t="shared" si="105"/>
        <v>550.11249584644224</v>
      </c>
      <c r="T169" s="26">
        <f t="shared" si="105"/>
        <v>1823.3505283573693</v>
      </c>
      <c r="U169" s="26">
        <f t="shared" si="105"/>
        <v>2051.3933199471144</v>
      </c>
      <c r="V169" s="26">
        <f t="shared" si="105"/>
        <v>1708.7948191178969</v>
      </c>
      <c r="W169" s="26">
        <f t="shared" si="105"/>
        <v>1568.4321145713284</v>
      </c>
      <c r="X169" s="26">
        <f t="shared" si="105"/>
        <v>748.59532148909386</v>
      </c>
      <c r="Y169" s="26">
        <f t="shared" si="105"/>
        <v>557.82888208777945</v>
      </c>
      <c r="Z169" s="26">
        <f t="shared" si="105"/>
        <v>467.11632561386028</v>
      </c>
      <c r="AA169" s="26">
        <f t="shared" si="105"/>
        <v>583.29364286791258</v>
      </c>
      <c r="AB169" s="26">
        <f t="shared" si="105"/>
        <v>422.40211366181802</v>
      </c>
      <c r="AC169" s="26">
        <f t="shared" si="105"/>
        <v>515.73859576158861</v>
      </c>
      <c r="AD169" s="26">
        <f t="shared" si="105"/>
        <v>387.10136342089771</v>
      </c>
      <c r="AE169" s="26">
        <f t="shared" si="105"/>
        <v>550.11249584644224</v>
      </c>
      <c r="AF169" s="26">
        <f t="shared" si="105"/>
        <v>0</v>
      </c>
      <c r="AG169" s="26">
        <f t="shared" si="105"/>
        <v>0</v>
      </c>
      <c r="AH169" s="26">
        <f t="shared" si="105"/>
        <v>0</v>
      </c>
      <c r="AI169" s="26">
        <f t="shared" si="105"/>
        <v>0</v>
      </c>
      <c r="AJ169" s="26">
        <f t="shared" ref="AJ169:AM169" si="106">IF(AJ30=0,0,((AJ12*0.5)+AI30-AJ48)*AJ85*AJ134*AJ$2)</f>
        <v>0</v>
      </c>
      <c r="AK169" s="26">
        <f t="shared" si="106"/>
        <v>0</v>
      </c>
      <c r="AL169" s="26">
        <f t="shared" si="106"/>
        <v>0</v>
      </c>
      <c r="AM169" s="26">
        <f t="shared" si="106"/>
        <v>0</v>
      </c>
    </row>
    <row r="170" spans="1:39" hidden="1" x14ac:dyDescent="0.25">
      <c r="A170" s="592"/>
      <c r="B170" s="77" t="s">
        <v>5</v>
      </c>
      <c r="C170" s="26">
        <f t="shared" si="90"/>
        <v>0</v>
      </c>
      <c r="D170" s="26">
        <f t="shared" ref="D170:AI170" si="107">IF(D31=0,0,((D13*0.5)+C31-D49)*D86*D135*D$2)</f>
        <v>0</v>
      </c>
      <c r="E170" s="26">
        <f t="shared" si="107"/>
        <v>0</v>
      </c>
      <c r="F170" s="26">
        <f t="shared" si="107"/>
        <v>0</v>
      </c>
      <c r="G170" s="26">
        <f t="shared" si="107"/>
        <v>0</v>
      </c>
      <c r="H170" s="26">
        <f t="shared" si="107"/>
        <v>0</v>
      </c>
      <c r="I170" s="26">
        <f t="shared" si="107"/>
        <v>0</v>
      </c>
      <c r="J170" s="26">
        <f t="shared" si="107"/>
        <v>0</v>
      </c>
      <c r="K170" s="26">
        <f t="shared" si="107"/>
        <v>0</v>
      </c>
      <c r="L170" s="26">
        <f t="shared" si="107"/>
        <v>0</v>
      </c>
      <c r="M170" s="26">
        <f t="shared" si="107"/>
        <v>0</v>
      </c>
      <c r="N170" s="26">
        <f t="shared" si="107"/>
        <v>0</v>
      </c>
      <c r="O170" s="26">
        <f t="shared" si="107"/>
        <v>0</v>
      </c>
      <c r="P170" s="26">
        <f t="shared" si="107"/>
        <v>0</v>
      </c>
      <c r="Q170" s="26">
        <f t="shared" si="107"/>
        <v>0</v>
      </c>
      <c r="R170" s="26">
        <f t="shared" si="107"/>
        <v>0</v>
      </c>
      <c r="S170" s="26">
        <f t="shared" si="107"/>
        <v>0</v>
      </c>
      <c r="T170" s="26">
        <f t="shared" si="107"/>
        <v>0</v>
      </c>
      <c r="U170" s="26">
        <f t="shared" si="107"/>
        <v>0</v>
      </c>
      <c r="V170" s="26">
        <f t="shared" si="107"/>
        <v>0</v>
      </c>
      <c r="W170" s="26">
        <f t="shared" si="107"/>
        <v>0</v>
      </c>
      <c r="X170" s="26">
        <f t="shared" si="107"/>
        <v>0</v>
      </c>
      <c r="Y170" s="26">
        <f t="shared" si="107"/>
        <v>0</v>
      </c>
      <c r="Z170" s="26">
        <f t="shared" si="107"/>
        <v>0</v>
      </c>
      <c r="AA170" s="26">
        <f t="shared" si="107"/>
        <v>0</v>
      </c>
      <c r="AB170" s="26">
        <f t="shared" si="107"/>
        <v>0</v>
      </c>
      <c r="AC170" s="26">
        <f t="shared" si="107"/>
        <v>0</v>
      </c>
      <c r="AD170" s="26">
        <f t="shared" si="107"/>
        <v>0</v>
      </c>
      <c r="AE170" s="26">
        <f t="shared" si="107"/>
        <v>0</v>
      </c>
      <c r="AF170" s="26">
        <f t="shared" si="107"/>
        <v>0</v>
      </c>
      <c r="AG170" s="26">
        <f t="shared" si="107"/>
        <v>0</v>
      </c>
      <c r="AH170" s="26">
        <f t="shared" si="107"/>
        <v>0</v>
      </c>
      <c r="AI170" s="26">
        <f t="shared" si="107"/>
        <v>0</v>
      </c>
      <c r="AJ170" s="26">
        <f t="shared" ref="AJ170:AM170" si="108">IF(AJ31=0,0,((AJ13*0.5)+AI31-AJ49)*AJ86*AJ135*AJ$2)</f>
        <v>0</v>
      </c>
      <c r="AK170" s="26">
        <f t="shared" si="108"/>
        <v>0</v>
      </c>
      <c r="AL170" s="26">
        <f t="shared" si="108"/>
        <v>0</v>
      </c>
      <c r="AM170" s="26">
        <f t="shared" si="108"/>
        <v>0</v>
      </c>
    </row>
    <row r="171" spans="1:39" hidden="1" x14ac:dyDescent="0.25">
      <c r="A171" s="592"/>
      <c r="B171" s="77" t="s">
        <v>22</v>
      </c>
      <c r="C171" s="26">
        <f t="shared" si="90"/>
        <v>0</v>
      </c>
      <c r="D171" s="26">
        <f t="shared" ref="D171:AI171" si="109">IF(D32=0,0,((D14*0.5)+C32-D50)*D87*D136*D$2)</f>
        <v>0</v>
      </c>
      <c r="E171" s="26">
        <f t="shared" si="109"/>
        <v>0</v>
      </c>
      <c r="F171" s="26">
        <f t="shared" si="109"/>
        <v>0</v>
      </c>
      <c r="G171" s="26">
        <f t="shared" si="109"/>
        <v>0</v>
      </c>
      <c r="H171" s="26">
        <f t="shared" si="109"/>
        <v>0</v>
      </c>
      <c r="I171" s="26">
        <f t="shared" si="109"/>
        <v>0</v>
      </c>
      <c r="J171" s="26">
        <f t="shared" si="109"/>
        <v>0</v>
      </c>
      <c r="K171" s="26">
        <f t="shared" si="109"/>
        <v>0</v>
      </c>
      <c r="L171" s="26">
        <f t="shared" si="109"/>
        <v>0</v>
      </c>
      <c r="M171" s="26">
        <f t="shared" si="109"/>
        <v>0</v>
      </c>
      <c r="N171" s="26">
        <f t="shared" si="109"/>
        <v>0</v>
      </c>
      <c r="O171" s="26">
        <f t="shared" si="109"/>
        <v>0</v>
      </c>
      <c r="P171" s="26">
        <f t="shared" si="109"/>
        <v>0</v>
      </c>
      <c r="Q171" s="26">
        <f t="shared" si="109"/>
        <v>0</v>
      </c>
      <c r="R171" s="26">
        <f t="shared" si="109"/>
        <v>0</v>
      </c>
      <c r="S171" s="26">
        <f t="shared" si="109"/>
        <v>0</v>
      </c>
      <c r="T171" s="26">
        <f t="shared" si="109"/>
        <v>0</v>
      </c>
      <c r="U171" s="26">
        <f t="shared" si="109"/>
        <v>0</v>
      </c>
      <c r="V171" s="26">
        <f t="shared" si="109"/>
        <v>0</v>
      </c>
      <c r="W171" s="26">
        <f t="shared" si="109"/>
        <v>0</v>
      </c>
      <c r="X171" s="26">
        <f t="shared" si="109"/>
        <v>0</v>
      </c>
      <c r="Y171" s="26">
        <f t="shared" si="109"/>
        <v>0</v>
      </c>
      <c r="Z171" s="26">
        <f t="shared" si="109"/>
        <v>0</v>
      </c>
      <c r="AA171" s="26">
        <f t="shared" si="109"/>
        <v>0</v>
      </c>
      <c r="AB171" s="26">
        <f t="shared" si="109"/>
        <v>0</v>
      </c>
      <c r="AC171" s="26">
        <f t="shared" si="109"/>
        <v>0</v>
      </c>
      <c r="AD171" s="26">
        <f t="shared" si="109"/>
        <v>0</v>
      </c>
      <c r="AE171" s="26">
        <f t="shared" si="109"/>
        <v>0</v>
      </c>
      <c r="AF171" s="26">
        <f t="shared" si="109"/>
        <v>0</v>
      </c>
      <c r="AG171" s="26">
        <f t="shared" si="109"/>
        <v>0</v>
      </c>
      <c r="AH171" s="26">
        <f t="shared" si="109"/>
        <v>0</v>
      </c>
      <c r="AI171" s="26">
        <f t="shared" si="109"/>
        <v>0</v>
      </c>
      <c r="AJ171" s="26">
        <f t="shared" ref="AJ171:AM171" si="110">IF(AJ32=0,0,((AJ14*0.5)+AI32-AJ50)*AJ87*AJ136*AJ$2)</f>
        <v>0</v>
      </c>
      <c r="AK171" s="26">
        <f t="shared" si="110"/>
        <v>0</v>
      </c>
      <c r="AL171" s="26">
        <f t="shared" si="110"/>
        <v>0</v>
      </c>
      <c r="AM171" s="26">
        <f t="shared" si="110"/>
        <v>0</v>
      </c>
    </row>
    <row r="172" spans="1:39" hidden="1" x14ac:dyDescent="0.25">
      <c r="A172" s="592"/>
      <c r="B172" s="77" t="s">
        <v>23</v>
      </c>
      <c r="C172" s="26">
        <f t="shared" si="90"/>
        <v>0</v>
      </c>
      <c r="D172" s="26">
        <f t="shared" ref="D172:AI172" si="111">IF(D33=0,0,((D15*0.5)+C33-D51)*D88*D137*D$2)</f>
        <v>0</v>
      </c>
      <c r="E172" s="26">
        <f t="shared" si="111"/>
        <v>0</v>
      </c>
      <c r="F172" s="26">
        <f t="shared" si="111"/>
        <v>0</v>
      </c>
      <c r="G172" s="26">
        <f t="shared" si="111"/>
        <v>0</v>
      </c>
      <c r="H172" s="26">
        <f t="shared" si="111"/>
        <v>0</v>
      </c>
      <c r="I172" s="26">
        <f t="shared" si="111"/>
        <v>0</v>
      </c>
      <c r="J172" s="26">
        <f t="shared" si="111"/>
        <v>0</v>
      </c>
      <c r="K172" s="26">
        <f t="shared" si="111"/>
        <v>0</v>
      </c>
      <c r="L172" s="26">
        <f t="shared" si="111"/>
        <v>0</v>
      </c>
      <c r="M172" s="26">
        <f t="shared" si="111"/>
        <v>0</v>
      </c>
      <c r="N172" s="26">
        <f t="shared" si="111"/>
        <v>0</v>
      </c>
      <c r="O172" s="26">
        <f t="shared" si="111"/>
        <v>0</v>
      </c>
      <c r="P172" s="26">
        <f t="shared" si="111"/>
        <v>0</v>
      </c>
      <c r="Q172" s="26">
        <f t="shared" si="111"/>
        <v>0</v>
      </c>
      <c r="R172" s="26">
        <f t="shared" si="111"/>
        <v>0</v>
      </c>
      <c r="S172" s="26">
        <f t="shared" si="111"/>
        <v>0</v>
      </c>
      <c r="T172" s="26">
        <f t="shared" si="111"/>
        <v>0</v>
      </c>
      <c r="U172" s="26">
        <f t="shared" si="111"/>
        <v>0</v>
      </c>
      <c r="V172" s="26">
        <f t="shared" si="111"/>
        <v>0</v>
      </c>
      <c r="W172" s="26">
        <f t="shared" si="111"/>
        <v>0</v>
      </c>
      <c r="X172" s="26">
        <f t="shared" si="111"/>
        <v>0</v>
      </c>
      <c r="Y172" s="26">
        <f t="shared" si="111"/>
        <v>0</v>
      </c>
      <c r="Z172" s="26">
        <f t="shared" si="111"/>
        <v>0</v>
      </c>
      <c r="AA172" s="26">
        <f t="shared" si="111"/>
        <v>0</v>
      </c>
      <c r="AB172" s="26">
        <f t="shared" si="111"/>
        <v>0</v>
      </c>
      <c r="AC172" s="26">
        <f t="shared" si="111"/>
        <v>0</v>
      </c>
      <c r="AD172" s="26">
        <f t="shared" si="111"/>
        <v>0</v>
      </c>
      <c r="AE172" s="26">
        <f t="shared" si="111"/>
        <v>0</v>
      </c>
      <c r="AF172" s="26">
        <f t="shared" si="111"/>
        <v>0</v>
      </c>
      <c r="AG172" s="26">
        <f t="shared" si="111"/>
        <v>0</v>
      </c>
      <c r="AH172" s="26">
        <f t="shared" si="111"/>
        <v>0</v>
      </c>
      <c r="AI172" s="26">
        <f t="shared" si="111"/>
        <v>0</v>
      </c>
      <c r="AJ172" s="26">
        <f t="shared" ref="AJ172:AM172" si="112">IF(AJ33=0,0,((AJ15*0.5)+AI33-AJ51)*AJ88*AJ137*AJ$2)</f>
        <v>0</v>
      </c>
      <c r="AK172" s="26">
        <f t="shared" si="112"/>
        <v>0</v>
      </c>
      <c r="AL172" s="26">
        <f t="shared" si="112"/>
        <v>0</v>
      </c>
      <c r="AM172" s="26">
        <f t="shared" si="112"/>
        <v>0</v>
      </c>
    </row>
    <row r="173" spans="1:39" ht="15.75" hidden="1" customHeight="1" x14ac:dyDescent="0.25">
      <c r="A173" s="592"/>
      <c r="B173" s="77" t="s">
        <v>7</v>
      </c>
      <c r="C173" s="26">
        <f t="shared" si="90"/>
        <v>0</v>
      </c>
      <c r="D173" s="26">
        <f t="shared" ref="D173:AI173" si="113">IF(D34=0,0,((D16*0.5)+C34-D52)*D89*D138*D$2)</f>
        <v>0</v>
      </c>
      <c r="E173" s="26">
        <f t="shared" si="113"/>
        <v>0</v>
      </c>
      <c r="F173" s="26">
        <f t="shared" si="113"/>
        <v>0</v>
      </c>
      <c r="G173" s="26">
        <f t="shared" si="113"/>
        <v>0</v>
      </c>
      <c r="H173" s="26">
        <f t="shared" si="113"/>
        <v>0</v>
      </c>
      <c r="I173" s="26">
        <f t="shared" si="113"/>
        <v>0</v>
      </c>
      <c r="J173" s="26">
        <f t="shared" si="113"/>
        <v>0</v>
      </c>
      <c r="K173" s="26">
        <f t="shared" si="113"/>
        <v>0</v>
      </c>
      <c r="L173" s="26">
        <f t="shared" si="113"/>
        <v>0</v>
      </c>
      <c r="M173" s="26">
        <f t="shared" si="113"/>
        <v>0</v>
      </c>
      <c r="N173" s="26">
        <f t="shared" si="113"/>
        <v>0</v>
      </c>
      <c r="O173" s="26">
        <f t="shared" si="113"/>
        <v>0</v>
      </c>
      <c r="P173" s="26">
        <f t="shared" si="113"/>
        <v>0</v>
      </c>
      <c r="Q173" s="26">
        <f t="shared" si="113"/>
        <v>0</v>
      </c>
      <c r="R173" s="26">
        <f t="shared" si="113"/>
        <v>0</v>
      </c>
      <c r="S173" s="26">
        <f t="shared" si="113"/>
        <v>0</v>
      </c>
      <c r="T173" s="26">
        <f t="shared" si="113"/>
        <v>0</v>
      </c>
      <c r="U173" s="26">
        <f t="shared" si="113"/>
        <v>0</v>
      </c>
      <c r="V173" s="26">
        <f t="shared" si="113"/>
        <v>0</v>
      </c>
      <c r="W173" s="26">
        <f t="shared" si="113"/>
        <v>0</v>
      </c>
      <c r="X173" s="26">
        <f t="shared" si="113"/>
        <v>0</v>
      </c>
      <c r="Y173" s="26">
        <f t="shared" si="113"/>
        <v>0</v>
      </c>
      <c r="Z173" s="26">
        <f t="shared" si="113"/>
        <v>0</v>
      </c>
      <c r="AA173" s="26">
        <f t="shared" si="113"/>
        <v>0</v>
      </c>
      <c r="AB173" s="26">
        <f t="shared" si="113"/>
        <v>0</v>
      </c>
      <c r="AC173" s="26">
        <f t="shared" si="113"/>
        <v>0</v>
      </c>
      <c r="AD173" s="26">
        <f t="shared" si="113"/>
        <v>0</v>
      </c>
      <c r="AE173" s="26">
        <f t="shared" si="113"/>
        <v>0</v>
      </c>
      <c r="AF173" s="26">
        <f t="shared" si="113"/>
        <v>0</v>
      </c>
      <c r="AG173" s="26">
        <f t="shared" si="113"/>
        <v>0</v>
      </c>
      <c r="AH173" s="26">
        <f t="shared" si="113"/>
        <v>0</v>
      </c>
      <c r="AI173" s="26">
        <f t="shared" si="113"/>
        <v>0</v>
      </c>
      <c r="AJ173" s="26">
        <f t="shared" ref="AJ173:AM173" si="114">IF(AJ34=0,0,((AJ16*0.5)+AI34-AJ52)*AJ89*AJ138*AJ$2)</f>
        <v>0</v>
      </c>
      <c r="AK173" s="26">
        <f t="shared" si="114"/>
        <v>0</v>
      </c>
      <c r="AL173" s="26">
        <f t="shared" si="114"/>
        <v>0</v>
      </c>
      <c r="AM173" s="26">
        <f t="shared" si="114"/>
        <v>0</v>
      </c>
    </row>
    <row r="174" spans="1:39" ht="15.75" hidden="1" customHeight="1" x14ac:dyDescent="0.25">
      <c r="A174" s="592"/>
      <c r="B174" s="77" t="s">
        <v>8</v>
      </c>
      <c r="C174" s="26">
        <f t="shared" si="90"/>
        <v>0</v>
      </c>
      <c r="D174" s="26">
        <f t="shared" ref="D174:AI174" si="115">IF(D35=0,0,((D17*0.5)+C35-D53)*D90*D139*D$2)</f>
        <v>0</v>
      </c>
      <c r="E174" s="26">
        <f t="shared" si="115"/>
        <v>0</v>
      </c>
      <c r="F174" s="26">
        <f t="shared" si="115"/>
        <v>0</v>
      </c>
      <c r="G174" s="26">
        <f t="shared" si="115"/>
        <v>0</v>
      </c>
      <c r="H174" s="26">
        <f t="shared" si="115"/>
        <v>0</v>
      </c>
      <c r="I174" s="26">
        <f t="shared" si="115"/>
        <v>0</v>
      </c>
      <c r="J174" s="26">
        <f t="shared" si="115"/>
        <v>0</v>
      </c>
      <c r="K174" s="26">
        <f t="shared" si="115"/>
        <v>0</v>
      </c>
      <c r="L174" s="26">
        <f t="shared" si="115"/>
        <v>0</v>
      </c>
      <c r="M174" s="26">
        <f t="shared" si="115"/>
        <v>0</v>
      </c>
      <c r="N174" s="26">
        <f t="shared" si="115"/>
        <v>0</v>
      </c>
      <c r="O174" s="26">
        <f t="shared" si="115"/>
        <v>0</v>
      </c>
      <c r="P174" s="26">
        <f t="shared" si="115"/>
        <v>0</v>
      </c>
      <c r="Q174" s="26">
        <f t="shared" si="115"/>
        <v>0</v>
      </c>
      <c r="R174" s="26">
        <f t="shared" si="115"/>
        <v>0</v>
      </c>
      <c r="S174" s="26">
        <f t="shared" si="115"/>
        <v>0</v>
      </c>
      <c r="T174" s="26">
        <f t="shared" si="115"/>
        <v>0</v>
      </c>
      <c r="U174" s="26">
        <f t="shared" si="115"/>
        <v>0</v>
      </c>
      <c r="V174" s="26">
        <f t="shared" si="115"/>
        <v>0</v>
      </c>
      <c r="W174" s="26">
        <f t="shared" si="115"/>
        <v>0</v>
      </c>
      <c r="X174" s="26">
        <f t="shared" si="115"/>
        <v>0</v>
      </c>
      <c r="Y174" s="26">
        <f t="shared" si="115"/>
        <v>0</v>
      </c>
      <c r="Z174" s="26">
        <f t="shared" si="115"/>
        <v>0</v>
      </c>
      <c r="AA174" s="26">
        <f t="shared" si="115"/>
        <v>0</v>
      </c>
      <c r="AB174" s="26">
        <f t="shared" si="115"/>
        <v>0</v>
      </c>
      <c r="AC174" s="26">
        <f t="shared" si="115"/>
        <v>0</v>
      </c>
      <c r="AD174" s="26">
        <f t="shared" si="115"/>
        <v>0</v>
      </c>
      <c r="AE174" s="26">
        <f t="shared" si="115"/>
        <v>0</v>
      </c>
      <c r="AF174" s="26">
        <f t="shared" si="115"/>
        <v>0</v>
      </c>
      <c r="AG174" s="26">
        <f t="shared" si="115"/>
        <v>0</v>
      </c>
      <c r="AH174" s="26">
        <f t="shared" si="115"/>
        <v>0</v>
      </c>
      <c r="AI174" s="26">
        <f t="shared" si="115"/>
        <v>0</v>
      </c>
      <c r="AJ174" s="26">
        <f t="shared" ref="AJ174:AM174" si="116">IF(AJ35=0,0,((AJ17*0.5)+AI35-AJ53)*AJ90*AJ139*AJ$2)</f>
        <v>0</v>
      </c>
      <c r="AK174" s="26">
        <f t="shared" si="116"/>
        <v>0</v>
      </c>
      <c r="AL174" s="26">
        <f t="shared" si="116"/>
        <v>0</v>
      </c>
      <c r="AM174" s="26">
        <f t="shared" si="116"/>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0</v>
      </c>
      <c r="E176" s="26">
        <f t="shared" ref="E176:AM176" si="117">SUM(E162:E175)</f>
        <v>5.2085282258262824</v>
      </c>
      <c r="F176" s="26">
        <f t="shared" si="117"/>
        <v>11.930086147711304</v>
      </c>
      <c r="G176" s="26">
        <f t="shared" si="117"/>
        <v>27.686377998478303</v>
      </c>
      <c r="H176" s="26">
        <f t="shared" si="117"/>
        <v>110.67476332715032</v>
      </c>
      <c r="I176" s="26">
        <f t="shared" si="117"/>
        <v>197.15639407889691</v>
      </c>
      <c r="J176" s="26">
        <f t="shared" si="117"/>
        <v>224.78650031919631</v>
      </c>
      <c r="K176" s="26">
        <f t="shared" si="117"/>
        <v>304.4711131015377</v>
      </c>
      <c r="L176" s="26">
        <f t="shared" si="117"/>
        <v>197.14703308156015</v>
      </c>
      <c r="M176" s="26">
        <f t="shared" si="117"/>
        <v>164.44193693017729</v>
      </c>
      <c r="N176" s="26">
        <f t="shared" si="117"/>
        <v>304.773530468015</v>
      </c>
      <c r="O176" s="26">
        <f t="shared" si="117"/>
        <v>583.29364286791258</v>
      </c>
      <c r="P176" s="26">
        <f t="shared" si="117"/>
        <v>422.40211366181802</v>
      </c>
      <c r="Q176" s="26">
        <f t="shared" si="117"/>
        <v>515.73859576158861</v>
      </c>
      <c r="R176" s="26">
        <f t="shared" si="117"/>
        <v>387.10136342089771</v>
      </c>
      <c r="S176" s="26">
        <f t="shared" si="117"/>
        <v>550.11249584644224</v>
      </c>
      <c r="T176" s="26">
        <f t="shared" si="117"/>
        <v>1823.3505283573693</v>
      </c>
      <c r="U176" s="26">
        <f t="shared" si="117"/>
        <v>2051.3933199471144</v>
      </c>
      <c r="V176" s="26">
        <f t="shared" si="117"/>
        <v>1708.7948191178969</v>
      </c>
      <c r="W176" s="26">
        <f t="shared" si="117"/>
        <v>1568.4321145713284</v>
      </c>
      <c r="X176" s="26">
        <f t="shared" si="117"/>
        <v>748.59532148909386</v>
      </c>
      <c r="Y176" s="26">
        <f t="shared" si="117"/>
        <v>557.82888208777945</v>
      </c>
      <c r="Z176" s="26">
        <f t="shared" si="117"/>
        <v>467.11632561386028</v>
      </c>
      <c r="AA176" s="26">
        <f t="shared" si="117"/>
        <v>583.29364286791258</v>
      </c>
      <c r="AB176" s="26">
        <f t="shared" si="117"/>
        <v>422.40211366181802</v>
      </c>
      <c r="AC176" s="26">
        <f t="shared" si="117"/>
        <v>515.73859576158861</v>
      </c>
      <c r="AD176" s="26">
        <f t="shared" si="117"/>
        <v>387.10136342089771</v>
      </c>
      <c r="AE176" s="26">
        <f t="shared" si="117"/>
        <v>550.11249584644224</v>
      </c>
      <c r="AF176" s="26">
        <f t="shared" si="117"/>
        <v>0</v>
      </c>
      <c r="AG176" s="26">
        <f t="shared" si="117"/>
        <v>0</v>
      </c>
      <c r="AH176" s="26">
        <f t="shared" si="117"/>
        <v>0</v>
      </c>
      <c r="AI176" s="26">
        <f t="shared" si="117"/>
        <v>0</v>
      </c>
      <c r="AJ176" s="26">
        <f t="shared" si="117"/>
        <v>0</v>
      </c>
      <c r="AK176" s="26">
        <f t="shared" si="117"/>
        <v>0</v>
      </c>
      <c r="AL176" s="26">
        <f t="shared" si="117"/>
        <v>0</v>
      </c>
      <c r="AM176" s="26">
        <f t="shared" si="117"/>
        <v>0</v>
      </c>
    </row>
    <row r="177" spans="1:39" ht="16.5" hidden="1" customHeight="1" thickBot="1" x14ac:dyDescent="0.3">
      <c r="A177" s="593"/>
      <c r="B177" s="135" t="s">
        <v>26</v>
      </c>
      <c r="C177" s="27">
        <f>C176</f>
        <v>0</v>
      </c>
      <c r="D177" s="27">
        <f>C177+D176</f>
        <v>0</v>
      </c>
      <c r="E177" s="27">
        <f t="shared" ref="E177:AM177" si="118">D177+E176</f>
        <v>5.2085282258262824</v>
      </c>
      <c r="F177" s="27">
        <f t="shared" si="118"/>
        <v>17.138614373537585</v>
      </c>
      <c r="G177" s="27">
        <f t="shared" si="118"/>
        <v>44.824992372015885</v>
      </c>
      <c r="H177" s="27">
        <f t="shared" si="118"/>
        <v>155.4997556991662</v>
      </c>
      <c r="I177" s="27">
        <f t="shared" si="118"/>
        <v>352.65614977806308</v>
      </c>
      <c r="J177" s="27">
        <f t="shared" si="118"/>
        <v>577.44265009725939</v>
      </c>
      <c r="K177" s="27">
        <f t="shared" si="118"/>
        <v>881.91376319879714</v>
      </c>
      <c r="L177" s="27">
        <f t="shared" si="118"/>
        <v>1079.0607962803574</v>
      </c>
      <c r="M177" s="27">
        <f t="shared" si="118"/>
        <v>1243.5027332105346</v>
      </c>
      <c r="N177" s="27">
        <f t="shared" si="118"/>
        <v>1548.2762636785496</v>
      </c>
      <c r="O177" s="27">
        <f t="shared" si="118"/>
        <v>2131.5699065464623</v>
      </c>
      <c r="P177" s="27">
        <f t="shared" si="118"/>
        <v>2553.9720202082804</v>
      </c>
      <c r="Q177" s="27">
        <f t="shared" si="118"/>
        <v>3069.7106159698687</v>
      </c>
      <c r="R177" s="27">
        <f t="shared" si="118"/>
        <v>3456.8119793907663</v>
      </c>
      <c r="S177" s="27">
        <f t="shared" si="118"/>
        <v>4006.9244752372088</v>
      </c>
      <c r="T177" s="27">
        <f t="shared" si="118"/>
        <v>5830.2750035945783</v>
      </c>
      <c r="U177" s="27">
        <f t="shared" si="118"/>
        <v>7881.6683235416931</v>
      </c>
      <c r="V177" s="27">
        <f t="shared" si="118"/>
        <v>9590.4631426595897</v>
      </c>
      <c r="W177" s="27">
        <f t="shared" si="118"/>
        <v>11158.895257230917</v>
      </c>
      <c r="X177" s="27">
        <f t="shared" si="118"/>
        <v>11907.490578720011</v>
      </c>
      <c r="Y177" s="27">
        <f t="shared" si="118"/>
        <v>12465.31946080779</v>
      </c>
      <c r="Z177" s="27">
        <f t="shared" si="118"/>
        <v>12932.435786421651</v>
      </c>
      <c r="AA177" s="27">
        <f t="shared" si="118"/>
        <v>13515.729429289564</v>
      </c>
      <c r="AB177" s="27">
        <f t="shared" si="118"/>
        <v>13938.131542951382</v>
      </c>
      <c r="AC177" s="27">
        <f t="shared" si="118"/>
        <v>14453.870138712969</v>
      </c>
      <c r="AD177" s="27">
        <f t="shared" si="118"/>
        <v>14840.971502133867</v>
      </c>
      <c r="AE177" s="27">
        <f t="shared" si="118"/>
        <v>15391.08399798031</v>
      </c>
      <c r="AF177" s="27">
        <f t="shared" si="118"/>
        <v>15391.08399798031</v>
      </c>
      <c r="AG177" s="27">
        <f t="shared" si="118"/>
        <v>15391.08399798031</v>
      </c>
      <c r="AH177" s="27">
        <f t="shared" si="118"/>
        <v>15391.08399798031</v>
      </c>
      <c r="AI177" s="27">
        <f t="shared" si="118"/>
        <v>15391.08399798031</v>
      </c>
      <c r="AJ177" s="27">
        <f t="shared" si="118"/>
        <v>15391.08399798031</v>
      </c>
      <c r="AK177" s="27">
        <f t="shared" si="118"/>
        <v>15391.08399798031</v>
      </c>
      <c r="AL177" s="27">
        <f t="shared" si="118"/>
        <v>15391.08399798031</v>
      </c>
      <c r="AM177" s="27">
        <f t="shared" si="118"/>
        <v>15391.08399798031</v>
      </c>
    </row>
    <row r="178" spans="1:39" hidden="1" x14ac:dyDescent="0.25">
      <c r="A178" s="96"/>
      <c r="B178" s="96" t="s">
        <v>122</v>
      </c>
      <c r="C178" s="101">
        <f>C157+C176</f>
        <v>0</v>
      </c>
      <c r="D178" s="101"/>
      <c r="E178" s="101">
        <f>E157+E176</f>
        <v>72.129346896256408</v>
      </c>
      <c r="F178" s="101">
        <f t="shared" ref="F178:N178" si="119">F157+F176</f>
        <v>167.36559659958118</v>
      </c>
      <c r="G178" s="101">
        <f t="shared" si="119"/>
        <v>367.36345384038071</v>
      </c>
      <c r="H178" s="101">
        <f t="shared" si="119"/>
        <v>863.50295610318358</v>
      </c>
      <c r="I178" s="101">
        <f t="shared" si="119"/>
        <v>1638.5491879562405</v>
      </c>
      <c r="J178" s="101">
        <f t="shared" si="119"/>
        <v>1807.5998497063151</v>
      </c>
      <c r="K178" s="101">
        <f t="shared" si="119"/>
        <v>2665.6143463255262</v>
      </c>
      <c r="L178" s="101">
        <f t="shared" si="119"/>
        <v>2284.2274190168282</v>
      </c>
      <c r="M178" s="101">
        <f t="shared" si="119"/>
        <v>2112.9255616598107</v>
      </c>
      <c r="N178" s="101">
        <f t="shared" si="119"/>
        <v>4874.9830272513063</v>
      </c>
    </row>
    <row r="179" spans="1:39" hidden="1" x14ac:dyDescent="0.25">
      <c r="A179" s="96"/>
      <c r="B179" s="96" t="s">
        <v>178</v>
      </c>
      <c r="C179" s="99">
        <f>C178-C73</f>
        <v>0</v>
      </c>
      <c r="D179" s="99">
        <f t="shared" ref="D179:AM179" si="120">D178-D73</f>
        <v>0</v>
      </c>
      <c r="E179" s="99">
        <f t="shared" si="120"/>
        <v>-3.3126843716502208E-4</v>
      </c>
      <c r="F179" s="99">
        <f t="shared" si="120"/>
        <v>7.9868954767903233E-4</v>
      </c>
      <c r="G179" s="99">
        <f t="shared" si="120"/>
        <v>-1.0072995169139176E-3</v>
      </c>
      <c r="H179" s="99">
        <f t="shared" si="120"/>
        <v>-3.6376582822867931E-3</v>
      </c>
      <c r="I179" s="99">
        <f t="shared" si="120"/>
        <v>0</v>
      </c>
      <c r="J179" s="99">
        <f t="shared" si="120"/>
        <v>0</v>
      </c>
      <c r="K179" s="99">
        <f t="shared" si="120"/>
        <v>0</v>
      </c>
      <c r="L179" s="99">
        <f t="shared" si="120"/>
        <v>0</v>
      </c>
      <c r="M179" s="99">
        <f t="shared" si="120"/>
        <v>0</v>
      </c>
      <c r="N179" s="99">
        <f t="shared" si="120"/>
        <v>0</v>
      </c>
      <c r="O179" s="99">
        <f t="shared" si="120"/>
        <v>-8244.1517152835186</v>
      </c>
      <c r="P179" s="99">
        <f t="shared" si="120"/>
        <v>-6311.0598952472283</v>
      </c>
      <c r="Q179" s="99">
        <f t="shared" si="120"/>
        <v>-7086.2095702256311</v>
      </c>
      <c r="R179" s="99">
        <f t="shared" si="120"/>
        <v>-7025.4151100246609</v>
      </c>
      <c r="S179" s="99">
        <f t="shared" si="120"/>
        <v>-8844.6362625283582</v>
      </c>
      <c r="T179" s="99">
        <f t="shared" si="120"/>
        <v>-13956.131114709406</v>
      </c>
      <c r="U179" s="99">
        <f t="shared" si="120"/>
        <v>-17048.946722129091</v>
      </c>
      <c r="V179" s="99">
        <f t="shared" si="120"/>
        <v>-13741.115475485973</v>
      </c>
      <c r="W179" s="99">
        <f t="shared" si="120"/>
        <v>-13731.467341024079</v>
      </c>
      <c r="X179" s="99">
        <f t="shared" si="120"/>
        <v>-8673.5363569265137</v>
      </c>
      <c r="Y179" s="99">
        <f t="shared" si="120"/>
        <v>-7167.5810076102771</v>
      </c>
      <c r="Z179" s="99">
        <f t="shared" si="120"/>
        <v>-7471.7254993328461</v>
      </c>
      <c r="AA179" s="99">
        <f t="shared" si="120"/>
        <v>-8244.1517152835186</v>
      </c>
      <c r="AB179" s="99">
        <f t="shared" si="120"/>
        <v>-6311.0598952472283</v>
      </c>
      <c r="AC179" s="99">
        <f t="shared" si="120"/>
        <v>-7086.2095702256311</v>
      </c>
      <c r="AD179" s="99">
        <f t="shared" si="120"/>
        <v>-7025.4151100246609</v>
      </c>
      <c r="AE179" s="99">
        <f t="shared" si="120"/>
        <v>-8844.6362625283582</v>
      </c>
      <c r="AF179" s="99">
        <f t="shared" si="120"/>
        <v>0</v>
      </c>
      <c r="AG179" s="99">
        <f t="shared" si="120"/>
        <v>0</v>
      </c>
      <c r="AH179" s="99">
        <f t="shared" si="120"/>
        <v>0</v>
      </c>
      <c r="AI179" s="99">
        <f t="shared" si="120"/>
        <v>0</v>
      </c>
      <c r="AJ179" s="99">
        <f t="shared" si="120"/>
        <v>0</v>
      </c>
      <c r="AK179" s="99">
        <f t="shared" si="120"/>
        <v>0</v>
      </c>
      <c r="AL179" s="99">
        <f t="shared" si="120"/>
        <v>0</v>
      </c>
      <c r="AM179" s="99">
        <f t="shared" si="120"/>
        <v>0</v>
      </c>
    </row>
    <row r="180" spans="1:39" ht="15.75" hidden="1" thickBot="1" x14ac:dyDescent="0.3">
      <c r="A180" s="96"/>
      <c r="B180" s="96"/>
      <c r="C180" s="99"/>
      <c r="D180" s="99"/>
      <c r="E180" s="99"/>
      <c r="F180" s="99"/>
      <c r="G180" s="99"/>
      <c r="H180" s="99"/>
      <c r="I180" s="99"/>
      <c r="J180" s="99"/>
      <c r="K180" s="99"/>
      <c r="L180" s="99"/>
      <c r="M180" s="99"/>
      <c r="N180" s="99"/>
    </row>
    <row r="181" spans="1:39" ht="15.75" hidden="1" thickBot="1" x14ac:dyDescent="0.3">
      <c r="A181" s="96"/>
      <c r="B181" s="252" t="s">
        <v>38</v>
      </c>
      <c r="C181" s="142">
        <f>C$4</f>
        <v>44927</v>
      </c>
      <c r="D181" s="142">
        <f t="shared" ref="D181:AM181" si="121">D$4</f>
        <v>44958</v>
      </c>
      <c r="E181" s="142">
        <f t="shared" si="121"/>
        <v>44986</v>
      </c>
      <c r="F181" s="142">
        <f t="shared" si="121"/>
        <v>45017</v>
      </c>
      <c r="G181" s="142">
        <f t="shared" si="121"/>
        <v>45047</v>
      </c>
      <c r="H181" s="142">
        <f t="shared" si="121"/>
        <v>45078</v>
      </c>
      <c r="I181" s="142">
        <f t="shared" si="121"/>
        <v>45108</v>
      </c>
      <c r="J181" s="142">
        <f t="shared" si="121"/>
        <v>45139</v>
      </c>
      <c r="K181" s="142">
        <f t="shared" si="121"/>
        <v>45170</v>
      </c>
      <c r="L181" s="142">
        <f t="shared" si="121"/>
        <v>45200</v>
      </c>
      <c r="M181" s="142">
        <f t="shared" si="121"/>
        <v>45231</v>
      </c>
      <c r="N181" s="142">
        <f t="shared" si="121"/>
        <v>45261</v>
      </c>
      <c r="O181" s="142">
        <f t="shared" si="121"/>
        <v>45292</v>
      </c>
      <c r="P181" s="142">
        <f t="shared" si="121"/>
        <v>45323</v>
      </c>
      <c r="Q181" s="142">
        <f t="shared" si="121"/>
        <v>45352</v>
      </c>
      <c r="R181" s="142">
        <f t="shared" si="121"/>
        <v>45383</v>
      </c>
      <c r="S181" s="142">
        <f t="shared" si="121"/>
        <v>45413</v>
      </c>
      <c r="T181" s="142">
        <f t="shared" si="121"/>
        <v>45444</v>
      </c>
      <c r="U181" s="142">
        <f t="shared" si="121"/>
        <v>45474</v>
      </c>
      <c r="V181" s="142">
        <f t="shared" si="121"/>
        <v>45505</v>
      </c>
      <c r="W181" s="142">
        <f t="shared" si="121"/>
        <v>45536</v>
      </c>
      <c r="X181" s="142">
        <f t="shared" si="121"/>
        <v>45566</v>
      </c>
      <c r="Y181" s="142">
        <f t="shared" si="121"/>
        <v>45597</v>
      </c>
      <c r="Z181" s="142">
        <f t="shared" si="121"/>
        <v>45627</v>
      </c>
      <c r="AA181" s="142">
        <f t="shared" si="121"/>
        <v>45658</v>
      </c>
      <c r="AB181" s="142">
        <f t="shared" si="121"/>
        <v>45689</v>
      </c>
      <c r="AC181" s="142">
        <f t="shared" si="121"/>
        <v>45717</v>
      </c>
      <c r="AD181" s="142">
        <f t="shared" si="121"/>
        <v>45748</v>
      </c>
      <c r="AE181" s="142">
        <f t="shared" si="121"/>
        <v>45778</v>
      </c>
      <c r="AF181" s="142">
        <f t="shared" si="121"/>
        <v>45809</v>
      </c>
      <c r="AG181" s="142">
        <f t="shared" si="121"/>
        <v>45839</v>
      </c>
      <c r="AH181" s="142">
        <f t="shared" si="121"/>
        <v>45870</v>
      </c>
      <c r="AI181" s="142">
        <f t="shared" si="121"/>
        <v>45901</v>
      </c>
      <c r="AJ181" s="142">
        <f t="shared" si="121"/>
        <v>45931</v>
      </c>
      <c r="AK181" s="142">
        <f t="shared" si="121"/>
        <v>45962</v>
      </c>
      <c r="AL181" s="142">
        <f t="shared" si="121"/>
        <v>45992</v>
      </c>
      <c r="AM181" s="142">
        <f t="shared" si="121"/>
        <v>46023</v>
      </c>
    </row>
    <row r="182" spans="1:39" hidden="1" x14ac:dyDescent="0.25">
      <c r="A182" s="96"/>
      <c r="B182" s="246" t="s">
        <v>123</v>
      </c>
      <c r="C182" s="109">
        <f>C157*'REVISED SUMMARY'!C42</f>
        <v>0</v>
      </c>
      <c r="D182" s="109">
        <f>D157*'REVISED SUMMARY'!D42</f>
        <v>0</v>
      </c>
      <c r="E182" s="109">
        <f>E157*'REVISED SUMMARY'!E42</f>
        <v>58.942032445069799</v>
      </c>
      <c r="F182" s="109">
        <f>F157*'REVISED SUMMARY'!F42</f>
        <v>141.68896913293753</v>
      </c>
      <c r="G182" s="109">
        <f>G157*'REVISED SUMMARY'!G42</f>
        <v>316.03202794629254</v>
      </c>
      <c r="H182" s="109">
        <f>H157*'REVISED SUMMARY'!H42</f>
        <v>564.75399436330792</v>
      </c>
      <c r="I182" s="109">
        <f>I157*'REVISED SUMMARY'!I42</f>
        <v>1300.3308684378508</v>
      </c>
      <c r="J182" s="109">
        <f>J157*'REVISED SUMMARY'!J42</f>
        <v>1247.0420940850358</v>
      </c>
      <c r="K182" s="109">
        <f>K157*'REVISED SUMMARY'!K42</f>
        <v>2066.9445106696094</v>
      </c>
      <c r="L182" s="109">
        <f>L157*'REVISED SUMMARY'!L42</f>
        <v>2073.8939134348911</v>
      </c>
      <c r="M182" s="109">
        <f>M157*'REVISED SUMMARY'!M42</f>
        <v>1757.1674703156482</v>
      </c>
      <c r="N182" s="109">
        <f>N157*'REVISED SUMMARY'!N42</f>
        <v>4295.9656331322694</v>
      </c>
      <c r="O182" s="216">
        <f>O157*'REVISED SUMMARY'!O42</f>
        <v>0</v>
      </c>
      <c r="P182" s="216">
        <f>P157*'REVISED SUMMARY'!P42</f>
        <v>0</v>
      </c>
      <c r="Q182" s="216">
        <f>Q157*'REVISED SUMMARY'!Q42</f>
        <v>0</v>
      </c>
      <c r="R182" s="216">
        <f>R157*'REVISED SUMMARY'!R42</f>
        <v>0</v>
      </c>
      <c r="S182" s="216">
        <f>S157*'REVISED SUMMARY'!S42</f>
        <v>0</v>
      </c>
      <c r="T182" s="216">
        <f>T157*'REVISED SUMMARY'!T42</f>
        <v>0</v>
      </c>
      <c r="U182" s="216">
        <f>U157*'REVISED SUMMARY'!U42</f>
        <v>0</v>
      </c>
      <c r="V182" s="216">
        <f>V157*'REVISED SUMMARY'!V42</f>
        <v>0</v>
      </c>
      <c r="W182" s="216">
        <f>W157*'REVISED SUMMARY'!W42</f>
        <v>0</v>
      </c>
      <c r="X182" s="216">
        <f>X157*'REVISED SUMMARY'!X42</f>
        <v>0</v>
      </c>
      <c r="Y182" s="216">
        <f>Y157*'REVISED SUMMARY'!Y42</f>
        <v>0</v>
      </c>
      <c r="Z182" s="216">
        <f>Z157*'REVISED SUMMARY'!Z42</f>
        <v>0</v>
      </c>
      <c r="AA182" s="216">
        <f>AA157*'REVISED SUMMARY'!AA42</f>
        <v>0</v>
      </c>
      <c r="AB182" s="216">
        <f>AB157*'REVISED SUMMARY'!AB42</f>
        <v>0</v>
      </c>
      <c r="AC182" s="216">
        <f>AC157*'REVISED SUMMARY'!AC42</f>
        <v>0</v>
      </c>
      <c r="AD182" s="216">
        <f>AD157*'REVISED SUMMARY'!AD42</f>
        <v>0</v>
      </c>
      <c r="AE182" s="216">
        <f>AE157*'REVISED SUMMARY'!AE42</f>
        <v>0</v>
      </c>
      <c r="AF182" s="216">
        <f>AF157*'REVISED SUMMARY'!AF42</f>
        <v>0</v>
      </c>
      <c r="AG182" s="216">
        <f>AG157*'REVISED SUMMARY'!AG42</f>
        <v>0</v>
      </c>
      <c r="AH182" s="216">
        <f>AH157*'REVISED SUMMARY'!AH42</f>
        <v>0</v>
      </c>
      <c r="AI182" s="216">
        <f>AI157*'REVISED SUMMARY'!AI42</f>
        <v>0</v>
      </c>
      <c r="AJ182" s="216">
        <f>AJ157*'REVISED SUMMARY'!AJ42</f>
        <v>0</v>
      </c>
      <c r="AK182" s="216">
        <f>AK157*'REVISED SUMMARY'!AK42</f>
        <v>0</v>
      </c>
      <c r="AL182" s="216">
        <f>AL157*'REVISED SUMMARY'!AL42</f>
        <v>0</v>
      </c>
      <c r="AM182" s="216">
        <f>AM157*'REVISED SUMMARY'!AM42</f>
        <v>0</v>
      </c>
    </row>
    <row r="183" spans="1:39" ht="15.75" hidden="1" thickBot="1" x14ac:dyDescent="0.3">
      <c r="A183" s="96"/>
      <c r="B183" s="79" t="s">
        <v>124</v>
      </c>
      <c r="C183" s="102">
        <f>C176*'REVISED SUMMARY'!C42</f>
        <v>0</v>
      </c>
      <c r="D183" s="102">
        <f>D176*'REVISED SUMMARY'!D42</f>
        <v>0</v>
      </c>
      <c r="E183" s="102">
        <f>E176*'REVISED SUMMARY'!E42</f>
        <v>4.5875296473826204</v>
      </c>
      <c r="F183" s="102">
        <f>F176*'REVISED SUMMARY'!F42</f>
        <v>10.87500277782256</v>
      </c>
      <c r="G183" s="102">
        <f>G176*'REVISED SUMMARY'!G42</f>
        <v>25.759118903329139</v>
      </c>
      <c r="H183" s="102">
        <f>H176*'REVISED SUMMARY'!H42</f>
        <v>83.025603004770659</v>
      </c>
      <c r="I183" s="102">
        <f>I176*'REVISED SUMMARY'!I42</f>
        <v>177.8616808823196</v>
      </c>
      <c r="J183" s="102">
        <f>J176*'REVISED SUMMARY'!J42</f>
        <v>177.10125340340298</v>
      </c>
      <c r="K183" s="102">
        <f>K176*'REVISED SUMMARY'!K42</f>
        <v>266.53397685806067</v>
      </c>
      <c r="L183" s="102">
        <f>L176*'REVISED SUMMARY'!L42</f>
        <v>195.90142991851002</v>
      </c>
      <c r="M183" s="102">
        <f>M176*'REVISED SUMMARY'!M42</f>
        <v>148.29584332252176</v>
      </c>
      <c r="N183" s="102">
        <f>N176*'REVISED SUMMARY'!N42</f>
        <v>286.48503174756468</v>
      </c>
      <c r="O183" s="210">
        <f>O176*'REVISED SUMMARY'!O42</f>
        <v>0</v>
      </c>
      <c r="P183" s="210">
        <f>P176*'REVISED SUMMARY'!P42</f>
        <v>0</v>
      </c>
      <c r="Q183" s="210">
        <f>Q176*'REVISED SUMMARY'!Q42</f>
        <v>0</v>
      </c>
      <c r="R183" s="210">
        <f>R176*'REVISED SUMMARY'!R42</f>
        <v>0</v>
      </c>
      <c r="S183" s="210">
        <f>S176*'REVISED SUMMARY'!S42</f>
        <v>0</v>
      </c>
      <c r="T183" s="210">
        <f>T176*'REVISED SUMMARY'!T42</f>
        <v>0</v>
      </c>
      <c r="U183" s="210">
        <f>U176*'REVISED SUMMARY'!U42</f>
        <v>0</v>
      </c>
      <c r="V183" s="210">
        <f>V176*'REVISED SUMMARY'!V42</f>
        <v>0</v>
      </c>
      <c r="W183" s="210">
        <f>W176*'REVISED SUMMARY'!W42</f>
        <v>0</v>
      </c>
      <c r="X183" s="210">
        <f>X176*'REVISED SUMMARY'!X42</f>
        <v>0</v>
      </c>
      <c r="Y183" s="210">
        <f>Y176*'REVISED SUMMARY'!Y42</f>
        <v>0</v>
      </c>
      <c r="Z183" s="210">
        <f>Z176*'REVISED SUMMARY'!Z42</f>
        <v>0</v>
      </c>
      <c r="AA183" s="210">
        <f>AA176*'REVISED SUMMARY'!AA42</f>
        <v>0</v>
      </c>
      <c r="AB183" s="210">
        <f>AB176*'REVISED SUMMARY'!AB42</f>
        <v>0</v>
      </c>
      <c r="AC183" s="210">
        <f>AC176*'REVISED SUMMARY'!AC42</f>
        <v>0</v>
      </c>
      <c r="AD183" s="210">
        <f>AD176*'REVISED SUMMARY'!AD42</f>
        <v>0</v>
      </c>
      <c r="AE183" s="210">
        <f>AE176*'REVISED SUMMARY'!AE42</f>
        <v>0</v>
      </c>
      <c r="AF183" s="210">
        <f>AF176*'REVISED SUMMARY'!AF42</f>
        <v>0</v>
      </c>
      <c r="AG183" s="210">
        <f>AG176*'REVISED SUMMARY'!AG42</f>
        <v>0</v>
      </c>
      <c r="AH183" s="210">
        <f>AH176*'REVISED SUMMARY'!AH42</f>
        <v>0</v>
      </c>
      <c r="AI183" s="210">
        <f>AI176*'REVISED SUMMARY'!AI42</f>
        <v>0</v>
      </c>
      <c r="AJ183" s="210">
        <f>AJ176*'REVISED SUMMARY'!AJ42</f>
        <v>0</v>
      </c>
      <c r="AK183" s="210">
        <f>AK176*'REVISED SUMMARY'!AK42</f>
        <v>0</v>
      </c>
      <c r="AL183" s="210">
        <f>AL176*'REVISED SUMMARY'!AL42</f>
        <v>0</v>
      </c>
      <c r="AM183" s="210">
        <f>AM176*'REVISED SUMMARY'!AM42</f>
        <v>0</v>
      </c>
    </row>
    <row r="184" spans="1:39" hidden="1" x14ac:dyDescent="0.25">
      <c r="A184" s="96"/>
      <c r="B184" s="246" t="s">
        <v>125</v>
      </c>
      <c r="C184" s="103">
        <f>IFERROR(C182/C73,0)</f>
        <v>0</v>
      </c>
      <c r="D184" s="103">
        <f t="shared" ref="D184:AM184" si="122">IFERROR(D182/D73,0)</f>
        <v>0</v>
      </c>
      <c r="E184" s="103">
        <f t="shared" si="122"/>
        <v>0.81716755078939285</v>
      </c>
      <c r="F184" s="103">
        <f t="shared" si="122"/>
        <v>0.84658763911095603</v>
      </c>
      <c r="G184" s="103">
        <f t="shared" si="122"/>
        <v>0.86026837480597518</v>
      </c>
      <c r="H184" s="103">
        <f t="shared" si="122"/>
        <v>0.65402395122800294</v>
      </c>
      <c r="I184" s="103">
        <f t="shared" si="122"/>
        <v>0.79358671561135818</v>
      </c>
      <c r="J184" s="103">
        <f t="shared" si="122"/>
        <v>0.68988835902351142</v>
      </c>
      <c r="K184" s="103">
        <f t="shared" si="122"/>
        <v>0.77541018396709716</v>
      </c>
      <c r="L184" s="103">
        <f t="shared" si="122"/>
        <v>0.90791919235762053</v>
      </c>
      <c r="M184" s="103">
        <f t="shared" si="122"/>
        <v>0.83162772139275154</v>
      </c>
      <c r="N184" s="103">
        <f t="shared" si="122"/>
        <v>0.88122678768678542</v>
      </c>
      <c r="O184" s="211">
        <f t="shared" si="122"/>
        <v>0</v>
      </c>
      <c r="P184" s="211">
        <f t="shared" si="122"/>
        <v>0</v>
      </c>
      <c r="Q184" s="211">
        <f t="shared" si="122"/>
        <v>0</v>
      </c>
      <c r="R184" s="211">
        <f t="shared" si="122"/>
        <v>0</v>
      </c>
      <c r="S184" s="211">
        <f t="shared" si="122"/>
        <v>0</v>
      </c>
      <c r="T184" s="211">
        <f t="shared" si="122"/>
        <v>0</v>
      </c>
      <c r="U184" s="211">
        <f t="shared" si="122"/>
        <v>0</v>
      </c>
      <c r="V184" s="211">
        <f t="shared" si="122"/>
        <v>0</v>
      </c>
      <c r="W184" s="211">
        <f t="shared" si="122"/>
        <v>0</v>
      </c>
      <c r="X184" s="211">
        <f t="shared" si="122"/>
        <v>0</v>
      </c>
      <c r="Y184" s="211">
        <f t="shared" si="122"/>
        <v>0</v>
      </c>
      <c r="Z184" s="211">
        <f t="shared" si="122"/>
        <v>0</v>
      </c>
      <c r="AA184" s="211">
        <f t="shared" si="122"/>
        <v>0</v>
      </c>
      <c r="AB184" s="211">
        <f t="shared" si="122"/>
        <v>0</v>
      </c>
      <c r="AC184" s="211">
        <f t="shared" si="122"/>
        <v>0</v>
      </c>
      <c r="AD184" s="211">
        <f t="shared" si="122"/>
        <v>0</v>
      </c>
      <c r="AE184" s="211">
        <f t="shared" si="122"/>
        <v>0</v>
      </c>
      <c r="AF184" s="211">
        <f t="shared" si="122"/>
        <v>0</v>
      </c>
      <c r="AG184" s="211">
        <f t="shared" si="122"/>
        <v>0</v>
      </c>
      <c r="AH184" s="211">
        <f t="shared" si="122"/>
        <v>0</v>
      </c>
      <c r="AI184" s="211">
        <f t="shared" si="122"/>
        <v>0</v>
      </c>
      <c r="AJ184" s="211">
        <f t="shared" si="122"/>
        <v>0</v>
      </c>
      <c r="AK184" s="211">
        <f t="shared" si="122"/>
        <v>0</v>
      </c>
      <c r="AL184" s="211">
        <f t="shared" si="122"/>
        <v>0</v>
      </c>
      <c r="AM184" s="211">
        <f t="shared" si="122"/>
        <v>0</v>
      </c>
    </row>
    <row r="185" spans="1:39" ht="15.75" hidden="1" thickBot="1" x14ac:dyDescent="0.3">
      <c r="A185" s="96"/>
      <c r="B185" s="79" t="s">
        <v>126</v>
      </c>
      <c r="C185" s="104">
        <f>IFERROR(C183/C73,0)</f>
        <v>0</v>
      </c>
      <c r="D185" s="104">
        <f t="shared" ref="D185:AM185" si="123">IFERROR(D183/D73,0)</f>
        <v>0</v>
      </c>
      <c r="E185" s="104">
        <f t="shared" si="123"/>
        <v>6.3601138451053696E-2</v>
      </c>
      <c r="F185" s="104">
        <f t="shared" si="123"/>
        <v>6.4977838312620495E-2</v>
      </c>
      <c r="G185" s="104">
        <f t="shared" si="123"/>
        <v>7.0118701257603958E-2</v>
      </c>
      <c r="H185" s="104">
        <f t="shared" si="123"/>
        <v>9.6149356130690491E-2</v>
      </c>
      <c r="I185" s="104">
        <f t="shared" si="123"/>
        <v>0.10854827074441761</v>
      </c>
      <c r="J185" s="104">
        <f t="shared" si="123"/>
        <v>9.7975917309451543E-2</v>
      </c>
      <c r="K185" s="104">
        <f t="shared" si="123"/>
        <v>9.9989699269690022E-2</v>
      </c>
      <c r="L185" s="104">
        <f t="shared" si="123"/>
        <v>8.5762664561144883E-2</v>
      </c>
      <c r="M185" s="104">
        <f t="shared" si="123"/>
        <v>7.0185077038884339E-2</v>
      </c>
      <c r="N185" s="104">
        <f t="shared" si="123"/>
        <v>5.8766364958832563E-2</v>
      </c>
      <c r="O185" s="212">
        <f t="shared" si="123"/>
        <v>0</v>
      </c>
      <c r="P185" s="212">
        <f t="shared" si="123"/>
        <v>0</v>
      </c>
      <c r="Q185" s="212">
        <f t="shared" si="123"/>
        <v>0</v>
      </c>
      <c r="R185" s="212">
        <f t="shared" si="123"/>
        <v>0</v>
      </c>
      <c r="S185" s="212">
        <f t="shared" si="123"/>
        <v>0</v>
      </c>
      <c r="T185" s="212">
        <f t="shared" si="123"/>
        <v>0</v>
      </c>
      <c r="U185" s="212">
        <f t="shared" si="123"/>
        <v>0</v>
      </c>
      <c r="V185" s="212">
        <f t="shared" si="123"/>
        <v>0</v>
      </c>
      <c r="W185" s="212">
        <f t="shared" si="123"/>
        <v>0</v>
      </c>
      <c r="X185" s="212">
        <f t="shared" si="123"/>
        <v>0</v>
      </c>
      <c r="Y185" s="212">
        <f t="shared" si="123"/>
        <v>0</v>
      </c>
      <c r="Z185" s="212">
        <f t="shared" si="123"/>
        <v>0</v>
      </c>
      <c r="AA185" s="212">
        <f t="shared" si="123"/>
        <v>0</v>
      </c>
      <c r="AB185" s="212">
        <f t="shared" si="123"/>
        <v>0</v>
      </c>
      <c r="AC185" s="212">
        <f t="shared" si="123"/>
        <v>0</v>
      </c>
      <c r="AD185" s="212">
        <f t="shared" si="123"/>
        <v>0</v>
      </c>
      <c r="AE185" s="212">
        <f t="shared" si="123"/>
        <v>0</v>
      </c>
      <c r="AF185" s="212">
        <f t="shared" si="123"/>
        <v>0</v>
      </c>
      <c r="AG185" s="212">
        <f t="shared" si="123"/>
        <v>0</v>
      </c>
      <c r="AH185" s="212">
        <f t="shared" si="123"/>
        <v>0</v>
      </c>
      <c r="AI185" s="212">
        <f t="shared" si="123"/>
        <v>0</v>
      </c>
      <c r="AJ185" s="212">
        <f t="shared" si="123"/>
        <v>0</v>
      </c>
      <c r="AK185" s="212">
        <f t="shared" si="123"/>
        <v>0</v>
      </c>
      <c r="AL185" s="212">
        <f t="shared" si="123"/>
        <v>0</v>
      </c>
      <c r="AM185" s="212">
        <f t="shared" si="123"/>
        <v>0</v>
      </c>
    </row>
    <row r="186" spans="1:39" ht="15.75" hidden="1" thickBot="1" x14ac:dyDescent="0.3">
      <c r="A186" s="96"/>
      <c r="B186" s="253" t="s">
        <v>127</v>
      </c>
      <c r="C186" s="106">
        <f>C184+C185</f>
        <v>0</v>
      </c>
      <c r="D186" s="106">
        <f t="shared" ref="D186:AM186" si="124">D184+D185</f>
        <v>0</v>
      </c>
      <c r="E186" s="107">
        <f t="shared" si="124"/>
        <v>0.88076868924044649</v>
      </c>
      <c r="F186" s="107">
        <f t="shared" si="124"/>
        <v>0.91156547742357652</v>
      </c>
      <c r="G186" s="107">
        <f t="shared" si="124"/>
        <v>0.93038707606357918</v>
      </c>
      <c r="H186" s="107">
        <f t="shared" si="124"/>
        <v>0.75017330735869348</v>
      </c>
      <c r="I186" s="107">
        <f t="shared" si="124"/>
        <v>0.90213498635577583</v>
      </c>
      <c r="J186" s="107">
        <f t="shared" si="124"/>
        <v>0.78786427633296297</v>
      </c>
      <c r="K186" s="107">
        <f t="shared" si="124"/>
        <v>0.87539988323678719</v>
      </c>
      <c r="L186" s="107">
        <f t="shared" si="124"/>
        <v>0.99368185691876543</v>
      </c>
      <c r="M186" s="107">
        <f t="shared" si="124"/>
        <v>0.90181279843163586</v>
      </c>
      <c r="N186" s="107">
        <f t="shared" si="124"/>
        <v>0.939993152645618</v>
      </c>
      <c r="O186" s="213">
        <f t="shared" si="124"/>
        <v>0</v>
      </c>
      <c r="P186" s="213">
        <f t="shared" si="124"/>
        <v>0</v>
      </c>
      <c r="Q186" s="214">
        <f t="shared" si="124"/>
        <v>0</v>
      </c>
      <c r="R186" s="214">
        <f t="shared" si="124"/>
        <v>0</v>
      </c>
      <c r="S186" s="214">
        <f t="shared" si="124"/>
        <v>0</v>
      </c>
      <c r="T186" s="214">
        <f t="shared" si="124"/>
        <v>0</v>
      </c>
      <c r="U186" s="214">
        <f t="shared" si="124"/>
        <v>0</v>
      </c>
      <c r="V186" s="214">
        <f t="shared" si="124"/>
        <v>0</v>
      </c>
      <c r="W186" s="214">
        <f t="shared" si="124"/>
        <v>0</v>
      </c>
      <c r="X186" s="214">
        <f t="shared" si="124"/>
        <v>0</v>
      </c>
      <c r="Y186" s="215">
        <f t="shared" si="124"/>
        <v>0</v>
      </c>
      <c r="Z186" s="215">
        <f t="shared" si="124"/>
        <v>0</v>
      </c>
      <c r="AA186" s="213">
        <f t="shared" si="124"/>
        <v>0</v>
      </c>
      <c r="AB186" s="213">
        <f t="shared" si="124"/>
        <v>0</v>
      </c>
      <c r="AC186" s="214">
        <f t="shared" si="124"/>
        <v>0</v>
      </c>
      <c r="AD186" s="214">
        <f t="shared" si="124"/>
        <v>0</v>
      </c>
      <c r="AE186" s="214">
        <f t="shared" si="124"/>
        <v>0</v>
      </c>
      <c r="AF186" s="214">
        <f t="shared" si="124"/>
        <v>0</v>
      </c>
      <c r="AG186" s="214">
        <f t="shared" si="124"/>
        <v>0</v>
      </c>
      <c r="AH186" s="214">
        <f t="shared" si="124"/>
        <v>0</v>
      </c>
      <c r="AI186" s="214">
        <f t="shared" si="124"/>
        <v>0</v>
      </c>
      <c r="AJ186" s="214">
        <f t="shared" si="124"/>
        <v>0</v>
      </c>
      <c r="AK186" s="215">
        <f t="shared" si="124"/>
        <v>0</v>
      </c>
      <c r="AL186" s="215">
        <f t="shared" si="124"/>
        <v>0</v>
      </c>
      <c r="AM186" s="213">
        <f t="shared" si="124"/>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52" t="s">
        <v>36</v>
      </c>
      <c r="C188" s="142">
        <f>C$4</f>
        <v>44927</v>
      </c>
      <c r="D188" s="142">
        <f t="shared" ref="D188:AM188" si="125">D$4</f>
        <v>44958</v>
      </c>
      <c r="E188" s="142">
        <f t="shared" si="125"/>
        <v>44986</v>
      </c>
      <c r="F188" s="142">
        <f t="shared" si="125"/>
        <v>45017</v>
      </c>
      <c r="G188" s="142">
        <f t="shared" si="125"/>
        <v>45047</v>
      </c>
      <c r="H188" s="142">
        <f t="shared" si="125"/>
        <v>45078</v>
      </c>
      <c r="I188" s="142">
        <f t="shared" si="125"/>
        <v>45108</v>
      </c>
      <c r="J188" s="142">
        <f t="shared" si="125"/>
        <v>45139</v>
      </c>
      <c r="K188" s="142">
        <f t="shared" si="125"/>
        <v>45170</v>
      </c>
      <c r="L188" s="142">
        <f t="shared" si="125"/>
        <v>45200</v>
      </c>
      <c r="M188" s="142">
        <f t="shared" si="125"/>
        <v>45231</v>
      </c>
      <c r="N188" s="142">
        <f t="shared" si="125"/>
        <v>45261</v>
      </c>
      <c r="O188" s="142">
        <f t="shared" si="125"/>
        <v>45292</v>
      </c>
      <c r="P188" s="142">
        <f t="shared" si="125"/>
        <v>45323</v>
      </c>
      <c r="Q188" s="142">
        <f t="shared" si="125"/>
        <v>45352</v>
      </c>
      <c r="R188" s="142">
        <f t="shared" si="125"/>
        <v>45383</v>
      </c>
      <c r="S188" s="142">
        <f t="shared" si="125"/>
        <v>45413</v>
      </c>
      <c r="T188" s="142">
        <f t="shared" si="125"/>
        <v>45444</v>
      </c>
      <c r="U188" s="142">
        <f t="shared" si="125"/>
        <v>45474</v>
      </c>
      <c r="V188" s="142">
        <f t="shared" si="125"/>
        <v>45505</v>
      </c>
      <c r="W188" s="142">
        <f t="shared" si="125"/>
        <v>45536</v>
      </c>
      <c r="X188" s="142">
        <f t="shared" si="125"/>
        <v>45566</v>
      </c>
      <c r="Y188" s="142">
        <f t="shared" si="125"/>
        <v>45597</v>
      </c>
      <c r="Z188" s="142">
        <f t="shared" si="125"/>
        <v>45627</v>
      </c>
      <c r="AA188" s="142">
        <f t="shared" si="125"/>
        <v>45658</v>
      </c>
      <c r="AB188" s="142">
        <f t="shared" si="125"/>
        <v>45689</v>
      </c>
      <c r="AC188" s="142">
        <f t="shared" si="125"/>
        <v>45717</v>
      </c>
      <c r="AD188" s="142">
        <f t="shared" si="125"/>
        <v>45748</v>
      </c>
      <c r="AE188" s="142">
        <f t="shared" si="125"/>
        <v>45778</v>
      </c>
      <c r="AF188" s="142">
        <f t="shared" si="125"/>
        <v>45809</v>
      </c>
      <c r="AG188" s="142">
        <f t="shared" si="125"/>
        <v>45839</v>
      </c>
      <c r="AH188" s="142">
        <f t="shared" si="125"/>
        <v>45870</v>
      </c>
      <c r="AI188" s="142">
        <f t="shared" si="125"/>
        <v>45901</v>
      </c>
      <c r="AJ188" s="142">
        <f t="shared" si="125"/>
        <v>45931</v>
      </c>
      <c r="AK188" s="142">
        <f t="shared" si="125"/>
        <v>45962</v>
      </c>
      <c r="AL188" s="142">
        <f t="shared" si="125"/>
        <v>45992</v>
      </c>
      <c r="AM188" s="142">
        <f t="shared" si="125"/>
        <v>46023</v>
      </c>
    </row>
    <row r="189" spans="1:39" hidden="1" x14ac:dyDescent="0.25">
      <c r="A189" s="96"/>
      <c r="B189" s="246" t="s">
        <v>128</v>
      </c>
      <c r="C189" s="109">
        <f>C157*'REVISED SUMMARY'!C43</f>
        <v>0</v>
      </c>
      <c r="D189" s="109">
        <f>D157*'REVISED SUMMARY'!D43</f>
        <v>0</v>
      </c>
      <c r="E189" s="109">
        <f>E157*'REVISED SUMMARY'!E43</f>
        <v>7.9787862253603281</v>
      </c>
      <c r="F189" s="109">
        <f>F157*'REVISED SUMMARY'!F43</f>
        <v>13.746541318932346</v>
      </c>
      <c r="G189" s="109">
        <f>G157*'REVISED SUMMARY'!G43</f>
        <v>23.645047895609885</v>
      </c>
      <c r="H189" s="109">
        <f>H157*'REVISED SUMMARY'!H43</f>
        <v>188.07419841272534</v>
      </c>
      <c r="I189" s="109">
        <f>I157*'REVISED SUMMARY'!I43</f>
        <v>141.06192543949277</v>
      </c>
      <c r="J189" s="109">
        <f>J157*'REVISED SUMMARY'!J43</f>
        <v>335.77125530208303</v>
      </c>
      <c r="K189" s="109">
        <f>K157*'REVISED SUMMARY'!K43</f>
        <v>294.19872255437917</v>
      </c>
      <c r="L189" s="109">
        <f>L157*'REVISED SUMMARY'!L43</f>
        <v>13.186472500376889</v>
      </c>
      <c r="M189" s="109">
        <f>M157*'REVISED SUMMARY'!M43</f>
        <v>191.31615441398526</v>
      </c>
      <c r="N189" s="109">
        <f>N157*'REVISED SUMMARY'!N43</f>
        <v>274.24386365102225</v>
      </c>
      <c r="O189" s="216">
        <f>O157*'REVISED SUMMARY'!O43</f>
        <v>0</v>
      </c>
      <c r="P189" s="216">
        <f>P157*'REVISED SUMMARY'!P43</f>
        <v>0</v>
      </c>
      <c r="Q189" s="216">
        <f>Q157*'REVISED SUMMARY'!Q43</f>
        <v>0</v>
      </c>
      <c r="R189" s="216">
        <f>R157*'REVISED SUMMARY'!R43</f>
        <v>0</v>
      </c>
      <c r="S189" s="216">
        <f>S157*'REVISED SUMMARY'!S43</f>
        <v>0</v>
      </c>
      <c r="T189" s="216">
        <f>T157*'REVISED SUMMARY'!T43</f>
        <v>0</v>
      </c>
      <c r="U189" s="216">
        <f>U157*'REVISED SUMMARY'!U43</f>
        <v>0</v>
      </c>
      <c r="V189" s="216">
        <f>V157*'REVISED SUMMARY'!V43</f>
        <v>0</v>
      </c>
      <c r="W189" s="216">
        <f>W157*'REVISED SUMMARY'!W43</f>
        <v>0</v>
      </c>
      <c r="X189" s="216">
        <f>X157*'REVISED SUMMARY'!X43</f>
        <v>0</v>
      </c>
      <c r="Y189" s="216">
        <f>Y157*'REVISED SUMMARY'!Y43</f>
        <v>0</v>
      </c>
      <c r="Z189" s="216">
        <f>Z157*'REVISED SUMMARY'!Z43</f>
        <v>0</v>
      </c>
      <c r="AA189" s="216">
        <f>AA157*'REVISED SUMMARY'!AA43</f>
        <v>0</v>
      </c>
      <c r="AB189" s="216">
        <f>AB157*'REVISED SUMMARY'!AB43</f>
        <v>0</v>
      </c>
      <c r="AC189" s="216">
        <f>AC157*'REVISED SUMMARY'!AC43</f>
        <v>0</v>
      </c>
      <c r="AD189" s="216">
        <f>AD157*'REVISED SUMMARY'!AD43</f>
        <v>0</v>
      </c>
      <c r="AE189" s="216">
        <f>AE157*'REVISED SUMMARY'!AE43</f>
        <v>0</v>
      </c>
      <c r="AF189" s="216">
        <f>AF157*'REVISED SUMMARY'!AF43</f>
        <v>0</v>
      </c>
      <c r="AG189" s="216">
        <f>AG157*'REVISED SUMMARY'!AG43</f>
        <v>0</v>
      </c>
      <c r="AH189" s="216">
        <f>AH157*'REVISED SUMMARY'!AH43</f>
        <v>0</v>
      </c>
      <c r="AI189" s="216">
        <f>AI157*'REVISED SUMMARY'!AI43</f>
        <v>0</v>
      </c>
      <c r="AJ189" s="216">
        <f>AJ157*'REVISED SUMMARY'!AJ43</f>
        <v>0</v>
      </c>
      <c r="AK189" s="216">
        <f>AK157*'REVISED SUMMARY'!AK43</f>
        <v>0</v>
      </c>
      <c r="AL189" s="216">
        <f>AL157*'REVISED SUMMARY'!AL43</f>
        <v>0</v>
      </c>
      <c r="AM189" s="216">
        <f>AM157*'REVISED SUMMARY'!AM43</f>
        <v>0</v>
      </c>
    </row>
    <row r="190" spans="1:39" ht="15.75" hidden="1" thickBot="1" x14ac:dyDescent="0.3">
      <c r="A190" s="96"/>
      <c r="B190" s="79" t="s">
        <v>129</v>
      </c>
      <c r="C190" s="102">
        <f>C176*'REVISED SUMMARY'!C43</f>
        <v>0</v>
      </c>
      <c r="D190" s="102">
        <f>D176*'REVISED SUMMARY'!D43</f>
        <v>0</v>
      </c>
      <c r="E190" s="102">
        <f>E176*'REVISED SUMMARY'!E43</f>
        <v>0.62099857844366246</v>
      </c>
      <c r="F190" s="102">
        <f>F176*'REVISED SUMMARY'!F43</f>
        <v>1.0550833698887434</v>
      </c>
      <c r="G190" s="102">
        <f>G176*'REVISED SUMMARY'!G43</f>
        <v>1.9272590951491653</v>
      </c>
      <c r="H190" s="102">
        <f>H176*'REVISED SUMMARY'!H43</f>
        <v>27.649160322379664</v>
      </c>
      <c r="I190" s="102">
        <f>I176*'REVISED SUMMARY'!I43</f>
        <v>19.294713196577302</v>
      </c>
      <c r="J190" s="102">
        <f>J176*'REVISED SUMMARY'!J43</f>
        <v>47.685246915793336</v>
      </c>
      <c r="K190" s="102">
        <f>K176*'REVISED SUMMARY'!K43</f>
        <v>37.937136243477021</v>
      </c>
      <c r="L190" s="102">
        <f>L176*'REVISED SUMMARY'!L43</f>
        <v>1.2456031630501441</v>
      </c>
      <c r="M190" s="102">
        <f>M176*'REVISED SUMMARY'!M43</f>
        <v>16.146093607655537</v>
      </c>
      <c r="N190" s="102">
        <f>N176*'REVISED SUMMARY'!N43</f>
        <v>18.288498720450288</v>
      </c>
      <c r="O190" s="210">
        <f>O176*'REVISED SUMMARY'!O43</f>
        <v>0</v>
      </c>
      <c r="P190" s="210">
        <f>P176*'REVISED SUMMARY'!P43</f>
        <v>0</v>
      </c>
      <c r="Q190" s="210">
        <f>Q176*'REVISED SUMMARY'!Q43</f>
        <v>0</v>
      </c>
      <c r="R190" s="210">
        <f>R176*'REVISED SUMMARY'!R43</f>
        <v>0</v>
      </c>
      <c r="S190" s="210">
        <f>S176*'REVISED SUMMARY'!S43</f>
        <v>0</v>
      </c>
      <c r="T190" s="210">
        <f>T176*'REVISED SUMMARY'!T43</f>
        <v>0</v>
      </c>
      <c r="U190" s="210">
        <f>U176*'REVISED SUMMARY'!U43</f>
        <v>0</v>
      </c>
      <c r="V190" s="210">
        <f>V176*'REVISED SUMMARY'!V43</f>
        <v>0</v>
      </c>
      <c r="W190" s="210">
        <f>W176*'REVISED SUMMARY'!W43</f>
        <v>0</v>
      </c>
      <c r="X190" s="210">
        <f>X176*'REVISED SUMMARY'!X43</f>
        <v>0</v>
      </c>
      <c r="Y190" s="210">
        <f>Y176*'REVISED SUMMARY'!Y43</f>
        <v>0</v>
      </c>
      <c r="Z190" s="210">
        <f>Z176*'REVISED SUMMARY'!Z43</f>
        <v>0</v>
      </c>
      <c r="AA190" s="210">
        <f>AA176*'REVISED SUMMARY'!AA43</f>
        <v>0</v>
      </c>
      <c r="AB190" s="210">
        <f>AB176*'REVISED SUMMARY'!AB43</f>
        <v>0</v>
      </c>
      <c r="AC190" s="210">
        <f>AC176*'REVISED SUMMARY'!AC43</f>
        <v>0</v>
      </c>
      <c r="AD190" s="210">
        <f>AD176*'REVISED SUMMARY'!AD43</f>
        <v>0</v>
      </c>
      <c r="AE190" s="210">
        <f>AE176*'REVISED SUMMARY'!AE43</f>
        <v>0</v>
      </c>
      <c r="AF190" s="210">
        <f>AF176*'REVISED SUMMARY'!AF43</f>
        <v>0</v>
      </c>
      <c r="AG190" s="210">
        <f>AG176*'REVISED SUMMARY'!AG43</f>
        <v>0</v>
      </c>
      <c r="AH190" s="210">
        <f>AH176*'REVISED SUMMARY'!AH43</f>
        <v>0</v>
      </c>
      <c r="AI190" s="210">
        <f>AI176*'REVISED SUMMARY'!AI43</f>
        <v>0</v>
      </c>
      <c r="AJ190" s="210">
        <f>AJ176*'REVISED SUMMARY'!AJ43</f>
        <v>0</v>
      </c>
      <c r="AK190" s="210">
        <f>AK176*'REVISED SUMMARY'!AK43</f>
        <v>0</v>
      </c>
      <c r="AL190" s="210">
        <f>AL176*'REVISED SUMMARY'!AL43</f>
        <v>0</v>
      </c>
      <c r="AM190" s="210">
        <f>AM176*'REVISED SUMMARY'!AM43</f>
        <v>0</v>
      </c>
    </row>
    <row r="191" spans="1:39" hidden="1" x14ac:dyDescent="0.25">
      <c r="A191" s="96"/>
      <c r="B191" s="246" t="s">
        <v>130</v>
      </c>
      <c r="C191" s="103">
        <f>IFERROR(C189/C73,0)</f>
        <v>0</v>
      </c>
      <c r="D191" s="103">
        <f t="shared" ref="D191:AM191" si="126">IFERROR(D189/D73,0)</f>
        <v>0</v>
      </c>
      <c r="E191" s="103">
        <f t="shared" si="126"/>
        <v>0.11061724422424815</v>
      </c>
      <c r="F191" s="103">
        <f t="shared" si="126"/>
        <v>8.2135201013547432E-2</v>
      </c>
      <c r="G191" s="103">
        <f t="shared" si="126"/>
        <v>6.43640046787365E-2</v>
      </c>
      <c r="H191" s="103">
        <f t="shared" si="126"/>
        <v>0.21780285150280942</v>
      </c>
      <c r="I191" s="103">
        <f t="shared" si="126"/>
        <v>8.6089527538345714E-2</v>
      </c>
      <c r="J191" s="103">
        <f t="shared" si="126"/>
        <v>0.18575530162642828</v>
      </c>
      <c r="K191" s="103">
        <f t="shared" si="126"/>
        <v>0.11036807442153956</v>
      </c>
      <c r="L191" s="103">
        <f t="shared" si="126"/>
        <v>5.7728369734974007E-3</v>
      </c>
      <c r="M191" s="103">
        <f t="shared" si="126"/>
        <v>9.054561972533319E-2</v>
      </c>
      <c r="N191" s="103">
        <f t="shared" si="126"/>
        <v>5.6255347376183783E-2</v>
      </c>
      <c r="O191" s="211">
        <f t="shared" si="126"/>
        <v>0</v>
      </c>
      <c r="P191" s="211">
        <f t="shared" si="126"/>
        <v>0</v>
      </c>
      <c r="Q191" s="211">
        <f t="shared" si="126"/>
        <v>0</v>
      </c>
      <c r="R191" s="211">
        <f t="shared" si="126"/>
        <v>0</v>
      </c>
      <c r="S191" s="211">
        <f t="shared" si="126"/>
        <v>0</v>
      </c>
      <c r="T191" s="211">
        <f t="shared" si="126"/>
        <v>0</v>
      </c>
      <c r="U191" s="211">
        <f t="shared" si="126"/>
        <v>0</v>
      </c>
      <c r="V191" s="211">
        <f t="shared" si="126"/>
        <v>0</v>
      </c>
      <c r="W191" s="211">
        <f t="shared" si="126"/>
        <v>0</v>
      </c>
      <c r="X191" s="211">
        <f t="shared" si="126"/>
        <v>0</v>
      </c>
      <c r="Y191" s="211">
        <f t="shared" si="126"/>
        <v>0</v>
      </c>
      <c r="Z191" s="211">
        <f t="shared" si="126"/>
        <v>0</v>
      </c>
      <c r="AA191" s="211">
        <f t="shared" si="126"/>
        <v>0</v>
      </c>
      <c r="AB191" s="211">
        <f t="shared" si="126"/>
        <v>0</v>
      </c>
      <c r="AC191" s="211">
        <f t="shared" si="126"/>
        <v>0</v>
      </c>
      <c r="AD191" s="211">
        <f t="shared" si="126"/>
        <v>0</v>
      </c>
      <c r="AE191" s="211">
        <f t="shared" si="126"/>
        <v>0</v>
      </c>
      <c r="AF191" s="211">
        <f t="shared" si="126"/>
        <v>0</v>
      </c>
      <c r="AG191" s="211">
        <f t="shared" si="126"/>
        <v>0</v>
      </c>
      <c r="AH191" s="211">
        <f t="shared" si="126"/>
        <v>0</v>
      </c>
      <c r="AI191" s="211">
        <f t="shared" si="126"/>
        <v>0</v>
      </c>
      <c r="AJ191" s="211">
        <f t="shared" si="126"/>
        <v>0</v>
      </c>
      <c r="AK191" s="211">
        <f t="shared" si="126"/>
        <v>0</v>
      </c>
      <c r="AL191" s="211">
        <f t="shared" si="126"/>
        <v>0</v>
      </c>
      <c r="AM191" s="211">
        <f t="shared" si="126"/>
        <v>0</v>
      </c>
    </row>
    <row r="192" spans="1:39" ht="15.75" hidden="1" thickBot="1" x14ac:dyDescent="0.3">
      <c r="A192" s="96"/>
      <c r="B192" s="79" t="s">
        <v>131</v>
      </c>
      <c r="C192" s="104">
        <f>IFERROR(C190/C73,0)</f>
        <v>0</v>
      </c>
      <c r="D192" s="104">
        <f t="shared" ref="D192:AM192" si="127">IFERROR(D190/D73,0)</f>
        <v>0</v>
      </c>
      <c r="E192" s="104">
        <f t="shared" si="127"/>
        <v>8.6094738565966906E-3</v>
      </c>
      <c r="F192" s="104">
        <f t="shared" si="127"/>
        <v>6.3040937106493607E-3</v>
      </c>
      <c r="G192" s="104">
        <f t="shared" si="127"/>
        <v>5.2461772953460448E-3</v>
      </c>
      <c r="H192" s="104">
        <f t="shared" si="127"/>
        <v>3.2019628480124192E-2</v>
      </c>
      <c r="I192" s="104">
        <f t="shared" si="127"/>
        <v>1.1775486105878558E-2</v>
      </c>
      <c r="J192" s="104">
        <f t="shared" si="127"/>
        <v>2.6380422040608635E-2</v>
      </c>
      <c r="K192" s="104">
        <f t="shared" si="127"/>
        <v>1.4232042341673428E-2</v>
      </c>
      <c r="L192" s="104">
        <f t="shared" si="127"/>
        <v>5.4530610773697544E-4</v>
      </c>
      <c r="M192" s="104">
        <f t="shared" si="127"/>
        <v>7.6415818430309286E-3</v>
      </c>
      <c r="N192" s="104">
        <f t="shared" si="127"/>
        <v>3.7514999781982855E-3</v>
      </c>
      <c r="O192" s="212">
        <f t="shared" si="127"/>
        <v>0</v>
      </c>
      <c r="P192" s="212">
        <f t="shared" si="127"/>
        <v>0</v>
      </c>
      <c r="Q192" s="212">
        <f t="shared" si="127"/>
        <v>0</v>
      </c>
      <c r="R192" s="212">
        <f t="shared" si="127"/>
        <v>0</v>
      </c>
      <c r="S192" s="212">
        <f t="shared" si="127"/>
        <v>0</v>
      </c>
      <c r="T192" s="212">
        <f t="shared" si="127"/>
        <v>0</v>
      </c>
      <c r="U192" s="212">
        <f t="shared" si="127"/>
        <v>0</v>
      </c>
      <c r="V192" s="212">
        <f t="shared" si="127"/>
        <v>0</v>
      </c>
      <c r="W192" s="212">
        <f t="shared" si="127"/>
        <v>0</v>
      </c>
      <c r="X192" s="212">
        <f t="shared" si="127"/>
        <v>0</v>
      </c>
      <c r="Y192" s="212">
        <f t="shared" si="127"/>
        <v>0</v>
      </c>
      <c r="Z192" s="212">
        <f t="shared" si="127"/>
        <v>0</v>
      </c>
      <c r="AA192" s="212">
        <f t="shared" si="127"/>
        <v>0</v>
      </c>
      <c r="AB192" s="212">
        <f t="shared" si="127"/>
        <v>0</v>
      </c>
      <c r="AC192" s="212">
        <f t="shared" si="127"/>
        <v>0</v>
      </c>
      <c r="AD192" s="212">
        <f t="shared" si="127"/>
        <v>0</v>
      </c>
      <c r="AE192" s="212">
        <f t="shared" si="127"/>
        <v>0</v>
      </c>
      <c r="AF192" s="212">
        <f t="shared" si="127"/>
        <v>0</v>
      </c>
      <c r="AG192" s="212">
        <f t="shared" si="127"/>
        <v>0</v>
      </c>
      <c r="AH192" s="212">
        <f t="shared" si="127"/>
        <v>0</v>
      </c>
      <c r="AI192" s="212">
        <f t="shared" si="127"/>
        <v>0</v>
      </c>
      <c r="AJ192" s="212">
        <f t="shared" si="127"/>
        <v>0</v>
      </c>
      <c r="AK192" s="212">
        <f t="shared" si="127"/>
        <v>0</v>
      </c>
      <c r="AL192" s="212">
        <f t="shared" si="127"/>
        <v>0</v>
      </c>
      <c r="AM192" s="212">
        <f t="shared" si="127"/>
        <v>0</v>
      </c>
    </row>
    <row r="193" spans="1:39" ht="15.75" hidden="1" thickBot="1" x14ac:dyDescent="0.3">
      <c r="A193" s="96"/>
      <c r="B193" s="253" t="s">
        <v>132</v>
      </c>
      <c r="C193" s="106">
        <f>C191+C192</f>
        <v>0</v>
      </c>
      <c r="D193" s="106">
        <f t="shared" ref="D193:AM193" si="128">D191+D192</f>
        <v>0</v>
      </c>
      <c r="E193" s="107">
        <f t="shared" si="128"/>
        <v>0.11922671808084484</v>
      </c>
      <c r="F193" s="107">
        <f t="shared" si="128"/>
        <v>8.8439294724196788E-2</v>
      </c>
      <c r="G193" s="107">
        <f t="shared" si="128"/>
        <v>6.9610181974082544E-2</v>
      </c>
      <c r="H193" s="107">
        <f t="shared" si="128"/>
        <v>0.24982247998293361</v>
      </c>
      <c r="I193" s="107">
        <f t="shared" si="128"/>
        <v>9.7865013644224272E-2</v>
      </c>
      <c r="J193" s="107">
        <f t="shared" si="128"/>
        <v>0.21213572366703692</v>
      </c>
      <c r="K193" s="107">
        <f t="shared" si="128"/>
        <v>0.12460011676321299</v>
      </c>
      <c r="L193" s="107">
        <f t="shared" si="128"/>
        <v>6.318143081234376E-3</v>
      </c>
      <c r="M193" s="107">
        <f t="shared" si="128"/>
        <v>9.8187201568364121E-2</v>
      </c>
      <c r="N193" s="107">
        <f t="shared" si="128"/>
        <v>6.0006847354382067E-2</v>
      </c>
      <c r="O193" s="213">
        <f t="shared" si="128"/>
        <v>0</v>
      </c>
      <c r="P193" s="213">
        <f t="shared" si="128"/>
        <v>0</v>
      </c>
      <c r="Q193" s="214">
        <f t="shared" si="128"/>
        <v>0</v>
      </c>
      <c r="R193" s="214">
        <f t="shared" si="128"/>
        <v>0</v>
      </c>
      <c r="S193" s="214">
        <f t="shared" si="128"/>
        <v>0</v>
      </c>
      <c r="T193" s="214">
        <f t="shared" si="128"/>
        <v>0</v>
      </c>
      <c r="U193" s="214">
        <f t="shared" si="128"/>
        <v>0</v>
      </c>
      <c r="V193" s="214">
        <f t="shared" si="128"/>
        <v>0</v>
      </c>
      <c r="W193" s="214">
        <f t="shared" si="128"/>
        <v>0</v>
      </c>
      <c r="X193" s="214">
        <f t="shared" si="128"/>
        <v>0</v>
      </c>
      <c r="Y193" s="215">
        <f t="shared" si="128"/>
        <v>0</v>
      </c>
      <c r="Z193" s="215">
        <f t="shared" si="128"/>
        <v>0</v>
      </c>
      <c r="AA193" s="213">
        <f t="shared" si="128"/>
        <v>0</v>
      </c>
      <c r="AB193" s="213">
        <f t="shared" si="128"/>
        <v>0</v>
      </c>
      <c r="AC193" s="214">
        <f t="shared" si="128"/>
        <v>0</v>
      </c>
      <c r="AD193" s="214">
        <f t="shared" si="128"/>
        <v>0</v>
      </c>
      <c r="AE193" s="214">
        <f t="shared" si="128"/>
        <v>0</v>
      </c>
      <c r="AF193" s="214">
        <f t="shared" si="128"/>
        <v>0</v>
      </c>
      <c r="AG193" s="214">
        <f t="shared" si="128"/>
        <v>0</v>
      </c>
      <c r="AH193" s="214">
        <f t="shared" si="128"/>
        <v>0</v>
      </c>
      <c r="AI193" s="214">
        <f t="shared" si="128"/>
        <v>0</v>
      </c>
      <c r="AJ193" s="214">
        <f t="shared" si="128"/>
        <v>0</v>
      </c>
      <c r="AK193" s="215">
        <f t="shared" si="128"/>
        <v>0</v>
      </c>
      <c r="AL193" s="215">
        <f t="shared" si="128"/>
        <v>0</v>
      </c>
      <c r="AM193" s="213">
        <f t="shared" si="128"/>
        <v>0</v>
      </c>
    </row>
    <row r="194" spans="1:39" hidden="1" x14ac:dyDescent="0.25">
      <c r="A194" s="96"/>
      <c r="B194" s="96" t="s">
        <v>133</v>
      </c>
      <c r="C194" s="110">
        <f>C186+C193</f>
        <v>0</v>
      </c>
      <c r="D194" s="110">
        <f t="shared" ref="D194:AM194" si="129">D186+D193</f>
        <v>0</v>
      </c>
      <c r="E194" s="110">
        <f t="shared" si="129"/>
        <v>0.99999540732129133</v>
      </c>
      <c r="F194" s="110">
        <f t="shared" si="129"/>
        <v>1.0000047721477734</v>
      </c>
      <c r="G194" s="110">
        <f t="shared" si="129"/>
        <v>0.99999725803766171</v>
      </c>
      <c r="H194" s="110">
        <f t="shared" si="129"/>
        <v>0.99999578734162708</v>
      </c>
      <c r="I194" s="110">
        <f t="shared" si="129"/>
        <v>1</v>
      </c>
      <c r="J194" s="110">
        <f t="shared" si="129"/>
        <v>0.99999999999999989</v>
      </c>
      <c r="K194" s="110">
        <f t="shared" si="129"/>
        <v>1.0000000000000002</v>
      </c>
      <c r="L194" s="110">
        <f t="shared" si="129"/>
        <v>0.99999999999999978</v>
      </c>
      <c r="M194" s="110">
        <f t="shared" si="129"/>
        <v>1</v>
      </c>
      <c r="N194" s="110">
        <f t="shared" si="129"/>
        <v>1</v>
      </c>
      <c r="O194" s="217">
        <f t="shared" si="129"/>
        <v>0</v>
      </c>
      <c r="P194" s="217">
        <f t="shared" si="129"/>
        <v>0</v>
      </c>
      <c r="Q194" s="217">
        <f t="shared" si="129"/>
        <v>0</v>
      </c>
      <c r="R194" s="217">
        <f t="shared" si="129"/>
        <v>0</v>
      </c>
      <c r="S194" s="217">
        <f t="shared" si="129"/>
        <v>0</v>
      </c>
      <c r="T194" s="217">
        <f t="shared" si="129"/>
        <v>0</v>
      </c>
      <c r="U194" s="217">
        <f t="shared" si="129"/>
        <v>0</v>
      </c>
      <c r="V194" s="217">
        <f t="shared" si="129"/>
        <v>0</v>
      </c>
      <c r="W194" s="217">
        <f t="shared" si="129"/>
        <v>0</v>
      </c>
      <c r="X194" s="217">
        <f t="shared" si="129"/>
        <v>0</v>
      </c>
      <c r="Y194" s="217">
        <f t="shared" si="129"/>
        <v>0</v>
      </c>
      <c r="Z194" s="217">
        <f t="shared" si="129"/>
        <v>0</v>
      </c>
      <c r="AA194" s="217">
        <f t="shared" si="129"/>
        <v>0</v>
      </c>
      <c r="AB194" s="217">
        <f t="shared" si="129"/>
        <v>0</v>
      </c>
      <c r="AC194" s="217">
        <f t="shared" si="129"/>
        <v>0</v>
      </c>
      <c r="AD194" s="217">
        <f t="shared" si="129"/>
        <v>0</v>
      </c>
      <c r="AE194" s="217">
        <f t="shared" si="129"/>
        <v>0</v>
      </c>
      <c r="AF194" s="217">
        <f t="shared" si="129"/>
        <v>0</v>
      </c>
      <c r="AG194" s="217">
        <f t="shared" si="129"/>
        <v>0</v>
      </c>
      <c r="AH194" s="217">
        <f t="shared" si="129"/>
        <v>0</v>
      </c>
      <c r="AI194" s="217">
        <f t="shared" si="129"/>
        <v>0</v>
      </c>
      <c r="AJ194" s="217">
        <f t="shared" si="129"/>
        <v>0</v>
      </c>
      <c r="AK194" s="217">
        <f t="shared" si="129"/>
        <v>0</v>
      </c>
      <c r="AL194" s="217">
        <f t="shared" si="129"/>
        <v>0</v>
      </c>
      <c r="AM194" s="217">
        <f t="shared" si="129"/>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1">
        <f t="shared" ref="C196" si="130">SUM(C182:C183)</f>
        <v>0</v>
      </c>
      <c r="D196" s="111">
        <f t="shared" ref="D196:AM196" si="131">SUM(D182:D183)</f>
        <v>0</v>
      </c>
      <c r="E196" s="112">
        <f t="shared" si="131"/>
        <v>63.529562092452423</v>
      </c>
      <c r="F196" s="112">
        <f t="shared" si="131"/>
        <v>152.5639719107601</v>
      </c>
      <c r="G196" s="112">
        <f t="shared" si="131"/>
        <v>341.79114684962167</v>
      </c>
      <c r="H196" s="112">
        <f t="shared" si="131"/>
        <v>647.77959736807861</v>
      </c>
      <c r="I196" s="112">
        <f t="shared" si="131"/>
        <v>1478.1925493201704</v>
      </c>
      <c r="J196" s="112">
        <f t="shared" si="131"/>
        <v>1424.1433474884388</v>
      </c>
      <c r="K196" s="112">
        <f t="shared" si="131"/>
        <v>2333.47848752767</v>
      </c>
      <c r="L196" s="112">
        <f t="shared" si="131"/>
        <v>2269.7953433534012</v>
      </c>
      <c r="M196" s="113">
        <f t="shared" si="131"/>
        <v>1905.4633136381699</v>
      </c>
      <c r="N196" s="113">
        <f t="shared" si="131"/>
        <v>4582.4506648798342</v>
      </c>
      <c r="O196" s="223">
        <f t="shared" si="131"/>
        <v>0</v>
      </c>
      <c r="P196" s="223">
        <f t="shared" si="131"/>
        <v>0</v>
      </c>
      <c r="Q196" s="224">
        <f t="shared" si="131"/>
        <v>0</v>
      </c>
      <c r="R196" s="224">
        <f t="shared" si="131"/>
        <v>0</v>
      </c>
      <c r="S196" s="224">
        <f t="shared" si="131"/>
        <v>0</v>
      </c>
      <c r="T196" s="224">
        <f t="shared" si="131"/>
        <v>0</v>
      </c>
      <c r="U196" s="224">
        <f t="shared" si="131"/>
        <v>0</v>
      </c>
      <c r="V196" s="224">
        <f t="shared" si="131"/>
        <v>0</v>
      </c>
      <c r="W196" s="224">
        <f t="shared" si="131"/>
        <v>0</v>
      </c>
      <c r="X196" s="224">
        <f t="shared" si="131"/>
        <v>0</v>
      </c>
      <c r="Y196" s="225">
        <f t="shared" si="131"/>
        <v>0</v>
      </c>
      <c r="Z196" s="225">
        <f t="shared" si="131"/>
        <v>0</v>
      </c>
      <c r="AA196" s="223">
        <f t="shared" si="131"/>
        <v>0</v>
      </c>
      <c r="AB196" s="223">
        <f t="shared" si="131"/>
        <v>0</v>
      </c>
      <c r="AC196" s="224">
        <f t="shared" si="131"/>
        <v>0</v>
      </c>
      <c r="AD196" s="224">
        <f t="shared" si="131"/>
        <v>0</v>
      </c>
      <c r="AE196" s="224">
        <f t="shared" si="131"/>
        <v>0</v>
      </c>
      <c r="AF196" s="224">
        <f t="shared" si="131"/>
        <v>0</v>
      </c>
      <c r="AG196" s="224">
        <f t="shared" si="131"/>
        <v>0</v>
      </c>
      <c r="AH196" s="224">
        <f t="shared" si="131"/>
        <v>0</v>
      </c>
      <c r="AI196" s="224">
        <f t="shared" si="131"/>
        <v>0</v>
      </c>
      <c r="AJ196" s="224">
        <f t="shared" si="131"/>
        <v>0</v>
      </c>
      <c r="AK196" s="225">
        <f t="shared" si="131"/>
        <v>0</v>
      </c>
      <c r="AL196" s="225">
        <f t="shared" si="131"/>
        <v>0</v>
      </c>
      <c r="AM196" s="223">
        <f t="shared" si="131"/>
        <v>0</v>
      </c>
    </row>
    <row r="197" spans="1:39" hidden="1" x14ac:dyDescent="0.25">
      <c r="A197" s="96"/>
      <c r="B197" s="96" t="s">
        <v>135</v>
      </c>
      <c r="C197" s="111">
        <f t="shared" ref="C197" si="132">SUM(C189:C190)</f>
        <v>0</v>
      </c>
      <c r="D197" s="111">
        <f t="shared" ref="D197:AM197" si="133">SUM(D189:D190)</f>
        <v>0</v>
      </c>
      <c r="E197" s="112">
        <f t="shared" si="133"/>
        <v>8.5997848038039901</v>
      </c>
      <c r="F197" s="112">
        <f t="shared" si="133"/>
        <v>14.801624688821089</v>
      </c>
      <c r="G197" s="112">
        <f t="shared" si="133"/>
        <v>25.572306990759049</v>
      </c>
      <c r="H197" s="112">
        <f t="shared" si="133"/>
        <v>215.72335873510499</v>
      </c>
      <c r="I197" s="112">
        <f t="shared" si="133"/>
        <v>160.35663863607007</v>
      </c>
      <c r="J197" s="112">
        <f t="shared" si="133"/>
        <v>383.45650221787639</v>
      </c>
      <c r="K197" s="112">
        <f t="shared" si="133"/>
        <v>332.1358587978562</v>
      </c>
      <c r="L197" s="112">
        <f t="shared" si="133"/>
        <v>14.432075663427032</v>
      </c>
      <c r="M197" s="113">
        <f t="shared" si="133"/>
        <v>207.46224802164079</v>
      </c>
      <c r="N197" s="113">
        <f t="shared" si="133"/>
        <v>292.53236237147252</v>
      </c>
      <c r="O197" s="223">
        <f t="shared" si="133"/>
        <v>0</v>
      </c>
      <c r="P197" s="223">
        <f t="shared" si="133"/>
        <v>0</v>
      </c>
      <c r="Q197" s="224">
        <f t="shared" si="133"/>
        <v>0</v>
      </c>
      <c r="R197" s="224">
        <f t="shared" si="133"/>
        <v>0</v>
      </c>
      <c r="S197" s="224">
        <f t="shared" si="133"/>
        <v>0</v>
      </c>
      <c r="T197" s="224">
        <f t="shared" si="133"/>
        <v>0</v>
      </c>
      <c r="U197" s="224">
        <f t="shared" si="133"/>
        <v>0</v>
      </c>
      <c r="V197" s="224">
        <f t="shared" si="133"/>
        <v>0</v>
      </c>
      <c r="W197" s="224">
        <f t="shared" si="133"/>
        <v>0</v>
      </c>
      <c r="X197" s="224">
        <f t="shared" si="133"/>
        <v>0</v>
      </c>
      <c r="Y197" s="225">
        <f t="shared" si="133"/>
        <v>0</v>
      </c>
      <c r="Z197" s="225">
        <f t="shared" si="133"/>
        <v>0</v>
      </c>
      <c r="AA197" s="223">
        <f t="shared" si="133"/>
        <v>0</v>
      </c>
      <c r="AB197" s="223">
        <f t="shared" si="133"/>
        <v>0</v>
      </c>
      <c r="AC197" s="224">
        <f t="shared" si="133"/>
        <v>0</v>
      </c>
      <c r="AD197" s="224">
        <f t="shared" si="133"/>
        <v>0</v>
      </c>
      <c r="AE197" s="224">
        <f t="shared" si="133"/>
        <v>0</v>
      </c>
      <c r="AF197" s="224">
        <f t="shared" si="133"/>
        <v>0</v>
      </c>
      <c r="AG197" s="224">
        <f t="shared" si="133"/>
        <v>0</v>
      </c>
      <c r="AH197" s="224">
        <f t="shared" si="133"/>
        <v>0</v>
      </c>
      <c r="AI197" s="224">
        <f t="shared" si="133"/>
        <v>0</v>
      </c>
      <c r="AJ197" s="224">
        <f t="shared" si="133"/>
        <v>0</v>
      </c>
      <c r="AK197" s="225">
        <f t="shared" si="133"/>
        <v>0</v>
      </c>
      <c r="AL197" s="225">
        <f t="shared" si="133"/>
        <v>0</v>
      </c>
      <c r="AM197" s="223">
        <f t="shared" si="133"/>
        <v>0</v>
      </c>
    </row>
    <row r="198" spans="1:39" hidden="1" x14ac:dyDescent="0.25">
      <c r="A198" s="96"/>
      <c r="B198" s="96" t="s">
        <v>122</v>
      </c>
      <c r="C198" s="114">
        <f t="shared" ref="C198" si="134">SUM(C196:C197)</f>
        <v>0</v>
      </c>
      <c r="D198" s="114">
        <f t="shared" ref="D198:AM198" si="135">SUM(D196:D197)</f>
        <v>0</v>
      </c>
      <c r="E198" s="114">
        <f t="shared" si="135"/>
        <v>72.129346896256408</v>
      </c>
      <c r="F198" s="114">
        <f t="shared" si="135"/>
        <v>167.36559659958118</v>
      </c>
      <c r="G198" s="114">
        <f t="shared" si="135"/>
        <v>367.36345384038071</v>
      </c>
      <c r="H198" s="114">
        <f t="shared" si="135"/>
        <v>863.50295610318358</v>
      </c>
      <c r="I198" s="114">
        <f t="shared" si="135"/>
        <v>1638.5491879562405</v>
      </c>
      <c r="J198" s="114">
        <f t="shared" si="135"/>
        <v>1807.5998497063151</v>
      </c>
      <c r="K198" s="114">
        <f t="shared" si="135"/>
        <v>2665.6143463255262</v>
      </c>
      <c r="L198" s="114">
        <f t="shared" si="135"/>
        <v>2284.2274190168282</v>
      </c>
      <c r="M198" s="115">
        <f t="shared" si="135"/>
        <v>2112.9255616598107</v>
      </c>
      <c r="N198" s="115">
        <f t="shared" si="135"/>
        <v>4874.9830272513063</v>
      </c>
      <c r="O198" s="226">
        <f t="shared" si="135"/>
        <v>0</v>
      </c>
      <c r="P198" s="226">
        <f t="shared" si="135"/>
        <v>0</v>
      </c>
      <c r="Q198" s="226">
        <f t="shared" si="135"/>
        <v>0</v>
      </c>
      <c r="R198" s="226">
        <f t="shared" si="135"/>
        <v>0</v>
      </c>
      <c r="S198" s="226">
        <f t="shared" si="135"/>
        <v>0</v>
      </c>
      <c r="T198" s="226">
        <f t="shared" si="135"/>
        <v>0</v>
      </c>
      <c r="U198" s="226">
        <f t="shared" si="135"/>
        <v>0</v>
      </c>
      <c r="V198" s="226">
        <f t="shared" si="135"/>
        <v>0</v>
      </c>
      <c r="W198" s="226">
        <f t="shared" si="135"/>
        <v>0</v>
      </c>
      <c r="X198" s="226">
        <f t="shared" si="135"/>
        <v>0</v>
      </c>
      <c r="Y198" s="227">
        <f t="shared" si="135"/>
        <v>0</v>
      </c>
      <c r="Z198" s="227">
        <f t="shared" si="135"/>
        <v>0</v>
      </c>
      <c r="AA198" s="226">
        <f t="shared" si="135"/>
        <v>0</v>
      </c>
      <c r="AB198" s="226">
        <f t="shared" si="135"/>
        <v>0</v>
      </c>
      <c r="AC198" s="226">
        <f t="shared" si="135"/>
        <v>0</v>
      </c>
      <c r="AD198" s="226">
        <f t="shared" si="135"/>
        <v>0</v>
      </c>
      <c r="AE198" s="226">
        <f t="shared" si="135"/>
        <v>0</v>
      </c>
      <c r="AF198" s="226">
        <f t="shared" si="135"/>
        <v>0</v>
      </c>
      <c r="AG198" s="226">
        <f t="shared" si="135"/>
        <v>0</v>
      </c>
      <c r="AH198" s="226">
        <f t="shared" si="135"/>
        <v>0</v>
      </c>
      <c r="AI198" s="226">
        <f t="shared" si="135"/>
        <v>0</v>
      </c>
      <c r="AJ198" s="226">
        <f t="shared" si="135"/>
        <v>0</v>
      </c>
      <c r="AK198" s="227">
        <f t="shared" si="135"/>
        <v>0</v>
      </c>
      <c r="AL198" s="227">
        <f t="shared" si="135"/>
        <v>0</v>
      </c>
      <c r="AM198" s="226">
        <f t="shared" si="135"/>
        <v>0</v>
      </c>
    </row>
    <row r="199" spans="1:39" hidden="1" x14ac:dyDescent="0.25"/>
    <row r="200" spans="1:39" hidden="1" x14ac:dyDescent="0.25">
      <c r="B200" s="166" t="s">
        <v>224</v>
      </c>
      <c r="C200" s="353">
        <f>IF('REVISED SUMMARY'!C4=0,0,C198-C73)</f>
        <v>0</v>
      </c>
      <c r="D200" s="353">
        <f>IF('REVISED SUMMARY'!D4=0,0,D198-D73)</f>
        <v>0</v>
      </c>
      <c r="E200" s="353">
        <f>IF('REVISED SUMMARY'!E4=0,0,E198-E73)</f>
        <v>-3.3126843716502208E-4</v>
      </c>
      <c r="F200" s="353">
        <f>IF('REVISED SUMMARY'!F4=0,0,F198-F73)</f>
        <v>7.9868954767903233E-4</v>
      </c>
      <c r="G200" s="353">
        <f>IF('REVISED SUMMARY'!G4=0,0,G198-G73)</f>
        <v>-1.0072995169139176E-3</v>
      </c>
      <c r="H200" s="353">
        <f>IF('REVISED SUMMARY'!H4=0,0,H198-H73)</f>
        <v>-3.6376582822867931E-3</v>
      </c>
      <c r="I200" s="353">
        <f>IF('REVISED SUMMARY'!I4=0,0,I198-I73)</f>
        <v>2.2737367544323206E-13</v>
      </c>
      <c r="J200" s="353">
        <f>IF('REVISED SUMMARY'!J4=0,0,J198-J73)</f>
        <v>-2.2737367544323206E-13</v>
      </c>
      <c r="K200" s="353">
        <f>IF('REVISED SUMMARY'!K4=0,0,K198-K73)</f>
        <v>4.5474735088646412E-13</v>
      </c>
      <c r="L200" s="353">
        <f>IF('REVISED SUMMARY'!L4=0,0,L198-L73)</f>
        <v>-4.5474735088646412E-13</v>
      </c>
      <c r="M200" s="353">
        <f>IF('REVISED SUMMARY'!M4=0,0,M198-M73)</f>
        <v>0</v>
      </c>
      <c r="N200" s="353">
        <f>IF('REVISED SUMMARY'!N4=0,0,N198-N73)</f>
        <v>0</v>
      </c>
    </row>
    <row r="201" spans="1:39" hidden="1" x14ac:dyDescent="0.25">
      <c r="B201" s="166"/>
      <c r="C201" s="166"/>
      <c r="D201" s="166"/>
      <c r="E201" s="166"/>
      <c r="F201" s="166"/>
      <c r="G201" s="166"/>
      <c r="H201" s="166"/>
      <c r="I201" s="166"/>
      <c r="J201" s="166"/>
      <c r="K201" s="166"/>
      <c r="L201" s="166"/>
      <c r="M201" s="166"/>
      <c r="N201" s="166"/>
    </row>
  </sheetData>
  <mergeCells count="16">
    <mergeCell ref="A77:A90"/>
    <mergeCell ref="A4:A19"/>
    <mergeCell ref="A22:A37"/>
    <mergeCell ref="A40:A55"/>
    <mergeCell ref="A58:A74"/>
    <mergeCell ref="A126:A139"/>
    <mergeCell ref="A142:A158"/>
    <mergeCell ref="A161:A177"/>
    <mergeCell ref="A107:A122"/>
    <mergeCell ref="A92:A105"/>
    <mergeCell ref="B108:N108"/>
    <mergeCell ref="O108:Z108"/>
    <mergeCell ref="AA108:AL108"/>
    <mergeCell ref="C125:N125"/>
    <mergeCell ref="O125:Z125"/>
    <mergeCell ref="AA125:AL12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O231"/>
  <sheetViews>
    <sheetView zoomScale="80" zoomScaleNormal="80" workbookViewId="0">
      <pane xSplit="2" topLeftCell="C1" activePane="topRight" state="frozen"/>
      <selection activeCell="CS42" sqref="CR42:CS43"/>
      <selection pane="topRight" activeCell="A4" sqref="A4:A19"/>
    </sheetView>
  </sheetViews>
  <sheetFormatPr defaultRowHeight="15" x14ac:dyDescent="0.25"/>
  <cols>
    <col min="1" max="1" width="9.7109375" customWidth="1"/>
    <col min="2" max="2" width="24.7109375" customWidth="1"/>
    <col min="3" max="3" width="15.7109375" bestFit="1" customWidth="1"/>
    <col min="4" max="10" width="13.7109375" customWidth="1"/>
    <col min="11" max="11" width="15.28515625" customWidth="1"/>
    <col min="12" max="39" width="13.7109375" customWidth="1"/>
    <col min="40" max="41" width="10.5703125" bestFit="1"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LI 1M - RES'!B16</f>
        <v>Monthly kWh</v>
      </c>
      <c r="C19" s="230">
        <f>SUM(C5:C18)</f>
        <v>0</v>
      </c>
      <c r="D19" s="230">
        <f t="shared" ref="D19:AM19" si="1">SUM(D5:D18)</f>
        <v>0</v>
      </c>
      <c r="E19" s="230">
        <f t="shared" si="1"/>
        <v>0</v>
      </c>
      <c r="F19" s="230">
        <f t="shared" si="1"/>
        <v>0</v>
      </c>
      <c r="G19" s="230">
        <f t="shared" si="1"/>
        <v>0</v>
      </c>
      <c r="H19" s="230">
        <f t="shared" si="1"/>
        <v>0</v>
      </c>
      <c r="I19" s="230">
        <f t="shared" si="1"/>
        <v>0</v>
      </c>
      <c r="J19" s="230">
        <f t="shared" si="1"/>
        <v>0</v>
      </c>
      <c r="K19" s="230">
        <f t="shared" si="1"/>
        <v>0</v>
      </c>
      <c r="L19" s="230">
        <f t="shared" si="1"/>
        <v>0</v>
      </c>
      <c r="M19" s="230">
        <f t="shared" si="1"/>
        <v>0</v>
      </c>
      <c r="N19" s="230">
        <f t="shared" si="1"/>
        <v>0</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row>
    <row r="22" spans="1:39" ht="16.5" thickBot="1" x14ac:dyDescent="0.3">
      <c r="A22" s="585" t="s">
        <v>14</v>
      </c>
      <c r="B22" s="17" t="str">
        <f t="shared" ref="B22" si="2">B4</f>
        <v>End Use</v>
      </c>
      <c r="C22" s="142">
        <f>C$4</f>
        <v>44927</v>
      </c>
      <c r="D22" s="142">
        <f t="shared" ref="D22:AM22" si="3">D$4</f>
        <v>44958</v>
      </c>
      <c r="E22" s="142">
        <f t="shared" si="3"/>
        <v>44986</v>
      </c>
      <c r="F22" s="142">
        <f t="shared" si="3"/>
        <v>45017</v>
      </c>
      <c r="G22" s="142">
        <f t="shared" si="3"/>
        <v>45047</v>
      </c>
      <c r="H22" s="142">
        <f t="shared" si="3"/>
        <v>45078</v>
      </c>
      <c r="I22" s="142">
        <f t="shared" si="3"/>
        <v>45108</v>
      </c>
      <c r="J22" s="142">
        <f t="shared" si="3"/>
        <v>45139</v>
      </c>
      <c r="K22" s="142">
        <f t="shared" si="3"/>
        <v>45170</v>
      </c>
      <c r="L22" s="142">
        <f t="shared" si="3"/>
        <v>45200</v>
      </c>
      <c r="M22" s="142">
        <f t="shared" si="3"/>
        <v>45231</v>
      </c>
      <c r="N22" s="142">
        <f t="shared" si="3"/>
        <v>45261</v>
      </c>
      <c r="O22" s="142">
        <f t="shared" si="3"/>
        <v>45292</v>
      </c>
      <c r="P22" s="142">
        <f t="shared" si="3"/>
        <v>45323</v>
      </c>
      <c r="Q22" s="142">
        <f t="shared" si="3"/>
        <v>45352</v>
      </c>
      <c r="R22" s="142">
        <f t="shared" si="3"/>
        <v>45383</v>
      </c>
      <c r="S22" s="142">
        <f t="shared" si="3"/>
        <v>45413</v>
      </c>
      <c r="T22" s="142">
        <f t="shared" si="3"/>
        <v>45444</v>
      </c>
      <c r="U22" s="142">
        <f t="shared" si="3"/>
        <v>45474</v>
      </c>
      <c r="V22" s="142">
        <f t="shared" si="3"/>
        <v>45505</v>
      </c>
      <c r="W22" s="142">
        <f t="shared" si="3"/>
        <v>45536</v>
      </c>
      <c r="X22" s="142">
        <f t="shared" si="3"/>
        <v>45566</v>
      </c>
      <c r="Y22" s="142">
        <f t="shared" si="3"/>
        <v>45597</v>
      </c>
      <c r="Z22" s="480">
        <f t="shared" si="3"/>
        <v>45627</v>
      </c>
      <c r="AA22" s="142">
        <f t="shared" si="3"/>
        <v>45658</v>
      </c>
      <c r="AB22" s="142">
        <f t="shared" si="3"/>
        <v>45689</v>
      </c>
      <c r="AC22" s="142">
        <f t="shared" si="3"/>
        <v>45717</v>
      </c>
      <c r="AD22" s="142">
        <f t="shared" si="3"/>
        <v>45748</v>
      </c>
      <c r="AE22" s="142">
        <f t="shared" si="3"/>
        <v>45778</v>
      </c>
      <c r="AF22" s="142">
        <f t="shared" si="3"/>
        <v>45809</v>
      </c>
      <c r="AG22" s="142">
        <f t="shared" si="3"/>
        <v>45839</v>
      </c>
      <c r="AH22" s="142">
        <f t="shared" si="3"/>
        <v>45870</v>
      </c>
      <c r="AI22" s="142">
        <f t="shared" si="3"/>
        <v>45901</v>
      </c>
      <c r="AJ22" s="142">
        <f t="shared" si="3"/>
        <v>45931</v>
      </c>
      <c r="AK22" s="142">
        <f t="shared" si="3"/>
        <v>45962</v>
      </c>
      <c r="AL22" s="142">
        <f t="shared" si="3"/>
        <v>45992</v>
      </c>
      <c r="AM22" s="142">
        <f t="shared" si="3"/>
        <v>46023</v>
      </c>
    </row>
    <row r="23" spans="1:39" ht="15" customHeight="1" x14ac:dyDescent="0.25">
      <c r="A23" s="586"/>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81">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586"/>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81">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586"/>
      <c r="B25" s="11" t="str">
        <f t="shared" si="4"/>
        <v>Cooking</v>
      </c>
      <c r="C25" s="3">
        <f t="shared" si="4"/>
        <v>0</v>
      </c>
      <c r="D25" s="3">
        <f t="shared" ref="D25:AM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81">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25">
      <c r="A26" s="586"/>
      <c r="B26" s="11" t="str">
        <f t="shared" si="4"/>
        <v>Cooling</v>
      </c>
      <c r="C26" s="3">
        <f t="shared" si="4"/>
        <v>0</v>
      </c>
      <c r="D26" s="3">
        <f t="shared" ref="D26:AM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481">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25">
      <c r="A27" s="586"/>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481">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586"/>
      <c r="B28" s="11" t="str">
        <f t="shared" si="4"/>
        <v>Heating</v>
      </c>
      <c r="C28" s="3">
        <f t="shared" si="4"/>
        <v>0</v>
      </c>
      <c r="D28" s="3">
        <f t="shared" ref="D28:AM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481">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25">
      <c r="A29" s="586"/>
      <c r="B29" s="11" t="str">
        <f t="shared" si="4"/>
        <v>HVAC</v>
      </c>
      <c r="C29" s="3">
        <f t="shared" si="4"/>
        <v>0</v>
      </c>
      <c r="D29" s="3">
        <f t="shared" ref="D29:AM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481">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row>
    <row r="30" spans="1:39" x14ac:dyDescent="0.25">
      <c r="A30" s="586"/>
      <c r="B30" s="11" t="str">
        <f t="shared" si="4"/>
        <v>Lighting</v>
      </c>
      <c r="C30" s="3">
        <f t="shared" si="4"/>
        <v>0</v>
      </c>
      <c r="D30" s="3">
        <f t="shared" ref="D30:AM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481">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row>
    <row r="31" spans="1:39" x14ac:dyDescent="0.25">
      <c r="A31" s="586"/>
      <c r="B31" s="11" t="str">
        <f t="shared" si="4"/>
        <v>Miscellaneous</v>
      </c>
      <c r="C31" s="3">
        <f t="shared" si="4"/>
        <v>0</v>
      </c>
      <c r="D31" s="3">
        <f t="shared" ref="D31:AM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481">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25">
      <c r="A32" s="586"/>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481">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586"/>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81">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586"/>
      <c r="B34" s="11" t="str">
        <f t="shared" si="4"/>
        <v>Refrigeration</v>
      </c>
      <c r="C34" s="3">
        <f t="shared" si="4"/>
        <v>0</v>
      </c>
      <c r="D34" s="3">
        <f t="shared" ref="D34:AM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481">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25">
      <c r="A35" s="586"/>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481">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25">
      <c r="A36" s="586"/>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4"/>
        <v>Monthly kWh</v>
      </c>
      <c r="C37" s="230">
        <f>SUM(C23:C36)</f>
        <v>0</v>
      </c>
      <c r="D37" s="230">
        <f t="shared" ref="D37:AM37" si="18">SUM(D23:D36)</f>
        <v>0</v>
      </c>
      <c r="E37" s="230">
        <f t="shared" si="18"/>
        <v>0</v>
      </c>
      <c r="F37" s="230">
        <f t="shared" si="18"/>
        <v>0</v>
      </c>
      <c r="G37" s="230">
        <f t="shared" si="18"/>
        <v>0</v>
      </c>
      <c r="H37" s="230">
        <f t="shared" si="18"/>
        <v>0</v>
      </c>
      <c r="I37" s="230">
        <f t="shared" si="18"/>
        <v>0</v>
      </c>
      <c r="J37" s="230">
        <f t="shared" si="18"/>
        <v>0</v>
      </c>
      <c r="K37" s="230">
        <f t="shared" si="18"/>
        <v>0</v>
      </c>
      <c r="L37" s="230">
        <f t="shared" si="18"/>
        <v>0</v>
      </c>
      <c r="M37" s="230">
        <f t="shared" si="18"/>
        <v>0</v>
      </c>
      <c r="N37" s="230">
        <f t="shared" si="18"/>
        <v>0</v>
      </c>
      <c r="O37" s="230">
        <f t="shared" si="18"/>
        <v>0</v>
      </c>
      <c r="P37" s="230">
        <f t="shared" si="18"/>
        <v>0</v>
      </c>
      <c r="Q37" s="230">
        <f t="shared" si="18"/>
        <v>0</v>
      </c>
      <c r="R37" s="230">
        <f t="shared" si="18"/>
        <v>0</v>
      </c>
      <c r="S37" s="230">
        <f t="shared" si="18"/>
        <v>0</v>
      </c>
      <c r="T37" s="230">
        <f t="shared" si="18"/>
        <v>0</v>
      </c>
      <c r="U37" s="230">
        <f t="shared" si="18"/>
        <v>0</v>
      </c>
      <c r="V37" s="230">
        <f t="shared" si="18"/>
        <v>0</v>
      </c>
      <c r="W37" s="230">
        <f t="shared" si="18"/>
        <v>0</v>
      </c>
      <c r="X37" s="230">
        <f t="shared" si="18"/>
        <v>0</v>
      </c>
      <c r="Y37" s="230">
        <f t="shared" si="18"/>
        <v>0</v>
      </c>
      <c r="Z37" s="230">
        <f t="shared" si="18"/>
        <v>0</v>
      </c>
      <c r="AA37" s="230">
        <f t="shared" si="18"/>
        <v>0</v>
      </c>
      <c r="AB37" s="230">
        <f t="shared" si="18"/>
        <v>0</v>
      </c>
      <c r="AC37" s="230">
        <f t="shared" si="18"/>
        <v>0</v>
      </c>
      <c r="AD37" s="230">
        <f t="shared" si="18"/>
        <v>0</v>
      </c>
      <c r="AE37" s="230">
        <f t="shared" si="18"/>
        <v>0</v>
      </c>
      <c r="AF37" s="230">
        <f t="shared" si="18"/>
        <v>0</v>
      </c>
      <c r="AG37" s="230">
        <f t="shared" si="18"/>
        <v>0</v>
      </c>
      <c r="AH37" s="230">
        <f t="shared" si="18"/>
        <v>0</v>
      </c>
      <c r="AI37" s="230">
        <f t="shared" si="18"/>
        <v>0</v>
      </c>
      <c r="AJ37" s="230">
        <f t="shared" si="18"/>
        <v>0</v>
      </c>
      <c r="AK37" s="230">
        <f t="shared" si="18"/>
        <v>0</v>
      </c>
      <c r="AL37" s="230">
        <f t="shared" si="18"/>
        <v>0</v>
      </c>
      <c r="AM37" s="230">
        <f t="shared" si="18"/>
        <v>0</v>
      </c>
    </row>
    <row r="38" spans="1:39" x14ac:dyDescent="0.25">
      <c r="A38" s="8"/>
      <c r="B38" s="250"/>
      <c r="C38" s="9"/>
      <c r="D38" s="250"/>
      <c r="E38" s="9"/>
      <c r="F38" s="250"/>
      <c r="G38" s="250"/>
      <c r="H38" s="9"/>
      <c r="I38" s="250"/>
      <c r="J38" s="250"/>
      <c r="K38" s="9"/>
      <c r="L38" s="250"/>
      <c r="M38" s="250"/>
      <c r="N38" s="296" t="s">
        <v>184</v>
      </c>
      <c r="O38" s="295">
        <f>SUM(C5:N18)</f>
        <v>0</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479" t="s">
        <v>275</v>
      </c>
      <c r="AG39" s="127"/>
      <c r="AH39" s="127"/>
      <c r="AI39" s="127"/>
      <c r="AJ39" s="127"/>
      <c r="AK39" s="127"/>
      <c r="AL39" s="127"/>
      <c r="AM39" s="127"/>
    </row>
    <row r="40" spans="1:39" ht="16.5" thickBot="1" x14ac:dyDescent="0.3">
      <c r="A40" s="588" t="s">
        <v>15</v>
      </c>
      <c r="B40" s="17" t="str">
        <f t="shared" ref="B40:B55" si="19">B22</f>
        <v>End Use</v>
      </c>
      <c r="C40" s="142">
        <f>C$4</f>
        <v>44927</v>
      </c>
      <c r="D40" s="142">
        <f t="shared" ref="D40:AM40" si="20">D$4</f>
        <v>44958</v>
      </c>
      <c r="E40" s="142">
        <f t="shared" si="20"/>
        <v>44986</v>
      </c>
      <c r="F40" s="142">
        <f t="shared" si="20"/>
        <v>45017</v>
      </c>
      <c r="G40" s="142">
        <f t="shared" si="20"/>
        <v>45047</v>
      </c>
      <c r="H40" s="142">
        <f t="shared" si="20"/>
        <v>45078</v>
      </c>
      <c r="I40" s="142">
        <f t="shared" si="20"/>
        <v>45108</v>
      </c>
      <c r="J40" s="142">
        <f t="shared" si="20"/>
        <v>45139</v>
      </c>
      <c r="K40" s="142">
        <f t="shared" si="20"/>
        <v>45170</v>
      </c>
      <c r="L40" s="142">
        <f t="shared" si="20"/>
        <v>45200</v>
      </c>
      <c r="M40" s="142">
        <f t="shared" si="20"/>
        <v>45231</v>
      </c>
      <c r="N40" s="142">
        <f t="shared" si="20"/>
        <v>45261</v>
      </c>
      <c r="O40" s="142">
        <f t="shared" si="20"/>
        <v>45292</v>
      </c>
      <c r="P40" s="142">
        <f t="shared" si="20"/>
        <v>45323</v>
      </c>
      <c r="Q40" s="142">
        <f t="shared" si="20"/>
        <v>45352</v>
      </c>
      <c r="R40" s="142">
        <f t="shared" si="20"/>
        <v>45383</v>
      </c>
      <c r="S40" s="142">
        <f t="shared" si="20"/>
        <v>45413</v>
      </c>
      <c r="T40" s="142">
        <f t="shared" si="20"/>
        <v>45444</v>
      </c>
      <c r="U40" s="142">
        <f t="shared" si="20"/>
        <v>45474</v>
      </c>
      <c r="V40" s="142">
        <f t="shared" si="20"/>
        <v>45505</v>
      </c>
      <c r="W40" s="142">
        <f t="shared" si="20"/>
        <v>45536</v>
      </c>
      <c r="X40" s="142">
        <f t="shared" si="20"/>
        <v>45566</v>
      </c>
      <c r="Y40" s="142">
        <f t="shared" si="20"/>
        <v>45597</v>
      </c>
      <c r="Z40" s="142">
        <f t="shared" si="20"/>
        <v>45627</v>
      </c>
      <c r="AA40" s="142">
        <f t="shared" si="20"/>
        <v>45658</v>
      </c>
      <c r="AB40" s="142">
        <f t="shared" si="20"/>
        <v>45689</v>
      </c>
      <c r="AC40" s="142">
        <f t="shared" si="20"/>
        <v>45717</v>
      </c>
      <c r="AD40" s="142">
        <f t="shared" si="20"/>
        <v>45748</v>
      </c>
      <c r="AE40" s="142">
        <f t="shared" si="20"/>
        <v>45778</v>
      </c>
      <c r="AF40" s="480">
        <f t="shared" si="20"/>
        <v>45809</v>
      </c>
      <c r="AG40" s="142">
        <f t="shared" si="20"/>
        <v>45839</v>
      </c>
      <c r="AH40" s="142">
        <f t="shared" si="20"/>
        <v>45870</v>
      </c>
      <c r="AI40" s="142">
        <f t="shared" si="20"/>
        <v>45901</v>
      </c>
      <c r="AJ40" s="142">
        <f t="shared" si="20"/>
        <v>45931</v>
      </c>
      <c r="AK40" s="142">
        <f t="shared" si="20"/>
        <v>45962</v>
      </c>
      <c r="AL40" s="142">
        <f t="shared" si="20"/>
        <v>45992</v>
      </c>
      <c r="AM40" s="142">
        <f t="shared" si="20"/>
        <v>46023</v>
      </c>
    </row>
    <row r="41" spans="1:39" ht="15" customHeight="1" x14ac:dyDescent="0.25">
      <c r="A41" s="589"/>
      <c r="B41" s="11" t="str">
        <f t="shared" si="19"/>
        <v>Air Comp</v>
      </c>
      <c r="C41" s="3">
        <v>0</v>
      </c>
      <c r="D41" s="3">
        <v>0</v>
      </c>
      <c r="E41" s="3">
        <v>0</v>
      </c>
      <c r="F41" s="3">
        <v>0</v>
      </c>
      <c r="G41" s="3">
        <f>F41</f>
        <v>0</v>
      </c>
      <c r="H41" s="3">
        <f t="shared" ref="H41:AM41" si="21">G41</f>
        <v>0</v>
      </c>
      <c r="I41" s="3">
        <f t="shared" si="21"/>
        <v>0</v>
      </c>
      <c r="J41" s="3">
        <f t="shared" si="21"/>
        <v>0</v>
      </c>
      <c r="K41" s="3">
        <f t="shared" si="21"/>
        <v>0</v>
      </c>
      <c r="L41" s="3">
        <f t="shared" si="21"/>
        <v>0</v>
      </c>
      <c r="M41" s="3">
        <f t="shared" si="21"/>
        <v>0</v>
      </c>
      <c r="N41" s="3">
        <f t="shared" si="21"/>
        <v>0</v>
      </c>
      <c r="O41" s="3">
        <f t="shared" si="21"/>
        <v>0</v>
      </c>
      <c r="P41" s="3">
        <f t="shared" si="21"/>
        <v>0</v>
      </c>
      <c r="Q41" s="3">
        <f t="shared" si="21"/>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c r="AB41" s="3">
        <f t="shared" si="21"/>
        <v>0</v>
      </c>
      <c r="AC41" s="3">
        <f t="shared" si="21"/>
        <v>0</v>
      </c>
      <c r="AD41" s="3">
        <f t="shared" si="21"/>
        <v>0</v>
      </c>
      <c r="AE41" s="3">
        <f t="shared" si="21"/>
        <v>0</v>
      </c>
      <c r="AF41" s="481">
        <f>Z23</f>
        <v>0</v>
      </c>
      <c r="AG41" s="3">
        <f t="shared" si="21"/>
        <v>0</v>
      </c>
      <c r="AH41" s="3">
        <f t="shared" si="21"/>
        <v>0</v>
      </c>
      <c r="AI41" s="3">
        <f t="shared" si="21"/>
        <v>0</v>
      </c>
      <c r="AJ41" s="3">
        <f t="shared" si="21"/>
        <v>0</v>
      </c>
      <c r="AK41" s="3">
        <f t="shared" si="21"/>
        <v>0</v>
      </c>
      <c r="AL41" s="3">
        <f t="shared" si="21"/>
        <v>0</v>
      </c>
      <c r="AM41" s="3">
        <f t="shared" si="21"/>
        <v>0</v>
      </c>
    </row>
    <row r="42" spans="1:39" x14ac:dyDescent="0.25">
      <c r="A42" s="589"/>
      <c r="B42" s="12" t="str">
        <f t="shared" si="19"/>
        <v>Building Shell</v>
      </c>
      <c r="C42" s="3">
        <v>0</v>
      </c>
      <c r="D42" s="3">
        <v>0</v>
      </c>
      <c r="E42" s="3">
        <v>0</v>
      </c>
      <c r="F42" s="3">
        <v>0</v>
      </c>
      <c r="G42" s="3">
        <f t="shared" ref="G42:AM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
        <f t="shared" si="22"/>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c r="AB42" s="3">
        <f t="shared" si="22"/>
        <v>0</v>
      </c>
      <c r="AC42" s="3">
        <f t="shared" si="22"/>
        <v>0</v>
      </c>
      <c r="AD42" s="3">
        <f t="shared" si="22"/>
        <v>0</v>
      </c>
      <c r="AE42" s="3">
        <f t="shared" si="22"/>
        <v>0</v>
      </c>
      <c r="AF42" s="481">
        <f t="shared" ref="AF42:AF53" si="23">Z24</f>
        <v>0</v>
      </c>
      <c r="AG42" s="3">
        <f t="shared" si="22"/>
        <v>0</v>
      </c>
      <c r="AH42" s="3">
        <f t="shared" si="22"/>
        <v>0</v>
      </c>
      <c r="AI42" s="3">
        <f t="shared" si="22"/>
        <v>0</v>
      </c>
      <c r="AJ42" s="3">
        <f t="shared" si="22"/>
        <v>0</v>
      </c>
      <c r="AK42" s="3">
        <f t="shared" si="22"/>
        <v>0</v>
      </c>
      <c r="AL42" s="3">
        <f t="shared" si="22"/>
        <v>0</v>
      </c>
      <c r="AM42" s="3">
        <f t="shared" si="22"/>
        <v>0</v>
      </c>
    </row>
    <row r="43" spans="1:39" x14ac:dyDescent="0.25">
      <c r="A43" s="589"/>
      <c r="B43" s="11" t="str">
        <f t="shared" si="19"/>
        <v>Cooking</v>
      </c>
      <c r="C43" s="3">
        <v>0</v>
      </c>
      <c r="D43" s="3">
        <v>0</v>
      </c>
      <c r="E43" s="3">
        <v>0</v>
      </c>
      <c r="F43" s="3">
        <v>0</v>
      </c>
      <c r="G43" s="3">
        <f t="shared" ref="G43:AM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3">
        <f t="shared" si="24"/>
        <v>0</v>
      </c>
      <c r="R43" s="3">
        <f t="shared" si="24"/>
        <v>0</v>
      </c>
      <c r="S43" s="3">
        <f t="shared" si="24"/>
        <v>0</v>
      </c>
      <c r="T43" s="3">
        <f t="shared" si="24"/>
        <v>0</v>
      </c>
      <c r="U43" s="3">
        <f t="shared" si="24"/>
        <v>0</v>
      </c>
      <c r="V43" s="3">
        <f t="shared" si="24"/>
        <v>0</v>
      </c>
      <c r="W43" s="3">
        <f t="shared" si="24"/>
        <v>0</v>
      </c>
      <c r="X43" s="3">
        <f t="shared" si="24"/>
        <v>0</v>
      </c>
      <c r="Y43" s="3">
        <f t="shared" si="24"/>
        <v>0</v>
      </c>
      <c r="Z43" s="3">
        <f t="shared" si="24"/>
        <v>0</v>
      </c>
      <c r="AA43" s="3">
        <f t="shared" si="24"/>
        <v>0</v>
      </c>
      <c r="AB43" s="3">
        <f t="shared" si="24"/>
        <v>0</v>
      </c>
      <c r="AC43" s="3">
        <f t="shared" si="24"/>
        <v>0</v>
      </c>
      <c r="AD43" s="3">
        <f t="shared" si="24"/>
        <v>0</v>
      </c>
      <c r="AE43" s="3">
        <f t="shared" si="24"/>
        <v>0</v>
      </c>
      <c r="AF43" s="481">
        <f t="shared" si="23"/>
        <v>0</v>
      </c>
      <c r="AG43" s="3">
        <f t="shared" si="24"/>
        <v>0</v>
      </c>
      <c r="AH43" s="3">
        <f t="shared" si="24"/>
        <v>0</v>
      </c>
      <c r="AI43" s="3">
        <f t="shared" si="24"/>
        <v>0</v>
      </c>
      <c r="AJ43" s="3">
        <f t="shared" si="24"/>
        <v>0</v>
      </c>
      <c r="AK43" s="3">
        <f t="shared" si="24"/>
        <v>0</v>
      </c>
      <c r="AL43" s="3">
        <f t="shared" si="24"/>
        <v>0</v>
      </c>
      <c r="AM43" s="3">
        <f t="shared" si="24"/>
        <v>0</v>
      </c>
    </row>
    <row r="44" spans="1:39" x14ac:dyDescent="0.25">
      <c r="A44" s="589"/>
      <c r="B44" s="11" t="str">
        <f t="shared" si="19"/>
        <v>Cooling</v>
      </c>
      <c r="C44" s="3">
        <v>0</v>
      </c>
      <c r="D44" s="3">
        <v>0</v>
      </c>
      <c r="E44" s="3">
        <v>0</v>
      </c>
      <c r="F44" s="3">
        <v>0</v>
      </c>
      <c r="G44" s="3">
        <f t="shared" ref="G44:AM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3">
        <f t="shared" si="25"/>
        <v>0</v>
      </c>
      <c r="R44" s="3">
        <f t="shared" si="25"/>
        <v>0</v>
      </c>
      <c r="S44" s="3">
        <f t="shared" si="25"/>
        <v>0</v>
      </c>
      <c r="T44" s="3">
        <f t="shared" si="25"/>
        <v>0</v>
      </c>
      <c r="U44" s="3">
        <f t="shared" si="25"/>
        <v>0</v>
      </c>
      <c r="V44" s="3">
        <f t="shared" si="25"/>
        <v>0</v>
      </c>
      <c r="W44" s="3">
        <f t="shared" si="25"/>
        <v>0</v>
      </c>
      <c r="X44" s="3">
        <f t="shared" si="25"/>
        <v>0</v>
      </c>
      <c r="Y44" s="3">
        <f t="shared" si="25"/>
        <v>0</v>
      </c>
      <c r="Z44" s="3">
        <f t="shared" si="25"/>
        <v>0</v>
      </c>
      <c r="AA44" s="3">
        <f t="shared" si="25"/>
        <v>0</v>
      </c>
      <c r="AB44" s="3">
        <f t="shared" si="25"/>
        <v>0</v>
      </c>
      <c r="AC44" s="3">
        <f t="shared" si="25"/>
        <v>0</v>
      </c>
      <c r="AD44" s="3">
        <f t="shared" si="25"/>
        <v>0</v>
      </c>
      <c r="AE44" s="3">
        <f t="shared" si="25"/>
        <v>0</v>
      </c>
      <c r="AF44" s="481">
        <f t="shared" si="23"/>
        <v>0</v>
      </c>
      <c r="AG44" s="3">
        <f t="shared" si="25"/>
        <v>0</v>
      </c>
      <c r="AH44" s="3">
        <f t="shared" si="25"/>
        <v>0</v>
      </c>
      <c r="AI44" s="3">
        <f t="shared" si="25"/>
        <v>0</v>
      </c>
      <c r="AJ44" s="3">
        <f t="shared" si="25"/>
        <v>0</v>
      </c>
      <c r="AK44" s="3">
        <f t="shared" si="25"/>
        <v>0</v>
      </c>
      <c r="AL44" s="3">
        <f t="shared" si="25"/>
        <v>0</v>
      </c>
      <c r="AM44" s="3">
        <f t="shared" si="25"/>
        <v>0</v>
      </c>
    </row>
    <row r="45" spans="1:39" x14ac:dyDescent="0.25">
      <c r="A45" s="589"/>
      <c r="B45" s="12" t="str">
        <f t="shared" si="19"/>
        <v>Ext Lighting</v>
      </c>
      <c r="C45" s="3">
        <v>0</v>
      </c>
      <c r="D45" s="3">
        <v>0</v>
      </c>
      <c r="E45" s="3">
        <v>0</v>
      </c>
      <c r="F45" s="3">
        <v>0</v>
      </c>
      <c r="G45" s="3">
        <f t="shared" ref="G45:AM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3">
        <f t="shared" si="26"/>
        <v>0</v>
      </c>
      <c r="R45" s="3">
        <f t="shared" si="26"/>
        <v>0</v>
      </c>
      <c r="S45" s="3">
        <f t="shared" si="26"/>
        <v>0</v>
      </c>
      <c r="T45" s="3">
        <f t="shared" si="26"/>
        <v>0</v>
      </c>
      <c r="U45" s="3">
        <f t="shared" si="26"/>
        <v>0</v>
      </c>
      <c r="V45" s="3">
        <f t="shared" si="26"/>
        <v>0</v>
      </c>
      <c r="W45" s="3">
        <f t="shared" si="26"/>
        <v>0</v>
      </c>
      <c r="X45" s="3">
        <f t="shared" si="26"/>
        <v>0</v>
      </c>
      <c r="Y45" s="3">
        <f t="shared" si="26"/>
        <v>0</v>
      </c>
      <c r="Z45" s="3">
        <f t="shared" si="26"/>
        <v>0</v>
      </c>
      <c r="AA45" s="3">
        <f t="shared" si="26"/>
        <v>0</v>
      </c>
      <c r="AB45" s="3">
        <f t="shared" si="26"/>
        <v>0</v>
      </c>
      <c r="AC45" s="3">
        <f t="shared" si="26"/>
        <v>0</v>
      </c>
      <c r="AD45" s="3">
        <f t="shared" si="26"/>
        <v>0</v>
      </c>
      <c r="AE45" s="3">
        <f t="shared" si="26"/>
        <v>0</v>
      </c>
      <c r="AF45" s="481">
        <f t="shared" si="23"/>
        <v>0</v>
      </c>
      <c r="AG45" s="3">
        <f t="shared" si="26"/>
        <v>0</v>
      </c>
      <c r="AH45" s="3">
        <f t="shared" si="26"/>
        <v>0</v>
      </c>
      <c r="AI45" s="3">
        <f t="shared" si="26"/>
        <v>0</v>
      </c>
      <c r="AJ45" s="3">
        <f t="shared" si="26"/>
        <v>0</v>
      </c>
      <c r="AK45" s="3">
        <f t="shared" si="26"/>
        <v>0</v>
      </c>
      <c r="AL45" s="3">
        <f t="shared" si="26"/>
        <v>0</v>
      </c>
      <c r="AM45" s="3">
        <f t="shared" si="26"/>
        <v>0</v>
      </c>
    </row>
    <row r="46" spans="1:39" x14ac:dyDescent="0.25">
      <c r="A46" s="589"/>
      <c r="B46" s="11" t="str">
        <f t="shared" si="19"/>
        <v>Heating</v>
      </c>
      <c r="C46" s="3">
        <v>0</v>
      </c>
      <c r="D46" s="3">
        <v>0</v>
      </c>
      <c r="E46" s="3">
        <v>0</v>
      </c>
      <c r="F46" s="3">
        <v>0</v>
      </c>
      <c r="G46" s="3">
        <f t="shared" ref="G46:AM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3">
        <f t="shared" si="27"/>
        <v>0</v>
      </c>
      <c r="R46" s="3">
        <f t="shared" si="27"/>
        <v>0</v>
      </c>
      <c r="S46" s="3">
        <f t="shared" si="27"/>
        <v>0</v>
      </c>
      <c r="T46" s="3">
        <f t="shared" si="27"/>
        <v>0</v>
      </c>
      <c r="U46" s="3">
        <f t="shared" si="27"/>
        <v>0</v>
      </c>
      <c r="V46" s="3">
        <f t="shared" si="27"/>
        <v>0</v>
      </c>
      <c r="W46" s="3">
        <f t="shared" si="27"/>
        <v>0</v>
      </c>
      <c r="X46" s="3">
        <f t="shared" si="27"/>
        <v>0</v>
      </c>
      <c r="Y46" s="3">
        <f t="shared" si="27"/>
        <v>0</v>
      </c>
      <c r="Z46" s="3">
        <f t="shared" si="27"/>
        <v>0</v>
      </c>
      <c r="AA46" s="3">
        <f t="shared" si="27"/>
        <v>0</v>
      </c>
      <c r="AB46" s="3">
        <f t="shared" si="27"/>
        <v>0</v>
      </c>
      <c r="AC46" s="3">
        <f t="shared" si="27"/>
        <v>0</v>
      </c>
      <c r="AD46" s="3">
        <f t="shared" si="27"/>
        <v>0</v>
      </c>
      <c r="AE46" s="3">
        <f t="shared" si="27"/>
        <v>0</v>
      </c>
      <c r="AF46" s="481">
        <f t="shared" si="23"/>
        <v>0</v>
      </c>
      <c r="AG46" s="3">
        <f t="shared" si="27"/>
        <v>0</v>
      </c>
      <c r="AH46" s="3">
        <f t="shared" si="27"/>
        <v>0</v>
      </c>
      <c r="AI46" s="3">
        <f t="shared" si="27"/>
        <v>0</v>
      </c>
      <c r="AJ46" s="3">
        <f t="shared" si="27"/>
        <v>0</v>
      </c>
      <c r="AK46" s="3">
        <f t="shared" si="27"/>
        <v>0</v>
      </c>
      <c r="AL46" s="3">
        <f t="shared" si="27"/>
        <v>0</v>
      </c>
      <c r="AM46" s="3">
        <f t="shared" si="27"/>
        <v>0</v>
      </c>
    </row>
    <row r="47" spans="1:39" x14ac:dyDescent="0.25">
      <c r="A47" s="589"/>
      <c r="B47" s="11" t="str">
        <f t="shared" si="19"/>
        <v>HVAC</v>
      </c>
      <c r="C47" s="3">
        <v>0</v>
      </c>
      <c r="D47" s="3">
        <v>0</v>
      </c>
      <c r="E47" s="3">
        <v>0</v>
      </c>
      <c r="F47" s="3">
        <v>0</v>
      </c>
      <c r="G47" s="3">
        <f t="shared" ref="G47:AM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3">
        <f t="shared" si="28"/>
        <v>0</v>
      </c>
      <c r="R47" s="3">
        <f t="shared" si="28"/>
        <v>0</v>
      </c>
      <c r="S47" s="3">
        <f t="shared" si="28"/>
        <v>0</v>
      </c>
      <c r="T47" s="3">
        <f t="shared" si="28"/>
        <v>0</v>
      </c>
      <c r="U47" s="3">
        <f t="shared" si="28"/>
        <v>0</v>
      </c>
      <c r="V47" s="3">
        <f t="shared" si="28"/>
        <v>0</v>
      </c>
      <c r="W47" s="3">
        <f t="shared" si="28"/>
        <v>0</v>
      </c>
      <c r="X47" s="3">
        <f t="shared" si="28"/>
        <v>0</v>
      </c>
      <c r="Y47" s="3">
        <f t="shared" si="28"/>
        <v>0</v>
      </c>
      <c r="Z47" s="3">
        <f t="shared" si="28"/>
        <v>0</v>
      </c>
      <c r="AA47" s="3">
        <f t="shared" si="28"/>
        <v>0</v>
      </c>
      <c r="AB47" s="3">
        <f t="shared" si="28"/>
        <v>0</v>
      </c>
      <c r="AC47" s="3">
        <f t="shared" si="28"/>
        <v>0</v>
      </c>
      <c r="AD47" s="3">
        <f t="shared" si="28"/>
        <v>0</v>
      </c>
      <c r="AE47" s="3">
        <f t="shared" si="28"/>
        <v>0</v>
      </c>
      <c r="AF47" s="481">
        <f t="shared" si="23"/>
        <v>0</v>
      </c>
      <c r="AG47" s="3">
        <f t="shared" si="28"/>
        <v>0</v>
      </c>
      <c r="AH47" s="3">
        <f t="shared" si="28"/>
        <v>0</v>
      </c>
      <c r="AI47" s="3">
        <f t="shared" si="28"/>
        <v>0</v>
      </c>
      <c r="AJ47" s="3">
        <f t="shared" si="28"/>
        <v>0</v>
      </c>
      <c r="AK47" s="3">
        <f t="shared" si="28"/>
        <v>0</v>
      </c>
      <c r="AL47" s="3">
        <f t="shared" si="28"/>
        <v>0</v>
      </c>
      <c r="AM47" s="3">
        <f t="shared" si="28"/>
        <v>0</v>
      </c>
    </row>
    <row r="48" spans="1:39" x14ac:dyDescent="0.25">
      <c r="A48" s="589"/>
      <c r="B48" s="11" t="str">
        <f t="shared" si="19"/>
        <v>Lighting</v>
      </c>
      <c r="C48" s="3">
        <v>0</v>
      </c>
      <c r="D48" s="3">
        <v>0</v>
      </c>
      <c r="E48" s="3">
        <v>0</v>
      </c>
      <c r="F48" s="3">
        <v>0</v>
      </c>
      <c r="G48" s="3">
        <f t="shared" ref="G48:AM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3">
        <f t="shared" si="29"/>
        <v>0</v>
      </c>
      <c r="R48" s="3">
        <f t="shared" si="29"/>
        <v>0</v>
      </c>
      <c r="S48" s="3">
        <f t="shared" si="29"/>
        <v>0</v>
      </c>
      <c r="T48" s="3">
        <f t="shared" si="29"/>
        <v>0</v>
      </c>
      <c r="U48" s="3">
        <f t="shared" si="29"/>
        <v>0</v>
      </c>
      <c r="V48" s="3">
        <f t="shared" si="29"/>
        <v>0</v>
      </c>
      <c r="W48" s="3">
        <f t="shared" si="29"/>
        <v>0</v>
      </c>
      <c r="X48" s="3">
        <f t="shared" si="29"/>
        <v>0</v>
      </c>
      <c r="Y48" s="3">
        <f t="shared" si="29"/>
        <v>0</v>
      </c>
      <c r="Z48" s="3">
        <f t="shared" si="29"/>
        <v>0</v>
      </c>
      <c r="AA48" s="3">
        <f t="shared" si="29"/>
        <v>0</v>
      </c>
      <c r="AB48" s="3">
        <f t="shared" si="29"/>
        <v>0</v>
      </c>
      <c r="AC48" s="3">
        <f t="shared" si="29"/>
        <v>0</v>
      </c>
      <c r="AD48" s="3">
        <f t="shared" si="29"/>
        <v>0</v>
      </c>
      <c r="AE48" s="3">
        <f t="shared" si="29"/>
        <v>0</v>
      </c>
      <c r="AF48" s="481">
        <f t="shared" si="23"/>
        <v>0</v>
      </c>
      <c r="AG48" s="3">
        <f t="shared" si="29"/>
        <v>0</v>
      </c>
      <c r="AH48" s="3">
        <f t="shared" si="29"/>
        <v>0</v>
      </c>
      <c r="AI48" s="3">
        <f t="shared" si="29"/>
        <v>0</v>
      </c>
      <c r="AJ48" s="3">
        <f t="shared" si="29"/>
        <v>0</v>
      </c>
      <c r="AK48" s="3">
        <f t="shared" si="29"/>
        <v>0</v>
      </c>
      <c r="AL48" s="3">
        <f t="shared" si="29"/>
        <v>0</v>
      </c>
      <c r="AM48" s="3">
        <f t="shared" si="29"/>
        <v>0</v>
      </c>
    </row>
    <row r="49" spans="1:39" x14ac:dyDescent="0.25">
      <c r="A49" s="589"/>
      <c r="B49" s="11" t="str">
        <f t="shared" si="19"/>
        <v>Miscellaneous</v>
      </c>
      <c r="C49" s="3">
        <v>0</v>
      </c>
      <c r="D49" s="3">
        <v>0</v>
      </c>
      <c r="E49" s="3">
        <v>0</v>
      </c>
      <c r="F49" s="3">
        <v>0</v>
      </c>
      <c r="G49" s="3">
        <f t="shared" ref="G49:AM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3">
        <f t="shared" si="30"/>
        <v>0</v>
      </c>
      <c r="R49" s="3">
        <f t="shared" si="30"/>
        <v>0</v>
      </c>
      <c r="S49" s="3">
        <f t="shared" si="30"/>
        <v>0</v>
      </c>
      <c r="T49" s="3">
        <f t="shared" si="30"/>
        <v>0</v>
      </c>
      <c r="U49" s="3">
        <f t="shared" si="30"/>
        <v>0</v>
      </c>
      <c r="V49" s="3">
        <f t="shared" si="30"/>
        <v>0</v>
      </c>
      <c r="W49" s="3">
        <f t="shared" si="30"/>
        <v>0</v>
      </c>
      <c r="X49" s="3">
        <f t="shared" si="30"/>
        <v>0</v>
      </c>
      <c r="Y49" s="3">
        <f t="shared" si="30"/>
        <v>0</v>
      </c>
      <c r="Z49" s="3">
        <f t="shared" si="30"/>
        <v>0</v>
      </c>
      <c r="AA49" s="3">
        <f t="shared" si="30"/>
        <v>0</v>
      </c>
      <c r="AB49" s="3">
        <f t="shared" si="30"/>
        <v>0</v>
      </c>
      <c r="AC49" s="3">
        <f t="shared" si="30"/>
        <v>0</v>
      </c>
      <c r="AD49" s="3">
        <f t="shared" si="30"/>
        <v>0</v>
      </c>
      <c r="AE49" s="3">
        <f t="shared" si="30"/>
        <v>0</v>
      </c>
      <c r="AF49" s="481">
        <f t="shared" si="23"/>
        <v>0</v>
      </c>
      <c r="AG49" s="3">
        <f t="shared" si="30"/>
        <v>0</v>
      </c>
      <c r="AH49" s="3">
        <f t="shared" si="30"/>
        <v>0</v>
      </c>
      <c r="AI49" s="3">
        <f t="shared" si="30"/>
        <v>0</v>
      </c>
      <c r="AJ49" s="3">
        <f t="shared" si="30"/>
        <v>0</v>
      </c>
      <c r="AK49" s="3">
        <f t="shared" si="30"/>
        <v>0</v>
      </c>
      <c r="AL49" s="3">
        <f t="shared" si="30"/>
        <v>0</v>
      </c>
      <c r="AM49" s="3">
        <f t="shared" si="30"/>
        <v>0</v>
      </c>
    </row>
    <row r="50" spans="1:39" ht="15" customHeight="1" x14ac:dyDescent="0.25">
      <c r="A50" s="589"/>
      <c r="B50" s="11" t="str">
        <f t="shared" si="19"/>
        <v>Motors</v>
      </c>
      <c r="C50" s="3">
        <v>0</v>
      </c>
      <c r="D50" s="3">
        <v>0</v>
      </c>
      <c r="E50" s="3">
        <v>0</v>
      </c>
      <c r="F50" s="3">
        <v>0</v>
      </c>
      <c r="G50" s="3">
        <f t="shared" ref="G50:AM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3">
        <f t="shared" si="31"/>
        <v>0</v>
      </c>
      <c r="R50" s="3">
        <f t="shared" si="31"/>
        <v>0</v>
      </c>
      <c r="S50" s="3">
        <f t="shared" si="31"/>
        <v>0</v>
      </c>
      <c r="T50" s="3">
        <f t="shared" si="31"/>
        <v>0</v>
      </c>
      <c r="U50" s="3">
        <f t="shared" si="31"/>
        <v>0</v>
      </c>
      <c r="V50" s="3">
        <f t="shared" si="31"/>
        <v>0</v>
      </c>
      <c r="W50" s="3">
        <f t="shared" si="31"/>
        <v>0</v>
      </c>
      <c r="X50" s="3">
        <f t="shared" si="31"/>
        <v>0</v>
      </c>
      <c r="Y50" s="3">
        <f t="shared" si="31"/>
        <v>0</v>
      </c>
      <c r="Z50" s="3">
        <f t="shared" si="31"/>
        <v>0</v>
      </c>
      <c r="AA50" s="3">
        <f t="shared" si="31"/>
        <v>0</v>
      </c>
      <c r="AB50" s="3">
        <f t="shared" si="31"/>
        <v>0</v>
      </c>
      <c r="AC50" s="3">
        <f t="shared" si="31"/>
        <v>0</v>
      </c>
      <c r="AD50" s="3">
        <f t="shared" si="31"/>
        <v>0</v>
      </c>
      <c r="AE50" s="3">
        <f t="shared" si="31"/>
        <v>0</v>
      </c>
      <c r="AF50" s="481">
        <f t="shared" si="23"/>
        <v>0</v>
      </c>
      <c r="AG50" s="3">
        <f t="shared" si="31"/>
        <v>0</v>
      </c>
      <c r="AH50" s="3">
        <f t="shared" si="31"/>
        <v>0</v>
      </c>
      <c r="AI50" s="3">
        <f t="shared" si="31"/>
        <v>0</v>
      </c>
      <c r="AJ50" s="3">
        <f t="shared" si="31"/>
        <v>0</v>
      </c>
      <c r="AK50" s="3">
        <f t="shared" si="31"/>
        <v>0</v>
      </c>
      <c r="AL50" s="3">
        <f t="shared" si="31"/>
        <v>0</v>
      </c>
      <c r="AM50" s="3">
        <f t="shared" si="31"/>
        <v>0</v>
      </c>
    </row>
    <row r="51" spans="1:39" x14ac:dyDescent="0.25">
      <c r="A51" s="589"/>
      <c r="B51" s="11" t="str">
        <f t="shared" si="19"/>
        <v>Process</v>
      </c>
      <c r="C51" s="3">
        <v>0</v>
      </c>
      <c r="D51" s="3">
        <v>0</v>
      </c>
      <c r="E51" s="3">
        <v>0</v>
      </c>
      <c r="F51" s="3">
        <v>0</v>
      </c>
      <c r="G51" s="3">
        <f t="shared" ref="G51:AM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3">
        <f t="shared" si="32"/>
        <v>0</v>
      </c>
      <c r="R51" s="3">
        <f t="shared" si="32"/>
        <v>0</v>
      </c>
      <c r="S51" s="3">
        <f t="shared" si="32"/>
        <v>0</v>
      </c>
      <c r="T51" s="3">
        <f t="shared" si="32"/>
        <v>0</v>
      </c>
      <c r="U51" s="3">
        <f t="shared" si="32"/>
        <v>0</v>
      </c>
      <c r="V51" s="3">
        <f t="shared" si="32"/>
        <v>0</v>
      </c>
      <c r="W51" s="3">
        <f t="shared" si="32"/>
        <v>0</v>
      </c>
      <c r="X51" s="3">
        <f t="shared" si="32"/>
        <v>0</v>
      </c>
      <c r="Y51" s="3">
        <f t="shared" si="32"/>
        <v>0</v>
      </c>
      <c r="Z51" s="3">
        <f t="shared" si="32"/>
        <v>0</v>
      </c>
      <c r="AA51" s="3">
        <f t="shared" si="32"/>
        <v>0</v>
      </c>
      <c r="AB51" s="3">
        <f t="shared" si="32"/>
        <v>0</v>
      </c>
      <c r="AC51" s="3">
        <f t="shared" si="32"/>
        <v>0</v>
      </c>
      <c r="AD51" s="3">
        <f t="shared" si="32"/>
        <v>0</v>
      </c>
      <c r="AE51" s="3">
        <f t="shared" si="32"/>
        <v>0</v>
      </c>
      <c r="AF51" s="481">
        <f t="shared" si="23"/>
        <v>0</v>
      </c>
      <c r="AG51" s="3">
        <f t="shared" si="32"/>
        <v>0</v>
      </c>
      <c r="AH51" s="3">
        <f t="shared" si="32"/>
        <v>0</v>
      </c>
      <c r="AI51" s="3">
        <f t="shared" si="32"/>
        <v>0</v>
      </c>
      <c r="AJ51" s="3">
        <f t="shared" si="32"/>
        <v>0</v>
      </c>
      <c r="AK51" s="3">
        <f t="shared" si="32"/>
        <v>0</v>
      </c>
      <c r="AL51" s="3">
        <f t="shared" si="32"/>
        <v>0</v>
      </c>
      <c r="AM51" s="3">
        <f t="shared" si="32"/>
        <v>0</v>
      </c>
    </row>
    <row r="52" spans="1:39" x14ac:dyDescent="0.25">
      <c r="A52" s="589"/>
      <c r="B52" s="11" t="str">
        <f t="shared" si="19"/>
        <v>Refrigeration</v>
      </c>
      <c r="C52" s="3">
        <v>0</v>
      </c>
      <c r="D52" s="3">
        <v>0</v>
      </c>
      <c r="E52" s="3">
        <v>0</v>
      </c>
      <c r="F52" s="3">
        <v>0</v>
      </c>
      <c r="G52" s="3">
        <f t="shared" ref="G52:AM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3">
        <f t="shared" si="33"/>
        <v>0</v>
      </c>
      <c r="R52" s="3">
        <f t="shared" si="33"/>
        <v>0</v>
      </c>
      <c r="S52" s="3">
        <f t="shared" si="33"/>
        <v>0</v>
      </c>
      <c r="T52" s="3">
        <f t="shared" si="33"/>
        <v>0</v>
      </c>
      <c r="U52" s="3">
        <f t="shared" si="33"/>
        <v>0</v>
      </c>
      <c r="V52" s="3">
        <f t="shared" si="33"/>
        <v>0</v>
      </c>
      <c r="W52" s="3">
        <f t="shared" si="33"/>
        <v>0</v>
      </c>
      <c r="X52" s="3">
        <f t="shared" si="33"/>
        <v>0</v>
      </c>
      <c r="Y52" s="3">
        <f t="shared" si="33"/>
        <v>0</v>
      </c>
      <c r="Z52" s="3">
        <f t="shared" si="33"/>
        <v>0</v>
      </c>
      <c r="AA52" s="3">
        <f t="shared" si="33"/>
        <v>0</v>
      </c>
      <c r="AB52" s="3">
        <f t="shared" si="33"/>
        <v>0</v>
      </c>
      <c r="AC52" s="3">
        <f t="shared" si="33"/>
        <v>0</v>
      </c>
      <c r="AD52" s="3">
        <f t="shared" si="33"/>
        <v>0</v>
      </c>
      <c r="AE52" s="3">
        <f t="shared" si="33"/>
        <v>0</v>
      </c>
      <c r="AF52" s="481">
        <f t="shared" si="23"/>
        <v>0</v>
      </c>
      <c r="AG52" s="3">
        <f t="shared" si="33"/>
        <v>0</v>
      </c>
      <c r="AH52" s="3">
        <f t="shared" si="33"/>
        <v>0</v>
      </c>
      <c r="AI52" s="3">
        <f t="shared" si="33"/>
        <v>0</v>
      </c>
      <c r="AJ52" s="3">
        <f t="shared" si="33"/>
        <v>0</v>
      </c>
      <c r="AK52" s="3">
        <f t="shared" si="33"/>
        <v>0</v>
      </c>
      <c r="AL52" s="3">
        <f t="shared" si="33"/>
        <v>0</v>
      </c>
      <c r="AM52" s="3">
        <f t="shared" si="33"/>
        <v>0</v>
      </c>
    </row>
    <row r="53" spans="1:39" x14ac:dyDescent="0.25">
      <c r="A53" s="589"/>
      <c r="B53" s="11" t="str">
        <f t="shared" si="19"/>
        <v>Water Heating</v>
      </c>
      <c r="C53" s="3">
        <v>0</v>
      </c>
      <c r="D53" s="3">
        <v>0</v>
      </c>
      <c r="E53" s="3">
        <v>0</v>
      </c>
      <c r="F53" s="3">
        <v>0</v>
      </c>
      <c r="G53" s="3">
        <f t="shared" ref="G53:AM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3">
        <f t="shared" si="34"/>
        <v>0</v>
      </c>
      <c r="R53" s="3">
        <f t="shared" si="34"/>
        <v>0</v>
      </c>
      <c r="S53" s="3">
        <f t="shared" si="34"/>
        <v>0</v>
      </c>
      <c r="T53" s="3">
        <f t="shared" si="34"/>
        <v>0</v>
      </c>
      <c r="U53" s="3">
        <f t="shared" si="34"/>
        <v>0</v>
      </c>
      <c r="V53" s="3">
        <f t="shared" si="34"/>
        <v>0</v>
      </c>
      <c r="W53" s="3">
        <f t="shared" si="34"/>
        <v>0</v>
      </c>
      <c r="X53" s="3">
        <f t="shared" si="34"/>
        <v>0</v>
      </c>
      <c r="Y53" s="3">
        <f t="shared" si="34"/>
        <v>0</v>
      </c>
      <c r="Z53" s="3">
        <f t="shared" si="34"/>
        <v>0</v>
      </c>
      <c r="AA53" s="3">
        <f t="shared" si="34"/>
        <v>0</v>
      </c>
      <c r="AB53" s="3">
        <f t="shared" si="34"/>
        <v>0</v>
      </c>
      <c r="AC53" s="3">
        <f t="shared" si="34"/>
        <v>0</v>
      </c>
      <c r="AD53" s="3">
        <f t="shared" si="34"/>
        <v>0</v>
      </c>
      <c r="AE53" s="3">
        <f t="shared" si="34"/>
        <v>0</v>
      </c>
      <c r="AF53" s="481">
        <f t="shared" si="23"/>
        <v>0</v>
      </c>
      <c r="AG53" s="3">
        <f t="shared" si="34"/>
        <v>0</v>
      </c>
      <c r="AH53" s="3">
        <f t="shared" si="34"/>
        <v>0</v>
      </c>
      <c r="AI53" s="3">
        <f t="shared" si="34"/>
        <v>0</v>
      </c>
      <c r="AJ53" s="3">
        <f t="shared" si="34"/>
        <v>0</v>
      </c>
      <c r="AK53" s="3">
        <f t="shared" si="34"/>
        <v>0</v>
      </c>
      <c r="AL53" s="3">
        <f t="shared" si="34"/>
        <v>0</v>
      </c>
      <c r="AM53" s="3">
        <f t="shared" si="34"/>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35">SUM(D41:D54)</f>
        <v>0</v>
      </c>
      <c r="E55" s="230">
        <f t="shared" si="35"/>
        <v>0</v>
      </c>
      <c r="F55" s="230">
        <f t="shared" si="35"/>
        <v>0</v>
      </c>
      <c r="G55" s="230">
        <f t="shared" si="35"/>
        <v>0</v>
      </c>
      <c r="H55" s="230">
        <f t="shared" si="35"/>
        <v>0</v>
      </c>
      <c r="I55" s="230">
        <f t="shared" si="35"/>
        <v>0</v>
      </c>
      <c r="J55" s="230">
        <f t="shared" si="35"/>
        <v>0</v>
      </c>
      <c r="K55" s="230">
        <f t="shared" si="35"/>
        <v>0</v>
      </c>
      <c r="L55" s="230">
        <f t="shared" si="35"/>
        <v>0</v>
      </c>
      <c r="M55" s="230">
        <f t="shared" si="35"/>
        <v>0</v>
      </c>
      <c r="N55" s="230">
        <f t="shared" si="35"/>
        <v>0</v>
      </c>
      <c r="O55" s="230">
        <f t="shared" si="35"/>
        <v>0</v>
      </c>
      <c r="P55" s="230">
        <f t="shared" si="35"/>
        <v>0</v>
      </c>
      <c r="Q55" s="230">
        <f t="shared" si="35"/>
        <v>0</v>
      </c>
      <c r="R55" s="230">
        <f t="shared" si="35"/>
        <v>0</v>
      </c>
      <c r="S55" s="230">
        <f t="shared" si="35"/>
        <v>0</v>
      </c>
      <c r="T55" s="230">
        <f t="shared" si="35"/>
        <v>0</v>
      </c>
      <c r="U55" s="230">
        <f t="shared" si="35"/>
        <v>0</v>
      </c>
      <c r="V55" s="230">
        <f t="shared" si="35"/>
        <v>0</v>
      </c>
      <c r="W55" s="230">
        <f t="shared" si="35"/>
        <v>0</v>
      </c>
      <c r="X55" s="230">
        <f t="shared" si="35"/>
        <v>0</v>
      </c>
      <c r="Y55" s="230">
        <f t="shared" si="35"/>
        <v>0</v>
      </c>
      <c r="Z55" s="230">
        <f t="shared" si="35"/>
        <v>0</v>
      </c>
      <c r="AA55" s="230">
        <f t="shared" si="35"/>
        <v>0</v>
      </c>
      <c r="AB55" s="230">
        <f t="shared" si="35"/>
        <v>0</v>
      </c>
      <c r="AC55" s="230">
        <f t="shared" si="35"/>
        <v>0</v>
      </c>
      <c r="AD55" s="230">
        <f t="shared" si="35"/>
        <v>0</v>
      </c>
      <c r="AE55" s="230">
        <f t="shared" si="35"/>
        <v>0</v>
      </c>
      <c r="AF55" s="230">
        <f t="shared" si="35"/>
        <v>0</v>
      </c>
      <c r="AG55" s="230">
        <f t="shared" si="35"/>
        <v>0</v>
      </c>
      <c r="AH55" s="230">
        <f t="shared" si="35"/>
        <v>0</v>
      </c>
      <c r="AI55" s="230">
        <f t="shared" si="35"/>
        <v>0</v>
      </c>
      <c r="AJ55" s="230">
        <f t="shared" si="35"/>
        <v>0</v>
      </c>
      <c r="AK55" s="230">
        <f t="shared" si="35"/>
        <v>0</v>
      </c>
      <c r="AL55" s="230">
        <f t="shared" si="35"/>
        <v>0</v>
      </c>
      <c r="AM55" s="230">
        <f t="shared" si="35"/>
        <v>0</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row>
    <row r="58" spans="1:39" ht="16.5" thickBot="1" x14ac:dyDescent="0.3">
      <c r="A58" s="591" t="s">
        <v>16</v>
      </c>
      <c r="B58" s="17" t="s">
        <v>10</v>
      </c>
      <c r="C58" s="142">
        <f>C$4</f>
        <v>44927</v>
      </c>
      <c r="D58" s="142">
        <f t="shared" ref="D58:AM58" si="36">D$4</f>
        <v>44958</v>
      </c>
      <c r="E58" s="142">
        <f t="shared" si="36"/>
        <v>44986</v>
      </c>
      <c r="F58" s="142">
        <f t="shared" si="36"/>
        <v>45017</v>
      </c>
      <c r="G58" s="142">
        <f t="shared" si="36"/>
        <v>45047</v>
      </c>
      <c r="H58" s="142">
        <f t="shared" si="36"/>
        <v>45078</v>
      </c>
      <c r="I58" s="142">
        <f t="shared" si="36"/>
        <v>45108</v>
      </c>
      <c r="J58" s="142">
        <f t="shared" si="36"/>
        <v>45139</v>
      </c>
      <c r="K58" s="142">
        <f t="shared" si="36"/>
        <v>45170</v>
      </c>
      <c r="L58" s="142">
        <f t="shared" si="36"/>
        <v>45200</v>
      </c>
      <c r="M58" s="142">
        <f t="shared" si="36"/>
        <v>45231</v>
      </c>
      <c r="N58" s="142">
        <f t="shared" si="36"/>
        <v>45261</v>
      </c>
      <c r="O58" s="142">
        <f t="shared" si="36"/>
        <v>45292</v>
      </c>
      <c r="P58" s="142">
        <f t="shared" si="36"/>
        <v>45323</v>
      </c>
      <c r="Q58" s="142">
        <f t="shared" si="36"/>
        <v>45352</v>
      </c>
      <c r="R58" s="142">
        <f t="shared" si="36"/>
        <v>45383</v>
      </c>
      <c r="S58" s="142">
        <f t="shared" si="36"/>
        <v>45413</v>
      </c>
      <c r="T58" s="142">
        <f t="shared" si="36"/>
        <v>45444</v>
      </c>
      <c r="U58" s="142">
        <f t="shared" si="36"/>
        <v>45474</v>
      </c>
      <c r="V58" s="142">
        <f t="shared" si="36"/>
        <v>45505</v>
      </c>
      <c r="W58" s="142">
        <f t="shared" si="36"/>
        <v>45536</v>
      </c>
      <c r="X58" s="142">
        <f t="shared" si="36"/>
        <v>45566</v>
      </c>
      <c r="Y58" s="142">
        <f t="shared" si="36"/>
        <v>45597</v>
      </c>
      <c r="Z58" s="142">
        <f t="shared" si="36"/>
        <v>45627</v>
      </c>
      <c r="AA58" s="142">
        <f t="shared" si="36"/>
        <v>45658</v>
      </c>
      <c r="AB58" s="142">
        <f t="shared" si="36"/>
        <v>45689</v>
      </c>
      <c r="AC58" s="142">
        <f t="shared" si="36"/>
        <v>45717</v>
      </c>
      <c r="AD58" s="142">
        <f t="shared" si="36"/>
        <v>45748</v>
      </c>
      <c r="AE58" s="142">
        <f t="shared" si="36"/>
        <v>45778</v>
      </c>
      <c r="AF58" s="142">
        <f t="shared" si="36"/>
        <v>45809</v>
      </c>
      <c r="AG58" s="142">
        <f t="shared" si="36"/>
        <v>45839</v>
      </c>
      <c r="AH58" s="142">
        <f t="shared" si="36"/>
        <v>45870</v>
      </c>
      <c r="AI58" s="142">
        <f t="shared" si="36"/>
        <v>45901</v>
      </c>
      <c r="AJ58" s="142">
        <f t="shared" si="36"/>
        <v>45931</v>
      </c>
      <c r="AK58" s="142">
        <f t="shared" si="36"/>
        <v>45962</v>
      </c>
      <c r="AL58" s="142">
        <f t="shared" si="36"/>
        <v>45992</v>
      </c>
      <c r="AM58" s="142">
        <f t="shared" si="36"/>
        <v>46023</v>
      </c>
    </row>
    <row r="59" spans="1:39" ht="15" customHeight="1" x14ac:dyDescent="0.25">
      <c r="A59" s="592"/>
      <c r="B59" s="13" t="str">
        <f t="shared" ref="B59:B72" si="37">B41</f>
        <v>Air Comp</v>
      </c>
      <c r="C59" s="26">
        <f>((C5*0.5)-C41)*C78*C93*C$2</f>
        <v>0</v>
      </c>
      <c r="D59" s="26">
        <f>((D5*0.5)+C23-D41)*D78*D93*D$2</f>
        <v>0</v>
      </c>
      <c r="E59" s="26">
        <f t="shared" ref="E59:AM59" si="38">((E5*0.5)+D23-E41)*E78*E93*E$2</f>
        <v>0</v>
      </c>
      <c r="F59" s="26">
        <f t="shared" si="38"/>
        <v>0</v>
      </c>
      <c r="G59" s="26">
        <f t="shared" si="38"/>
        <v>0</v>
      </c>
      <c r="H59" s="26">
        <f t="shared" si="38"/>
        <v>0</v>
      </c>
      <c r="I59" s="26">
        <f t="shared" si="38"/>
        <v>0</v>
      </c>
      <c r="J59" s="26">
        <f t="shared" si="38"/>
        <v>0</v>
      </c>
      <c r="K59" s="26">
        <f t="shared" si="38"/>
        <v>0</v>
      </c>
      <c r="L59" s="26">
        <f t="shared" si="38"/>
        <v>0</v>
      </c>
      <c r="M59" s="26">
        <f t="shared" si="38"/>
        <v>0</v>
      </c>
      <c r="N59" s="26">
        <f t="shared" si="38"/>
        <v>0</v>
      </c>
      <c r="O59" s="26">
        <f t="shared" si="38"/>
        <v>0</v>
      </c>
      <c r="P59" s="26">
        <f t="shared" si="38"/>
        <v>0</v>
      </c>
      <c r="Q59" s="26">
        <f t="shared" si="38"/>
        <v>0</v>
      </c>
      <c r="R59" s="26">
        <f t="shared" si="38"/>
        <v>0</v>
      </c>
      <c r="S59" s="26">
        <f t="shared" si="38"/>
        <v>0</v>
      </c>
      <c r="T59" s="26">
        <f t="shared" si="38"/>
        <v>0</v>
      </c>
      <c r="U59" s="26">
        <f t="shared" si="38"/>
        <v>0</v>
      </c>
      <c r="V59" s="26">
        <f t="shared" si="38"/>
        <v>0</v>
      </c>
      <c r="W59" s="26">
        <f t="shared" si="38"/>
        <v>0</v>
      </c>
      <c r="X59" s="26">
        <f t="shared" si="38"/>
        <v>0</v>
      </c>
      <c r="Y59" s="26">
        <f t="shared" si="38"/>
        <v>0</v>
      </c>
      <c r="Z59" s="26">
        <f t="shared" si="38"/>
        <v>0</v>
      </c>
      <c r="AA59" s="26">
        <f t="shared" si="38"/>
        <v>0</v>
      </c>
      <c r="AB59" s="26">
        <f t="shared" si="38"/>
        <v>0</v>
      </c>
      <c r="AC59" s="26">
        <f t="shared" si="38"/>
        <v>0</v>
      </c>
      <c r="AD59" s="26">
        <f t="shared" si="38"/>
        <v>0</v>
      </c>
      <c r="AE59" s="26">
        <f t="shared" si="38"/>
        <v>0</v>
      </c>
      <c r="AF59" s="26">
        <f t="shared" si="38"/>
        <v>0</v>
      </c>
      <c r="AG59" s="26">
        <f t="shared" si="38"/>
        <v>0</v>
      </c>
      <c r="AH59" s="26">
        <f t="shared" si="38"/>
        <v>0</v>
      </c>
      <c r="AI59" s="26">
        <f t="shared" si="38"/>
        <v>0</v>
      </c>
      <c r="AJ59" s="26">
        <f t="shared" si="38"/>
        <v>0</v>
      </c>
      <c r="AK59" s="26">
        <f t="shared" si="38"/>
        <v>0</v>
      </c>
      <c r="AL59" s="26">
        <f t="shared" si="38"/>
        <v>0</v>
      </c>
      <c r="AM59" s="26">
        <f t="shared" si="38"/>
        <v>0</v>
      </c>
    </row>
    <row r="60" spans="1:39" ht="15.75" x14ac:dyDescent="0.25">
      <c r="A60" s="592"/>
      <c r="B60" s="13" t="str">
        <f t="shared" si="37"/>
        <v>Building Shell</v>
      </c>
      <c r="C60" s="26">
        <f t="shared" ref="C60:C71" si="39">((C6*0.5)-C42)*C79*C94*C$2</f>
        <v>0</v>
      </c>
      <c r="D60" s="26">
        <f t="shared" ref="D60:AM60" si="40">((D6*0.5)+C24-D42)*D79*D94*D$2</f>
        <v>0</v>
      </c>
      <c r="E60" s="26">
        <f t="shared" si="40"/>
        <v>0</v>
      </c>
      <c r="F60" s="26">
        <f t="shared" si="40"/>
        <v>0</v>
      </c>
      <c r="G60" s="26">
        <f t="shared" si="40"/>
        <v>0</v>
      </c>
      <c r="H60" s="26">
        <f t="shared" si="40"/>
        <v>0</v>
      </c>
      <c r="I60" s="26">
        <f t="shared" si="40"/>
        <v>0</v>
      </c>
      <c r="J60" s="26">
        <f t="shared" si="40"/>
        <v>0</v>
      </c>
      <c r="K60" s="26">
        <f t="shared" si="40"/>
        <v>0</v>
      </c>
      <c r="L60" s="26">
        <f t="shared" si="40"/>
        <v>0</v>
      </c>
      <c r="M60" s="26">
        <f t="shared" si="40"/>
        <v>0</v>
      </c>
      <c r="N60" s="26">
        <f t="shared" si="40"/>
        <v>0</v>
      </c>
      <c r="O60" s="26">
        <f t="shared" si="40"/>
        <v>0</v>
      </c>
      <c r="P60" s="26">
        <f t="shared" si="40"/>
        <v>0</v>
      </c>
      <c r="Q60" s="26">
        <f t="shared" si="40"/>
        <v>0</v>
      </c>
      <c r="R60" s="26">
        <f t="shared" si="40"/>
        <v>0</v>
      </c>
      <c r="S60" s="26">
        <f t="shared" si="40"/>
        <v>0</v>
      </c>
      <c r="T60" s="26">
        <f t="shared" si="40"/>
        <v>0</v>
      </c>
      <c r="U60" s="26">
        <f t="shared" si="40"/>
        <v>0</v>
      </c>
      <c r="V60" s="26">
        <f t="shared" si="40"/>
        <v>0</v>
      </c>
      <c r="W60" s="26">
        <f t="shared" si="40"/>
        <v>0</v>
      </c>
      <c r="X60" s="26">
        <f t="shared" si="40"/>
        <v>0</v>
      </c>
      <c r="Y60" s="26">
        <f t="shared" si="40"/>
        <v>0</v>
      </c>
      <c r="Z60" s="26">
        <f t="shared" si="40"/>
        <v>0</v>
      </c>
      <c r="AA60" s="26">
        <f t="shared" si="40"/>
        <v>0</v>
      </c>
      <c r="AB60" s="26">
        <f t="shared" si="40"/>
        <v>0</v>
      </c>
      <c r="AC60" s="26">
        <f t="shared" si="40"/>
        <v>0</v>
      </c>
      <c r="AD60" s="26">
        <f t="shared" si="40"/>
        <v>0</v>
      </c>
      <c r="AE60" s="26">
        <f t="shared" si="40"/>
        <v>0</v>
      </c>
      <c r="AF60" s="26">
        <f t="shared" si="40"/>
        <v>0</v>
      </c>
      <c r="AG60" s="26">
        <f t="shared" si="40"/>
        <v>0</v>
      </c>
      <c r="AH60" s="26">
        <f t="shared" si="40"/>
        <v>0</v>
      </c>
      <c r="AI60" s="26">
        <f t="shared" si="40"/>
        <v>0</v>
      </c>
      <c r="AJ60" s="26">
        <f t="shared" si="40"/>
        <v>0</v>
      </c>
      <c r="AK60" s="26">
        <f t="shared" si="40"/>
        <v>0</v>
      </c>
      <c r="AL60" s="26">
        <f t="shared" si="40"/>
        <v>0</v>
      </c>
      <c r="AM60" s="26">
        <f t="shared" si="40"/>
        <v>0</v>
      </c>
    </row>
    <row r="61" spans="1:39" ht="15.75" x14ac:dyDescent="0.25">
      <c r="A61" s="592"/>
      <c r="B61" s="13" t="str">
        <f t="shared" si="37"/>
        <v>Cooking</v>
      </c>
      <c r="C61" s="26">
        <f t="shared" si="39"/>
        <v>0</v>
      </c>
      <c r="D61" s="26">
        <f t="shared" ref="D61:AM61" si="41">((D7*0.5)+C25-D43)*D80*D95*D$2</f>
        <v>0</v>
      </c>
      <c r="E61" s="26">
        <f t="shared" si="41"/>
        <v>0</v>
      </c>
      <c r="F61" s="26">
        <f t="shared" si="41"/>
        <v>0</v>
      </c>
      <c r="G61" s="26">
        <f t="shared" si="41"/>
        <v>0</v>
      </c>
      <c r="H61" s="26">
        <f t="shared" si="41"/>
        <v>0</v>
      </c>
      <c r="I61" s="26">
        <f t="shared" si="41"/>
        <v>0</v>
      </c>
      <c r="J61" s="26">
        <f t="shared" si="41"/>
        <v>0</v>
      </c>
      <c r="K61" s="26">
        <f t="shared" si="41"/>
        <v>0</v>
      </c>
      <c r="L61" s="26">
        <f t="shared" si="41"/>
        <v>0</v>
      </c>
      <c r="M61" s="26">
        <f t="shared" si="41"/>
        <v>0</v>
      </c>
      <c r="N61" s="26">
        <f t="shared" si="41"/>
        <v>0</v>
      </c>
      <c r="O61" s="26">
        <f t="shared" si="41"/>
        <v>0</v>
      </c>
      <c r="P61" s="26">
        <f t="shared" si="41"/>
        <v>0</v>
      </c>
      <c r="Q61" s="26">
        <f t="shared" si="41"/>
        <v>0</v>
      </c>
      <c r="R61" s="26">
        <f t="shared" si="41"/>
        <v>0</v>
      </c>
      <c r="S61" s="26">
        <f t="shared" si="41"/>
        <v>0</v>
      </c>
      <c r="T61" s="26">
        <f t="shared" si="41"/>
        <v>0</v>
      </c>
      <c r="U61" s="26">
        <f t="shared" si="41"/>
        <v>0</v>
      </c>
      <c r="V61" s="26">
        <f t="shared" si="41"/>
        <v>0</v>
      </c>
      <c r="W61" s="26">
        <f t="shared" si="41"/>
        <v>0</v>
      </c>
      <c r="X61" s="26">
        <f t="shared" si="41"/>
        <v>0</v>
      </c>
      <c r="Y61" s="26">
        <f t="shared" si="41"/>
        <v>0</v>
      </c>
      <c r="Z61" s="26">
        <f t="shared" si="41"/>
        <v>0</v>
      </c>
      <c r="AA61" s="26">
        <f t="shared" si="41"/>
        <v>0</v>
      </c>
      <c r="AB61" s="26">
        <f t="shared" si="41"/>
        <v>0</v>
      </c>
      <c r="AC61" s="26">
        <f t="shared" si="41"/>
        <v>0</v>
      </c>
      <c r="AD61" s="26">
        <f t="shared" si="41"/>
        <v>0</v>
      </c>
      <c r="AE61" s="26">
        <f t="shared" si="41"/>
        <v>0</v>
      </c>
      <c r="AF61" s="26">
        <f t="shared" si="41"/>
        <v>0</v>
      </c>
      <c r="AG61" s="26">
        <f t="shared" si="41"/>
        <v>0</v>
      </c>
      <c r="AH61" s="26">
        <f t="shared" si="41"/>
        <v>0</v>
      </c>
      <c r="AI61" s="26">
        <f t="shared" si="41"/>
        <v>0</v>
      </c>
      <c r="AJ61" s="26">
        <f t="shared" si="41"/>
        <v>0</v>
      </c>
      <c r="AK61" s="26">
        <f t="shared" si="41"/>
        <v>0</v>
      </c>
      <c r="AL61" s="26">
        <f t="shared" si="41"/>
        <v>0</v>
      </c>
      <c r="AM61" s="26">
        <f t="shared" si="41"/>
        <v>0</v>
      </c>
    </row>
    <row r="62" spans="1:39" ht="15.75" x14ac:dyDescent="0.25">
      <c r="A62" s="592"/>
      <c r="B62" s="13" t="str">
        <f t="shared" si="37"/>
        <v>Cooling</v>
      </c>
      <c r="C62" s="26">
        <f t="shared" si="39"/>
        <v>0</v>
      </c>
      <c r="D62" s="26">
        <f t="shared" ref="D62:AM62" si="42">((D8*0.5)+C26-D44)*D81*D96*D$2</f>
        <v>0</v>
      </c>
      <c r="E62" s="26">
        <f t="shared" si="42"/>
        <v>0</v>
      </c>
      <c r="F62" s="26">
        <f t="shared" si="42"/>
        <v>0</v>
      </c>
      <c r="G62" s="26">
        <f t="shared" si="42"/>
        <v>0</v>
      </c>
      <c r="H62" s="26">
        <f t="shared" si="42"/>
        <v>0</v>
      </c>
      <c r="I62" s="26">
        <f t="shared" si="42"/>
        <v>0</v>
      </c>
      <c r="J62" s="26">
        <f t="shared" si="42"/>
        <v>0</v>
      </c>
      <c r="K62" s="26">
        <f t="shared" si="42"/>
        <v>0</v>
      </c>
      <c r="L62" s="26">
        <f t="shared" si="42"/>
        <v>0</v>
      </c>
      <c r="M62" s="26">
        <f t="shared" si="42"/>
        <v>0</v>
      </c>
      <c r="N62" s="26">
        <f t="shared" si="42"/>
        <v>0</v>
      </c>
      <c r="O62" s="26">
        <f t="shared" si="42"/>
        <v>0</v>
      </c>
      <c r="P62" s="26">
        <f t="shared" si="42"/>
        <v>0</v>
      </c>
      <c r="Q62" s="26">
        <f t="shared" si="42"/>
        <v>0</v>
      </c>
      <c r="R62" s="26">
        <f t="shared" si="42"/>
        <v>0</v>
      </c>
      <c r="S62" s="26">
        <f t="shared" si="42"/>
        <v>0</v>
      </c>
      <c r="T62" s="26">
        <f t="shared" si="42"/>
        <v>0</v>
      </c>
      <c r="U62" s="26">
        <f t="shared" si="42"/>
        <v>0</v>
      </c>
      <c r="V62" s="26">
        <f t="shared" si="42"/>
        <v>0</v>
      </c>
      <c r="W62" s="26">
        <f t="shared" si="42"/>
        <v>0</v>
      </c>
      <c r="X62" s="26">
        <f t="shared" si="42"/>
        <v>0</v>
      </c>
      <c r="Y62" s="26">
        <f t="shared" si="42"/>
        <v>0</v>
      </c>
      <c r="Z62" s="26">
        <f t="shared" si="42"/>
        <v>0</v>
      </c>
      <c r="AA62" s="26">
        <f t="shared" si="42"/>
        <v>0</v>
      </c>
      <c r="AB62" s="26">
        <f t="shared" si="42"/>
        <v>0</v>
      </c>
      <c r="AC62" s="26">
        <f t="shared" si="42"/>
        <v>0</v>
      </c>
      <c r="AD62" s="26">
        <f t="shared" si="42"/>
        <v>0</v>
      </c>
      <c r="AE62" s="26">
        <f t="shared" si="42"/>
        <v>0</v>
      </c>
      <c r="AF62" s="26">
        <f t="shared" si="42"/>
        <v>0</v>
      </c>
      <c r="AG62" s="26">
        <f t="shared" si="42"/>
        <v>0</v>
      </c>
      <c r="AH62" s="26">
        <f t="shared" si="42"/>
        <v>0</v>
      </c>
      <c r="AI62" s="26">
        <f t="shared" si="42"/>
        <v>0</v>
      </c>
      <c r="AJ62" s="26">
        <f t="shared" si="42"/>
        <v>0</v>
      </c>
      <c r="AK62" s="26">
        <f t="shared" si="42"/>
        <v>0</v>
      </c>
      <c r="AL62" s="26">
        <f t="shared" si="42"/>
        <v>0</v>
      </c>
      <c r="AM62" s="26">
        <f t="shared" si="42"/>
        <v>0</v>
      </c>
    </row>
    <row r="63" spans="1:39" ht="15.75" x14ac:dyDescent="0.25">
      <c r="A63" s="592"/>
      <c r="B63" s="13" t="str">
        <f t="shared" si="37"/>
        <v>Ext Lighting</v>
      </c>
      <c r="C63" s="26">
        <f t="shared" si="39"/>
        <v>0</v>
      </c>
      <c r="D63" s="26">
        <f t="shared" ref="D63:AM63" si="43">((D9*0.5)+C27-D45)*D82*D97*D$2</f>
        <v>0</v>
      </c>
      <c r="E63" s="26">
        <f t="shared" si="43"/>
        <v>0</v>
      </c>
      <c r="F63" s="26">
        <f t="shared" si="43"/>
        <v>0</v>
      </c>
      <c r="G63" s="26">
        <f t="shared" si="43"/>
        <v>0</v>
      </c>
      <c r="H63" s="26">
        <f t="shared" si="43"/>
        <v>0</v>
      </c>
      <c r="I63" s="26">
        <f t="shared" si="43"/>
        <v>0</v>
      </c>
      <c r="J63" s="26">
        <f t="shared" si="43"/>
        <v>0</v>
      </c>
      <c r="K63" s="26">
        <f t="shared" si="43"/>
        <v>0</v>
      </c>
      <c r="L63" s="26">
        <f t="shared" si="43"/>
        <v>0</v>
      </c>
      <c r="M63" s="26">
        <f t="shared" si="43"/>
        <v>0</v>
      </c>
      <c r="N63" s="26">
        <f t="shared" si="43"/>
        <v>0</v>
      </c>
      <c r="O63" s="26">
        <f t="shared" si="43"/>
        <v>0</v>
      </c>
      <c r="P63" s="26">
        <f t="shared" si="43"/>
        <v>0</v>
      </c>
      <c r="Q63" s="26">
        <f t="shared" si="43"/>
        <v>0</v>
      </c>
      <c r="R63" s="26">
        <f t="shared" si="43"/>
        <v>0</v>
      </c>
      <c r="S63" s="26">
        <f t="shared" si="43"/>
        <v>0</v>
      </c>
      <c r="T63" s="26">
        <f t="shared" si="43"/>
        <v>0</v>
      </c>
      <c r="U63" s="26">
        <f t="shared" si="43"/>
        <v>0</v>
      </c>
      <c r="V63" s="26">
        <f t="shared" si="43"/>
        <v>0</v>
      </c>
      <c r="W63" s="26">
        <f t="shared" si="43"/>
        <v>0</v>
      </c>
      <c r="X63" s="26">
        <f t="shared" si="43"/>
        <v>0</v>
      </c>
      <c r="Y63" s="26">
        <f t="shared" si="43"/>
        <v>0</v>
      </c>
      <c r="Z63" s="26">
        <f t="shared" si="43"/>
        <v>0</v>
      </c>
      <c r="AA63" s="26">
        <f t="shared" si="43"/>
        <v>0</v>
      </c>
      <c r="AB63" s="26">
        <f t="shared" si="43"/>
        <v>0</v>
      </c>
      <c r="AC63" s="26">
        <f t="shared" si="43"/>
        <v>0</v>
      </c>
      <c r="AD63" s="26">
        <f t="shared" si="43"/>
        <v>0</v>
      </c>
      <c r="AE63" s="26">
        <f t="shared" si="43"/>
        <v>0</v>
      </c>
      <c r="AF63" s="26">
        <f t="shared" si="43"/>
        <v>0</v>
      </c>
      <c r="AG63" s="26">
        <f t="shared" si="43"/>
        <v>0</v>
      </c>
      <c r="AH63" s="26">
        <f t="shared" si="43"/>
        <v>0</v>
      </c>
      <c r="AI63" s="26">
        <f t="shared" si="43"/>
        <v>0</v>
      </c>
      <c r="AJ63" s="26">
        <f t="shared" si="43"/>
        <v>0</v>
      </c>
      <c r="AK63" s="26">
        <f t="shared" si="43"/>
        <v>0</v>
      </c>
      <c r="AL63" s="26">
        <f t="shared" si="43"/>
        <v>0</v>
      </c>
      <c r="AM63" s="26">
        <f t="shared" si="43"/>
        <v>0</v>
      </c>
    </row>
    <row r="64" spans="1:39" ht="15.75" x14ac:dyDescent="0.25">
      <c r="A64" s="592"/>
      <c r="B64" s="13" t="str">
        <f t="shared" si="37"/>
        <v>Heating</v>
      </c>
      <c r="C64" s="26">
        <f t="shared" si="39"/>
        <v>0</v>
      </c>
      <c r="D64" s="26">
        <f t="shared" ref="D64:AM64" si="44">((D10*0.5)+C28-D46)*D83*D98*D$2</f>
        <v>0</v>
      </c>
      <c r="E64" s="26">
        <f t="shared" si="44"/>
        <v>0</v>
      </c>
      <c r="F64" s="26">
        <f t="shared" si="44"/>
        <v>0</v>
      </c>
      <c r="G64" s="26">
        <f t="shared" si="44"/>
        <v>0</v>
      </c>
      <c r="H64" s="26">
        <f t="shared" si="44"/>
        <v>0</v>
      </c>
      <c r="I64" s="26">
        <f t="shared" si="44"/>
        <v>0</v>
      </c>
      <c r="J64" s="26">
        <f t="shared" si="44"/>
        <v>0</v>
      </c>
      <c r="K64" s="26">
        <f t="shared" si="44"/>
        <v>0</v>
      </c>
      <c r="L64" s="26">
        <f t="shared" si="44"/>
        <v>0</v>
      </c>
      <c r="M64" s="26">
        <f t="shared" si="44"/>
        <v>0</v>
      </c>
      <c r="N64" s="26">
        <f t="shared" si="44"/>
        <v>0</v>
      </c>
      <c r="O64" s="26">
        <f t="shared" si="44"/>
        <v>0</v>
      </c>
      <c r="P64" s="26">
        <f t="shared" si="44"/>
        <v>0</v>
      </c>
      <c r="Q64" s="26">
        <f t="shared" si="44"/>
        <v>0</v>
      </c>
      <c r="R64" s="26">
        <f t="shared" si="44"/>
        <v>0</v>
      </c>
      <c r="S64" s="26">
        <f t="shared" si="44"/>
        <v>0</v>
      </c>
      <c r="T64" s="26">
        <f t="shared" si="44"/>
        <v>0</v>
      </c>
      <c r="U64" s="26">
        <f t="shared" si="44"/>
        <v>0</v>
      </c>
      <c r="V64" s="26">
        <f t="shared" si="44"/>
        <v>0</v>
      </c>
      <c r="W64" s="26">
        <f t="shared" si="44"/>
        <v>0</v>
      </c>
      <c r="X64" s="26">
        <f t="shared" si="44"/>
        <v>0</v>
      </c>
      <c r="Y64" s="26">
        <f t="shared" si="44"/>
        <v>0</v>
      </c>
      <c r="Z64" s="26">
        <f t="shared" si="44"/>
        <v>0</v>
      </c>
      <c r="AA64" s="26">
        <f t="shared" si="44"/>
        <v>0</v>
      </c>
      <c r="AB64" s="26">
        <f t="shared" si="44"/>
        <v>0</v>
      </c>
      <c r="AC64" s="26">
        <f t="shared" si="44"/>
        <v>0</v>
      </c>
      <c r="AD64" s="26">
        <f t="shared" si="44"/>
        <v>0</v>
      </c>
      <c r="AE64" s="26">
        <f t="shared" si="44"/>
        <v>0</v>
      </c>
      <c r="AF64" s="26">
        <f t="shared" si="44"/>
        <v>0</v>
      </c>
      <c r="AG64" s="26">
        <f t="shared" si="44"/>
        <v>0</v>
      </c>
      <c r="AH64" s="26">
        <f t="shared" si="44"/>
        <v>0</v>
      </c>
      <c r="AI64" s="26">
        <f t="shared" si="44"/>
        <v>0</v>
      </c>
      <c r="AJ64" s="26">
        <f t="shared" si="44"/>
        <v>0</v>
      </c>
      <c r="AK64" s="26">
        <f t="shared" si="44"/>
        <v>0</v>
      </c>
      <c r="AL64" s="26">
        <f t="shared" si="44"/>
        <v>0</v>
      </c>
      <c r="AM64" s="26">
        <f t="shared" si="44"/>
        <v>0</v>
      </c>
    </row>
    <row r="65" spans="1:41" ht="15.75" x14ac:dyDescent="0.25">
      <c r="A65" s="592"/>
      <c r="B65" s="13" t="str">
        <f t="shared" si="37"/>
        <v>HVAC</v>
      </c>
      <c r="C65" s="26">
        <f t="shared" si="39"/>
        <v>0</v>
      </c>
      <c r="D65" s="26">
        <f t="shared" ref="D65:AM65" si="45">((D11*0.5)+C29-D47)*D84*D99*D$2</f>
        <v>0</v>
      </c>
      <c r="E65" s="26">
        <f t="shared" si="45"/>
        <v>0</v>
      </c>
      <c r="F65" s="26">
        <f t="shared" si="45"/>
        <v>0</v>
      </c>
      <c r="G65" s="26">
        <f t="shared" si="45"/>
        <v>0</v>
      </c>
      <c r="H65" s="26">
        <f t="shared" si="45"/>
        <v>0</v>
      </c>
      <c r="I65" s="26">
        <f t="shared" si="45"/>
        <v>0</v>
      </c>
      <c r="J65" s="26">
        <f t="shared" si="45"/>
        <v>0</v>
      </c>
      <c r="K65" s="26">
        <f t="shared" si="45"/>
        <v>0</v>
      </c>
      <c r="L65" s="26">
        <f t="shared" si="45"/>
        <v>0</v>
      </c>
      <c r="M65" s="26">
        <f t="shared" si="45"/>
        <v>0</v>
      </c>
      <c r="N65" s="26">
        <f t="shared" si="45"/>
        <v>0</v>
      </c>
      <c r="O65" s="26">
        <f t="shared" si="45"/>
        <v>0</v>
      </c>
      <c r="P65" s="26">
        <f t="shared" si="45"/>
        <v>0</v>
      </c>
      <c r="Q65" s="26">
        <f t="shared" si="45"/>
        <v>0</v>
      </c>
      <c r="R65" s="26">
        <f t="shared" si="45"/>
        <v>0</v>
      </c>
      <c r="S65" s="26">
        <f t="shared" si="45"/>
        <v>0</v>
      </c>
      <c r="T65" s="26">
        <f t="shared" si="45"/>
        <v>0</v>
      </c>
      <c r="U65" s="26">
        <f t="shared" si="45"/>
        <v>0</v>
      </c>
      <c r="V65" s="26">
        <f t="shared" si="45"/>
        <v>0</v>
      </c>
      <c r="W65" s="26">
        <f t="shared" si="45"/>
        <v>0</v>
      </c>
      <c r="X65" s="26">
        <f t="shared" si="45"/>
        <v>0</v>
      </c>
      <c r="Y65" s="26">
        <f t="shared" si="45"/>
        <v>0</v>
      </c>
      <c r="Z65" s="26">
        <f t="shared" si="45"/>
        <v>0</v>
      </c>
      <c r="AA65" s="26">
        <f t="shared" si="45"/>
        <v>0</v>
      </c>
      <c r="AB65" s="26">
        <f t="shared" si="45"/>
        <v>0</v>
      </c>
      <c r="AC65" s="26">
        <f t="shared" si="45"/>
        <v>0</v>
      </c>
      <c r="AD65" s="26">
        <f t="shared" si="45"/>
        <v>0</v>
      </c>
      <c r="AE65" s="26">
        <f t="shared" si="45"/>
        <v>0</v>
      </c>
      <c r="AF65" s="26">
        <f t="shared" si="45"/>
        <v>0</v>
      </c>
      <c r="AG65" s="26">
        <f t="shared" si="45"/>
        <v>0</v>
      </c>
      <c r="AH65" s="26">
        <f t="shared" si="45"/>
        <v>0</v>
      </c>
      <c r="AI65" s="26">
        <f t="shared" si="45"/>
        <v>0</v>
      </c>
      <c r="AJ65" s="26">
        <f t="shared" si="45"/>
        <v>0</v>
      </c>
      <c r="AK65" s="26">
        <f t="shared" si="45"/>
        <v>0</v>
      </c>
      <c r="AL65" s="26">
        <f t="shared" si="45"/>
        <v>0</v>
      </c>
      <c r="AM65" s="26">
        <f t="shared" si="45"/>
        <v>0</v>
      </c>
    </row>
    <row r="66" spans="1:41" ht="15.75" x14ac:dyDescent="0.25">
      <c r="A66" s="592"/>
      <c r="B66" s="13" t="str">
        <f t="shared" si="37"/>
        <v>Lighting</v>
      </c>
      <c r="C66" s="26">
        <f t="shared" si="39"/>
        <v>0</v>
      </c>
      <c r="D66" s="26">
        <f t="shared" ref="D66:AM66" si="46">((D12*0.5)+C30-D48)*D85*D100*D$2</f>
        <v>0</v>
      </c>
      <c r="E66" s="26">
        <f t="shared" si="46"/>
        <v>0</v>
      </c>
      <c r="F66" s="26">
        <f t="shared" si="46"/>
        <v>0</v>
      </c>
      <c r="G66" s="26">
        <f t="shared" si="46"/>
        <v>0</v>
      </c>
      <c r="H66" s="26">
        <f t="shared" si="46"/>
        <v>0</v>
      </c>
      <c r="I66" s="26">
        <f t="shared" si="46"/>
        <v>0</v>
      </c>
      <c r="J66" s="26">
        <f t="shared" si="46"/>
        <v>0</v>
      </c>
      <c r="K66" s="26">
        <f t="shared" si="46"/>
        <v>0</v>
      </c>
      <c r="L66" s="26">
        <f t="shared" si="46"/>
        <v>0</v>
      </c>
      <c r="M66" s="26">
        <f t="shared" si="46"/>
        <v>0</v>
      </c>
      <c r="N66" s="26">
        <f t="shared" si="46"/>
        <v>0</v>
      </c>
      <c r="O66" s="26">
        <f t="shared" si="46"/>
        <v>0</v>
      </c>
      <c r="P66" s="26">
        <f t="shared" si="46"/>
        <v>0</v>
      </c>
      <c r="Q66" s="26">
        <f t="shared" si="46"/>
        <v>0</v>
      </c>
      <c r="R66" s="26">
        <f t="shared" si="46"/>
        <v>0</v>
      </c>
      <c r="S66" s="26">
        <f t="shared" si="46"/>
        <v>0</v>
      </c>
      <c r="T66" s="26">
        <f t="shared" si="46"/>
        <v>0</v>
      </c>
      <c r="U66" s="26">
        <f t="shared" si="46"/>
        <v>0</v>
      </c>
      <c r="V66" s="26">
        <f t="shared" si="46"/>
        <v>0</v>
      </c>
      <c r="W66" s="26">
        <f t="shared" si="46"/>
        <v>0</v>
      </c>
      <c r="X66" s="26">
        <f t="shared" si="46"/>
        <v>0</v>
      </c>
      <c r="Y66" s="26">
        <f t="shared" si="46"/>
        <v>0</v>
      </c>
      <c r="Z66" s="26">
        <f t="shared" si="46"/>
        <v>0</v>
      </c>
      <c r="AA66" s="26">
        <f t="shared" si="46"/>
        <v>0</v>
      </c>
      <c r="AB66" s="26">
        <f t="shared" si="46"/>
        <v>0</v>
      </c>
      <c r="AC66" s="26">
        <f t="shared" si="46"/>
        <v>0</v>
      </c>
      <c r="AD66" s="26">
        <f t="shared" si="46"/>
        <v>0</v>
      </c>
      <c r="AE66" s="26">
        <f t="shared" si="46"/>
        <v>0</v>
      </c>
      <c r="AF66" s="26">
        <f t="shared" si="46"/>
        <v>0</v>
      </c>
      <c r="AG66" s="26">
        <f t="shared" si="46"/>
        <v>0</v>
      </c>
      <c r="AH66" s="26">
        <f t="shared" si="46"/>
        <v>0</v>
      </c>
      <c r="AI66" s="26">
        <f t="shared" si="46"/>
        <v>0</v>
      </c>
      <c r="AJ66" s="26">
        <f t="shared" si="46"/>
        <v>0</v>
      </c>
      <c r="AK66" s="26">
        <f t="shared" si="46"/>
        <v>0</v>
      </c>
      <c r="AL66" s="26">
        <f t="shared" si="46"/>
        <v>0</v>
      </c>
      <c r="AM66" s="26">
        <f t="shared" si="46"/>
        <v>0</v>
      </c>
    </row>
    <row r="67" spans="1:41" ht="15.75" x14ac:dyDescent="0.25">
      <c r="A67" s="592"/>
      <c r="B67" s="13" t="str">
        <f t="shared" si="37"/>
        <v>Miscellaneous</v>
      </c>
      <c r="C67" s="26">
        <f t="shared" si="39"/>
        <v>0</v>
      </c>
      <c r="D67" s="26">
        <f t="shared" ref="D67:AM67" si="47">((D13*0.5)+C31-D49)*D86*D101*D$2</f>
        <v>0</v>
      </c>
      <c r="E67" s="26">
        <f t="shared" si="47"/>
        <v>0</v>
      </c>
      <c r="F67" s="26">
        <f t="shared" si="47"/>
        <v>0</v>
      </c>
      <c r="G67" s="26">
        <f t="shared" si="47"/>
        <v>0</v>
      </c>
      <c r="H67" s="26">
        <f t="shared" si="47"/>
        <v>0</v>
      </c>
      <c r="I67" s="26">
        <f t="shared" si="47"/>
        <v>0</v>
      </c>
      <c r="J67" s="26">
        <f t="shared" si="47"/>
        <v>0</v>
      </c>
      <c r="K67" s="26">
        <f t="shared" si="47"/>
        <v>0</v>
      </c>
      <c r="L67" s="26">
        <f t="shared" si="47"/>
        <v>0</v>
      </c>
      <c r="M67" s="26">
        <f t="shared" si="47"/>
        <v>0</v>
      </c>
      <c r="N67" s="26">
        <f t="shared" si="47"/>
        <v>0</v>
      </c>
      <c r="O67" s="26">
        <f t="shared" si="47"/>
        <v>0</v>
      </c>
      <c r="P67" s="26">
        <f t="shared" si="47"/>
        <v>0</v>
      </c>
      <c r="Q67" s="26">
        <f t="shared" si="47"/>
        <v>0</v>
      </c>
      <c r="R67" s="26">
        <f t="shared" si="47"/>
        <v>0</v>
      </c>
      <c r="S67" s="26">
        <f t="shared" si="47"/>
        <v>0</v>
      </c>
      <c r="T67" s="26">
        <f t="shared" si="47"/>
        <v>0</v>
      </c>
      <c r="U67" s="26">
        <f t="shared" si="47"/>
        <v>0</v>
      </c>
      <c r="V67" s="26">
        <f t="shared" si="47"/>
        <v>0</v>
      </c>
      <c r="W67" s="26">
        <f t="shared" si="47"/>
        <v>0</v>
      </c>
      <c r="X67" s="26">
        <f t="shared" si="47"/>
        <v>0</v>
      </c>
      <c r="Y67" s="26">
        <f t="shared" si="47"/>
        <v>0</v>
      </c>
      <c r="Z67" s="26">
        <f t="shared" si="47"/>
        <v>0</v>
      </c>
      <c r="AA67" s="26">
        <f t="shared" si="47"/>
        <v>0</v>
      </c>
      <c r="AB67" s="26">
        <f t="shared" si="47"/>
        <v>0</v>
      </c>
      <c r="AC67" s="26">
        <f t="shared" si="47"/>
        <v>0</v>
      </c>
      <c r="AD67" s="26">
        <f t="shared" si="47"/>
        <v>0</v>
      </c>
      <c r="AE67" s="26">
        <f t="shared" si="47"/>
        <v>0</v>
      </c>
      <c r="AF67" s="26">
        <f t="shared" si="47"/>
        <v>0</v>
      </c>
      <c r="AG67" s="26">
        <f t="shared" si="47"/>
        <v>0</v>
      </c>
      <c r="AH67" s="26">
        <f t="shared" si="47"/>
        <v>0</v>
      </c>
      <c r="AI67" s="26">
        <f t="shared" si="47"/>
        <v>0</v>
      </c>
      <c r="AJ67" s="26">
        <f t="shared" si="47"/>
        <v>0</v>
      </c>
      <c r="AK67" s="26">
        <f t="shared" si="47"/>
        <v>0</v>
      </c>
      <c r="AL67" s="26">
        <f t="shared" si="47"/>
        <v>0</v>
      </c>
      <c r="AM67" s="26">
        <f t="shared" si="47"/>
        <v>0</v>
      </c>
    </row>
    <row r="68" spans="1:41" ht="15.75" customHeight="1" x14ac:dyDescent="0.25">
      <c r="A68" s="592"/>
      <c r="B68" s="13" t="str">
        <f t="shared" si="37"/>
        <v>Motors</v>
      </c>
      <c r="C68" s="26">
        <f t="shared" si="39"/>
        <v>0</v>
      </c>
      <c r="D68" s="26">
        <f t="shared" ref="D68:AM68" si="48">((D14*0.5)+C32-D50)*D87*D102*D$2</f>
        <v>0</v>
      </c>
      <c r="E68" s="26">
        <f t="shared" si="48"/>
        <v>0</v>
      </c>
      <c r="F68" s="26">
        <f t="shared" si="48"/>
        <v>0</v>
      </c>
      <c r="G68" s="26">
        <f t="shared" si="48"/>
        <v>0</v>
      </c>
      <c r="H68" s="26">
        <f t="shared" si="48"/>
        <v>0</v>
      </c>
      <c r="I68" s="26">
        <f t="shared" si="48"/>
        <v>0</v>
      </c>
      <c r="J68" s="26">
        <f t="shared" si="48"/>
        <v>0</v>
      </c>
      <c r="K68" s="26">
        <f t="shared" si="48"/>
        <v>0</v>
      </c>
      <c r="L68" s="26">
        <f t="shared" si="48"/>
        <v>0</v>
      </c>
      <c r="M68" s="26">
        <f t="shared" si="48"/>
        <v>0</v>
      </c>
      <c r="N68" s="26">
        <f t="shared" si="48"/>
        <v>0</v>
      </c>
      <c r="O68" s="26">
        <f t="shared" si="48"/>
        <v>0</v>
      </c>
      <c r="P68" s="26">
        <f t="shared" si="48"/>
        <v>0</v>
      </c>
      <c r="Q68" s="26">
        <f t="shared" si="48"/>
        <v>0</v>
      </c>
      <c r="R68" s="26">
        <f t="shared" si="48"/>
        <v>0</v>
      </c>
      <c r="S68" s="26">
        <f t="shared" si="48"/>
        <v>0</v>
      </c>
      <c r="T68" s="26">
        <f t="shared" si="48"/>
        <v>0</v>
      </c>
      <c r="U68" s="26">
        <f t="shared" si="48"/>
        <v>0</v>
      </c>
      <c r="V68" s="26">
        <f t="shared" si="48"/>
        <v>0</v>
      </c>
      <c r="W68" s="26">
        <f t="shared" si="48"/>
        <v>0</v>
      </c>
      <c r="X68" s="26">
        <f t="shared" si="48"/>
        <v>0</v>
      </c>
      <c r="Y68" s="26">
        <f t="shared" si="48"/>
        <v>0</v>
      </c>
      <c r="Z68" s="26">
        <f t="shared" si="48"/>
        <v>0</v>
      </c>
      <c r="AA68" s="26">
        <f t="shared" si="48"/>
        <v>0</v>
      </c>
      <c r="AB68" s="26">
        <f t="shared" si="48"/>
        <v>0</v>
      </c>
      <c r="AC68" s="26">
        <f t="shared" si="48"/>
        <v>0</v>
      </c>
      <c r="AD68" s="26">
        <f t="shared" si="48"/>
        <v>0</v>
      </c>
      <c r="AE68" s="26">
        <f t="shared" si="48"/>
        <v>0</v>
      </c>
      <c r="AF68" s="26">
        <f t="shared" si="48"/>
        <v>0</v>
      </c>
      <c r="AG68" s="26">
        <f t="shared" si="48"/>
        <v>0</v>
      </c>
      <c r="AH68" s="26">
        <f t="shared" si="48"/>
        <v>0</v>
      </c>
      <c r="AI68" s="26">
        <f t="shared" si="48"/>
        <v>0</v>
      </c>
      <c r="AJ68" s="26">
        <f t="shared" si="48"/>
        <v>0</v>
      </c>
      <c r="AK68" s="26">
        <f t="shared" si="48"/>
        <v>0</v>
      </c>
      <c r="AL68" s="26">
        <f t="shared" si="48"/>
        <v>0</v>
      </c>
      <c r="AM68" s="26">
        <f t="shared" si="48"/>
        <v>0</v>
      </c>
    </row>
    <row r="69" spans="1:41" ht="15.75" x14ac:dyDescent="0.25">
      <c r="A69" s="592"/>
      <c r="B69" s="13" t="str">
        <f t="shared" si="37"/>
        <v>Process</v>
      </c>
      <c r="C69" s="26">
        <f t="shared" si="39"/>
        <v>0</v>
      </c>
      <c r="D69" s="26">
        <f t="shared" ref="D69:AM69" si="49">((D15*0.5)+C33-D51)*D88*D103*D$2</f>
        <v>0</v>
      </c>
      <c r="E69" s="26">
        <f t="shared" si="49"/>
        <v>0</v>
      </c>
      <c r="F69" s="26">
        <f t="shared" si="49"/>
        <v>0</v>
      </c>
      <c r="G69" s="26">
        <f t="shared" si="49"/>
        <v>0</v>
      </c>
      <c r="H69" s="26">
        <f t="shared" si="49"/>
        <v>0</v>
      </c>
      <c r="I69" s="26">
        <f t="shared" si="49"/>
        <v>0</v>
      </c>
      <c r="J69" s="26">
        <f t="shared" si="49"/>
        <v>0</v>
      </c>
      <c r="K69" s="26">
        <f t="shared" si="49"/>
        <v>0</v>
      </c>
      <c r="L69" s="26">
        <f t="shared" si="49"/>
        <v>0</v>
      </c>
      <c r="M69" s="26">
        <f t="shared" si="49"/>
        <v>0</v>
      </c>
      <c r="N69" s="26">
        <f t="shared" si="49"/>
        <v>0</v>
      </c>
      <c r="O69" s="26">
        <f t="shared" si="49"/>
        <v>0</v>
      </c>
      <c r="P69" s="26">
        <f t="shared" si="49"/>
        <v>0</v>
      </c>
      <c r="Q69" s="26">
        <f t="shared" si="49"/>
        <v>0</v>
      </c>
      <c r="R69" s="26">
        <f t="shared" si="49"/>
        <v>0</v>
      </c>
      <c r="S69" s="26">
        <f t="shared" si="49"/>
        <v>0</v>
      </c>
      <c r="T69" s="26">
        <f t="shared" si="49"/>
        <v>0</v>
      </c>
      <c r="U69" s="26">
        <f t="shared" si="49"/>
        <v>0</v>
      </c>
      <c r="V69" s="26">
        <f t="shared" si="49"/>
        <v>0</v>
      </c>
      <c r="W69" s="26">
        <f t="shared" si="49"/>
        <v>0</v>
      </c>
      <c r="X69" s="26">
        <f t="shared" si="49"/>
        <v>0</v>
      </c>
      <c r="Y69" s="26">
        <f t="shared" si="49"/>
        <v>0</v>
      </c>
      <c r="Z69" s="26">
        <f t="shared" si="49"/>
        <v>0</v>
      </c>
      <c r="AA69" s="26">
        <f t="shared" si="49"/>
        <v>0</v>
      </c>
      <c r="AB69" s="26">
        <f t="shared" si="49"/>
        <v>0</v>
      </c>
      <c r="AC69" s="26">
        <f t="shared" si="49"/>
        <v>0</v>
      </c>
      <c r="AD69" s="26">
        <f t="shared" si="49"/>
        <v>0</v>
      </c>
      <c r="AE69" s="26">
        <f t="shared" si="49"/>
        <v>0</v>
      </c>
      <c r="AF69" s="26">
        <f t="shared" si="49"/>
        <v>0</v>
      </c>
      <c r="AG69" s="26">
        <f t="shared" si="49"/>
        <v>0</v>
      </c>
      <c r="AH69" s="26">
        <f t="shared" si="49"/>
        <v>0</v>
      </c>
      <c r="AI69" s="26">
        <f t="shared" si="49"/>
        <v>0</v>
      </c>
      <c r="AJ69" s="26">
        <f t="shared" si="49"/>
        <v>0</v>
      </c>
      <c r="AK69" s="26">
        <f t="shared" si="49"/>
        <v>0</v>
      </c>
      <c r="AL69" s="26">
        <f t="shared" si="49"/>
        <v>0</v>
      </c>
      <c r="AM69" s="26">
        <f t="shared" si="49"/>
        <v>0</v>
      </c>
    </row>
    <row r="70" spans="1:41" ht="15.75" x14ac:dyDescent="0.25">
      <c r="A70" s="592"/>
      <c r="B70" s="13" t="str">
        <f t="shared" si="37"/>
        <v>Refrigeration</v>
      </c>
      <c r="C70" s="26">
        <f t="shared" si="39"/>
        <v>0</v>
      </c>
      <c r="D70" s="26">
        <f t="shared" ref="D70:AM70" si="50">((D16*0.5)+C34-D52)*D89*D104*D$2</f>
        <v>0</v>
      </c>
      <c r="E70" s="26">
        <f t="shared" si="50"/>
        <v>0</v>
      </c>
      <c r="F70" s="26">
        <f t="shared" si="50"/>
        <v>0</v>
      </c>
      <c r="G70" s="26">
        <f t="shared" si="50"/>
        <v>0</v>
      </c>
      <c r="H70" s="26">
        <f t="shared" si="50"/>
        <v>0</v>
      </c>
      <c r="I70" s="26">
        <f t="shared" si="50"/>
        <v>0</v>
      </c>
      <c r="J70" s="26">
        <f t="shared" si="50"/>
        <v>0</v>
      </c>
      <c r="K70" s="26">
        <f t="shared" si="50"/>
        <v>0</v>
      </c>
      <c r="L70" s="26">
        <f t="shared" si="50"/>
        <v>0</v>
      </c>
      <c r="M70" s="26">
        <f t="shared" si="50"/>
        <v>0</v>
      </c>
      <c r="N70" s="26">
        <f t="shared" si="50"/>
        <v>0</v>
      </c>
      <c r="O70" s="26">
        <f t="shared" si="50"/>
        <v>0</v>
      </c>
      <c r="P70" s="26">
        <f t="shared" si="50"/>
        <v>0</v>
      </c>
      <c r="Q70" s="26">
        <f t="shared" si="50"/>
        <v>0</v>
      </c>
      <c r="R70" s="26">
        <f t="shared" si="50"/>
        <v>0</v>
      </c>
      <c r="S70" s="26">
        <f t="shared" si="50"/>
        <v>0</v>
      </c>
      <c r="T70" s="26">
        <f t="shared" si="50"/>
        <v>0</v>
      </c>
      <c r="U70" s="26">
        <f t="shared" si="50"/>
        <v>0</v>
      </c>
      <c r="V70" s="26">
        <f t="shared" si="50"/>
        <v>0</v>
      </c>
      <c r="W70" s="26">
        <f t="shared" si="50"/>
        <v>0</v>
      </c>
      <c r="X70" s="26">
        <f t="shared" si="50"/>
        <v>0</v>
      </c>
      <c r="Y70" s="26">
        <f t="shared" si="50"/>
        <v>0</v>
      </c>
      <c r="Z70" s="26">
        <f t="shared" si="50"/>
        <v>0</v>
      </c>
      <c r="AA70" s="26">
        <f t="shared" si="50"/>
        <v>0</v>
      </c>
      <c r="AB70" s="26">
        <f t="shared" si="50"/>
        <v>0</v>
      </c>
      <c r="AC70" s="26">
        <f t="shared" si="50"/>
        <v>0</v>
      </c>
      <c r="AD70" s="26">
        <f t="shared" si="50"/>
        <v>0</v>
      </c>
      <c r="AE70" s="26">
        <f t="shared" si="50"/>
        <v>0</v>
      </c>
      <c r="AF70" s="26">
        <f t="shared" si="50"/>
        <v>0</v>
      </c>
      <c r="AG70" s="26">
        <f t="shared" si="50"/>
        <v>0</v>
      </c>
      <c r="AH70" s="26">
        <f t="shared" si="50"/>
        <v>0</v>
      </c>
      <c r="AI70" s="26">
        <f t="shared" si="50"/>
        <v>0</v>
      </c>
      <c r="AJ70" s="26">
        <f t="shared" si="50"/>
        <v>0</v>
      </c>
      <c r="AK70" s="26">
        <f t="shared" si="50"/>
        <v>0</v>
      </c>
      <c r="AL70" s="26">
        <f t="shared" si="50"/>
        <v>0</v>
      </c>
      <c r="AM70" s="26">
        <f t="shared" si="50"/>
        <v>0</v>
      </c>
    </row>
    <row r="71" spans="1:41" ht="15.75" x14ac:dyDescent="0.25">
      <c r="A71" s="592"/>
      <c r="B71" s="13" t="str">
        <f t="shared" si="37"/>
        <v>Water Heating</v>
      </c>
      <c r="C71" s="26">
        <f t="shared" si="39"/>
        <v>0</v>
      </c>
      <c r="D71" s="26">
        <f t="shared" ref="D71:AM71" si="51">((D17*0.5)+C35-D53)*D90*D105*D$2</f>
        <v>0</v>
      </c>
      <c r="E71" s="26">
        <f t="shared" si="51"/>
        <v>0</v>
      </c>
      <c r="F71" s="26">
        <f t="shared" si="51"/>
        <v>0</v>
      </c>
      <c r="G71" s="26">
        <f t="shared" si="51"/>
        <v>0</v>
      </c>
      <c r="H71" s="26">
        <f t="shared" si="51"/>
        <v>0</v>
      </c>
      <c r="I71" s="26">
        <f t="shared" si="51"/>
        <v>0</v>
      </c>
      <c r="J71" s="26">
        <f t="shared" si="51"/>
        <v>0</v>
      </c>
      <c r="K71" s="26">
        <f t="shared" si="51"/>
        <v>0</v>
      </c>
      <c r="L71" s="26">
        <f t="shared" si="51"/>
        <v>0</v>
      </c>
      <c r="M71" s="26">
        <f t="shared" si="51"/>
        <v>0</v>
      </c>
      <c r="N71" s="26">
        <f t="shared" si="51"/>
        <v>0</v>
      </c>
      <c r="O71" s="26">
        <f t="shared" si="51"/>
        <v>0</v>
      </c>
      <c r="P71" s="26">
        <f t="shared" si="51"/>
        <v>0</v>
      </c>
      <c r="Q71" s="26">
        <f t="shared" si="51"/>
        <v>0</v>
      </c>
      <c r="R71" s="26">
        <f t="shared" si="51"/>
        <v>0</v>
      </c>
      <c r="S71" s="26">
        <f t="shared" si="51"/>
        <v>0</v>
      </c>
      <c r="T71" s="26">
        <f t="shared" si="51"/>
        <v>0</v>
      </c>
      <c r="U71" s="26">
        <f t="shared" si="51"/>
        <v>0</v>
      </c>
      <c r="V71" s="26">
        <f t="shared" si="51"/>
        <v>0</v>
      </c>
      <c r="W71" s="26">
        <f t="shared" si="51"/>
        <v>0</v>
      </c>
      <c r="X71" s="26">
        <f t="shared" si="51"/>
        <v>0</v>
      </c>
      <c r="Y71" s="26">
        <f t="shared" si="51"/>
        <v>0</v>
      </c>
      <c r="Z71" s="26">
        <f t="shared" si="51"/>
        <v>0</v>
      </c>
      <c r="AA71" s="26">
        <f t="shared" si="51"/>
        <v>0</v>
      </c>
      <c r="AB71" s="26">
        <f t="shared" si="51"/>
        <v>0</v>
      </c>
      <c r="AC71" s="26">
        <f t="shared" si="51"/>
        <v>0</v>
      </c>
      <c r="AD71" s="26">
        <f t="shared" si="51"/>
        <v>0</v>
      </c>
      <c r="AE71" s="26">
        <f t="shared" si="51"/>
        <v>0</v>
      </c>
      <c r="AF71" s="26">
        <f t="shared" si="51"/>
        <v>0</v>
      </c>
      <c r="AG71" s="26">
        <f t="shared" si="51"/>
        <v>0</v>
      </c>
      <c r="AH71" s="26">
        <f t="shared" si="51"/>
        <v>0</v>
      </c>
      <c r="AI71" s="26">
        <f t="shared" si="51"/>
        <v>0</v>
      </c>
      <c r="AJ71" s="26">
        <f t="shared" si="51"/>
        <v>0</v>
      </c>
      <c r="AK71" s="26">
        <f t="shared" si="51"/>
        <v>0</v>
      </c>
      <c r="AL71" s="26">
        <f t="shared" si="51"/>
        <v>0</v>
      </c>
      <c r="AM71" s="26">
        <f t="shared" si="51"/>
        <v>0</v>
      </c>
    </row>
    <row r="72" spans="1:41" ht="15.75" customHeight="1" x14ac:dyDescent="0.25">
      <c r="A72" s="592"/>
      <c r="B72" s="13" t="str">
        <f t="shared" si="37"/>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0</v>
      </c>
      <c r="E73" s="26">
        <f t="shared" ref="E73:AM73" si="52">SUM(E59:E72)</f>
        <v>0</v>
      </c>
      <c r="F73" s="26">
        <f t="shared" si="52"/>
        <v>0</v>
      </c>
      <c r="G73" s="26">
        <f t="shared" si="52"/>
        <v>0</v>
      </c>
      <c r="H73" s="26">
        <f t="shared" si="52"/>
        <v>0</v>
      </c>
      <c r="I73" s="26">
        <f t="shared" si="52"/>
        <v>0</v>
      </c>
      <c r="J73" s="26">
        <f t="shared" si="52"/>
        <v>0</v>
      </c>
      <c r="K73" s="26">
        <f t="shared" si="52"/>
        <v>0</v>
      </c>
      <c r="L73" s="26">
        <f t="shared" si="52"/>
        <v>0</v>
      </c>
      <c r="M73" s="26">
        <f t="shared" si="52"/>
        <v>0</v>
      </c>
      <c r="N73" s="26">
        <f t="shared" si="52"/>
        <v>0</v>
      </c>
      <c r="O73" s="26">
        <f t="shared" si="52"/>
        <v>0</v>
      </c>
      <c r="P73" s="26">
        <f t="shared" si="52"/>
        <v>0</v>
      </c>
      <c r="Q73" s="26">
        <f t="shared" si="52"/>
        <v>0</v>
      </c>
      <c r="R73" s="26">
        <f t="shared" si="52"/>
        <v>0</v>
      </c>
      <c r="S73" s="26">
        <f t="shared" si="52"/>
        <v>0</v>
      </c>
      <c r="T73" s="26">
        <f t="shared" si="52"/>
        <v>0</v>
      </c>
      <c r="U73" s="26">
        <f t="shared" si="52"/>
        <v>0</v>
      </c>
      <c r="V73" s="26">
        <f t="shared" si="52"/>
        <v>0</v>
      </c>
      <c r="W73" s="26">
        <f t="shared" si="52"/>
        <v>0</v>
      </c>
      <c r="X73" s="26">
        <f t="shared" si="52"/>
        <v>0</v>
      </c>
      <c r="Y73" s="26">
        <f t="shared" si="52"/>
        <v>0</v>
      </c>
      <c r="Z73" s="26">
        <f t="shared" si="52"/>
        <v>0</v>
      </c>
      <c r="AA73" s="26">
        <f t="shared" si="52"/>
        <v>0</v>
      </c>
      <c r="AB73" s="26">
        <f t="shared" si="52"/>
        <v>0</v>
      </c>
      <c r="AC73" s="26">
        <f t="shared" si="52"/>
        <v>0</v>
      </c>
      <c r="AD73" s="26">
        <f t="shared" si="52"/>
        <v>0</v>
      </c>
      <c r="AE73" s="26">
        <f t="shared" si="52"/>
        <v>0</v>
      </c>
      <c r="AF73" s="26">
        <f t="shared" si="52"/>
        <v>0</v>
      </c>
      <c r="AG73" s="26">
        <f t="shared" si="52"/>
        <v>0</v>
      </c>
      <c r="AH73" s="26">
        <f t="shared" si="52"/>
        <v>0</v>
      </c>
      <c r="AI73" s="26">
        <f t="shared" si="52"/>
        <v>0</v>
      </c>
      <c r="AJ73" s="26">
        <f t="shared" si="52"/>
        <v>0</v>
      </c>
      <c r="AK73" s="26">
        <f t="shared" si="52"/>
        <v>0</v>
      </c>
      <c r="AL73" s="26">
        <f t="shared" si="52"/>
        <v>0</v>
      </c>
      <c r="AM73" s="26">
        <f t="shared" si="52"/>
        <v>0</v>
      </c>
    </row>
    <row r="74" spans="1:41" ht="16.5" customHeight="1" thickBot="1" x14ac:dyDescent="0.3">
      <c r="A74" s="593"/>
      <c r="B74" s="135" t="s">
        <v>26</v>
      </c>
      <c r="C74" s="27">
        <f>C73</f>
        <v>0</v>
      </c>
      <c r="D74" s="27">
        <f>C74+D73</f>
        <v>0</v>
      </c>
      <c r="E74" s="27">
        <f t="shared" ref="E74:AM74" si="53">D74+E73</f>
        <v>0</v>
      </c>
      <c r="F74" s="27">
        <f t="shared" si="53"/>
        <v>0</v>
      </c>
      <c r="G74" s="27">
        <f t="shared" si="53"/>
        <v>0</v>
      </c>
      <c r="H74" s="27">
        <f t="shared" si="53"/>
        <v>0</v>
      </c>
      <c r="I74" s="27">
        <f t="shared" si="53"/>
        <v>0</v>
      </c>
      <c r="J74" s="27">
        <f t="shared" si="53"/>
        <v>0</v>
      </c>
      <c r="K74" s="27">
        <f t="shared" si="53"/>
        <v>0</v>
      </c>
      <c r="L74" s="27">
        <f t="shared" si="53"/>
        <v>0</v>
      </c>
      <c r="M74" s="27">
        <f t="shared" si="53"/>
        <v>0</v>
      </c>
      <c r="N74" s="27">
        <f t="shared" si="53"/>
        <v>0</v>
      </c>
      <c r="O74" s="27">
        <f t="shared" si="53"/>
        <v>0</v>
      </c>
      <c r="P74" s="27">
        <f t="shared" si="53"/>
        <v>0</v>
      </c>
      <c r="Q74" s="27">
        <f t="shared" si="53"/>
        <v>0</v>
      </c>
      <c r="R74" s="27">
        <f t="shared" si="53"/>
        <v>0</v>
      </c>
      <c r="S74" s="27">
        <f t="shared" si="53"/>
        <v>0</v>
      </c>
      <c r="T74" s="27">
        <f t="shared" si="53"/>
        <v>0</v>
      </c>
      <c r="U74" s="27">
        <f t="shared" si="53"/>
        <v>0</v>
      </c>
      <c r="V74" s="27">
        <f t="shared" si="53"/>
        <v>0</v>
      </c>
      <c r="W74" s="27">
        <f t="shared" si="53"/>
        <v>0</v>
      </c>
      <c r="X74" s="27">
        <f t="shared" si="53"/>
        <v>0</v>
      </c>
      <c r="Y74" s="27">
        <f t="shared" si="53"/>
        <v>0</v>
      </c>
      <c r="Z74" s="27">
        <f t="shared" si="53"/>
        <v>0</v>
      </c>
      <c r="AA74" s="27">
        <f t="shared" si="53"/>
        <v>0</v>
      </c>
      <c r="AB74" s="27">
        <f t="shared" si="53"/>
        <v>0</v>
      </c>
      <c r="AC74" s="27">
        <f t="shared" si="53"/>
        <v>0</v>
      </c>
      <c r="AD74" s="27">
        <f t="shared" si="53"/>
        <v>0</v>
      </c>
      <c r="AE74" s="27">
        <f t="shared" si="53"/>
        <v>0</v>
      </c>
      <c r="AF74" s="27">
        <f t="shared" si="53"/>
        <v>0</v>
      </c>
      <c r="AG74" s="27">
        <f t="shared" si="53"/>
        <v>0</v>
      </c>
      <c r="AH74" s="27">
        <f t="shared" si="53"/>
        <v>0</v>
      </c>
      <c r="AI74" s="27">
        <f t="shared" si="53"/>
        <v>0</v>
      </c>
      <c r="AJ74" s="27">
        <f t="shared" si="53"/>
        <v>0</v>
      </c>
      <c r="AK74" s="27">
        <f t="shared" si="53"/>
        <v>0</v>
      </c>
      <c r="AL74" s="27">
        <f t="shared" si="53"/>
        <v>0</v>
      </c>
      <c r="AM74" s="27">
        <f t="shared" si="53"/>
        <v>0</v>
      </c>
    </row>
    <row r="75" spans="1:41"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17" t="s">
        <v>12</v>
      </c>
      <c r="C77" s="142">
        <f>C$4</f>
        <v>44927</v>
      </c>
      <c r="D77" s="142">
        <f t="shared" ref="D77:AM77" si="54">D$4</f>
        <v>44958</v>
      </c>
      <c r="E77" s="142">
        <f t="shared" si="54"/>
        <v>44986</v>
      </c>
      <c r="F77" s="142">
        <f t="shared" si="54"/>
        <v>45017</v>
      </c>
      <c r="G77" s="142">
        <f t="shared" si="54"/>
        <v>45047</v>
      </c>
      <c r="H77" s="142">
        <f t="shared" si="54"/>
        <v>45078</v>
      </c>
      <c r="I77" s="142">
        <f t="shared" si="54"/>
        <v>45108</v>
      </c>
      <c r="J77" s="142">
        <f t="shared" si="54"/>
        <v>45139</v>
      </c>
      <c r="K77" s="142">
        <f t="shared" si="54"/>
        <v>45170</v>
      </c>
      <c r="L77" s="142">
        <f t="shared" si="54"/>
        <v>45200</v>
      </c>
      <c r="M77" s="142">
        <f t="shared" si="54"/>
        <v>45231</v>
      </c>
      <c r="N77" s="142">
        <f t="shared" si="54"/>
        <v>45261</v>
      </c>
      <c r="O77" s="142">
        <f t="shared" si="54"/>
        <v>45292</v>
      </c>
      <c r="P77" s="142">
        <f t="shared" si="54"/>
        <v>45323</v>
      </c>
      <c r="Q77" s="142">
        <f t="shared" si="54"/>
        <v>45352</v>
      </c>
      <c r="R77" s="142">
        <f t="shared" si="54"/>
        <v>45383</v>
      </c>
      <c r="S77" s="142">
        <f t="shared" si="54"/>
        <v>45413</v>
      </c>
      <c r="T77" s="142">
        <f t="shared" si="54"/>
        <v>45444</v>
      </c>
      <c r="U77" s="142">
        <f t="shared" si="54"/>
        <v>45474</v>
      </c>
      <c r="V77" s="142">
        <f t="shared" si="54"/>
        <v>45505</v>
      </c>
      <c r="W77" s="142">
        <f t="shared" si="54"/>
        <v>45536</v>
      </c>
      <c r="X77" s="142">
        <f t="shared" si="54"/>
        <v>45566</v>
      </c>
      <c r="Y77" s="142">
        <f t="shared" si="54"/>
        <v>45597</v>
      </c>
      <c r="Z77" s="142">
        <f t="shared" si="54"/>
        <v>45627</v>
      </c>
      <c r="AA77" s="142">
        <f t="shared" si="54"/>
        <v>45658</v>
      </c>
      <c r="AB77" s="142">
        <f t="shared" si="54"/>
        <v>45689</v>
      </c>
      <c r="AC77" s="142">
        <f t="shared" si="54"/>
        <v>45717</v>
      </c>
      <c r="AD77" s="142">
        <f t="shared" si="54"/>
        <v>45748</v>
      </c>
      <c r="AE77" s="142">
        <f t="shared" si="54"/>
        <v>45778</v>
      </c>
      <c r="AF77" s="142">
        <f t="shared" si="54"/>
        <v>45809</v>
      </c>
      <c r="AG77" s="142">
        <f t="shared" si="54"/>
        <v>45839</v>
      </c>
      <c r="AH77" s="142">
        <f t="shared" si="54"/>
        <v>45870</v>
      </c>
      <c r="AI77" s="142">
        <f t="shared" si="54"/>
        <v>45901</v>
      </c>
      <c r="AJ77" s="142">
        <f t="shared" si="54"/>
        <v>45931</v>
      </c>
      <c r="AK77" s="142">
        <f t="shared" si="54"/>
        <v>45962</v>
      </c>
      <c r="AL77" s="142">
        <f t="shared" si="54"/>
        <v>45992</v>
      </c>
      <c r="AM77" s="142">
        <f t="shared" si="54"/>
        <v>46023</v>
      </c>
      <c r="AO77" s="192" t="s">
        <v>172</v>
      </c>
    </row>
    <row r="78" spans="1:41" ht="15.75" customHeight="1" x14ac:dyDescent="0.25">
      <c r="A78" s="595"/>
      <c r="B78" s="13" t="str">
        <f>B59</f>
        <v>Air Comp</v>
      </c>
      <c r="C78" s="288">
        <f>'2M - SGS'!C78</f>
        <v>8.5109000000000004E-2</v>
      </c>
      <c r="D78" s="288">
        <f>'2M - SGS'!D78</f>
        <v>7.7715000000000006E-2</v>
      </c>
      <c r="E78" s="288">
        <f>'2M - SGS'!E78</f>
        <v>8.6136000000000004E-2</v>
      </c>
      <c r="F78" s="288">
        <f>'2M - SGS'!F78</f>
        <v>7.9796000000000006E-2</v>
      </c>
      <c r="G78" s="288">
        <f>'2M - SGS'!G78</f>
        <v>8.5334999999999994E-2</v>
      </c>
      <c r="H78" s="288">
        <f>'2M - SGS'!H78</f>
        <v>8.1994999999999998E-2</v>
      </c>
      <c r="I78" s="288">
        <f>'2M - SGS'!I78</f>
        <v>8.4098999999999993E-2</v>
      </c>
      <c r="J78" s="288">
        <f>'2M - SGS'!J78</f>
        <v>8.4198999999999996E-2</v>
      </c>
      <c r="K78" s="288">
        <f>'2M - SGS'!K78</f>
        <v>8.2512000000000002E-2</v>
      </c>
      <c r="L78" s="288">
        <f>'2M - SGS'!L78</f>
        <v>8.5277000000000006E-2</v>
      </c>
      <c r="M78" s="288">
        <f>'2M - SGS'!M78</f>
        <v>8.2588999999999996E-2</v>
      </c>
      <c r="N78" s="288">
        <f>'2M - SGS'!N78</f>
        <v>8.5237999999999994E-2</v>
      </c>
      <c r="O78" s="288">
        <f>'2M - SGS'!O78</f>
        <v>8.5109000000000004E-2</v>
      </c>
      <c r="P78" s="288">
        <f>'2M - SGS'!P78</f>
        <v>7.7715000000000006E-2</v>
      </c>
      <c r="Q78" s="288">
        <f>'2M - SGS'!Q78</f>
        <v>8.6136000000000004E-2</v>
      </c>
      <c r="R78" s="288">
        <f>'2M - SGS'!R78</f>
        <v>7.9796000000000006E-2</v>
      </c>
      <c r="S78" s="288">
        <f>'2M - SGS'!S78</f>
        <v>8.5334999999999994E-2</v>
      </c>
      <c r="T78" s="288">
        <f>'2M - SGS'!T78</f>
        <v>8.1994999999999998E-2</v>
      </c>
      <c r="U78" s="288">
        <f>'2M - SGS'!U78</f>
        <v>8.4098999999999993E-2</v>
      </c>
      <c r="V78" s="288">
        <f>'2M - SGS'!V78</f>
        <v>8.4198999999999996E-2</v>
      </c>
      <c r="W78" s="288">
        <f>'2M - SGS'!W78</f>
        <v>8.2512000000000002E-2</v>
      </c>
      <c r="X78" s="288">
        <f>'2M - SGS'!X78</f>
        <v>8.5277000000000006E-2</v>
      </c>
      <c r="Y78" s="288">
        <f>'2M - SGS'!Y78</f>
        <v>8.2588999999999996E-2</v>
      </c>
      <c r="Z78" s="288">
        <f>'2M - SGS'!Z78</f>
        <v>8.5237999999999994E-2</v>
      </c>
      <c r="AA78" s="288">
        <f>'2M - SGS'!AA78</f>
        <v>8.5109000000000004E-2</v>
      </c>
      <c r="AB78" s="288">
        <f>'2M - SGS'!AB78</f>
        <v>7.7715000000000006E-2</v>
      </c>
      <c r="AC78" s="288">
        <f>'2M - SGS'!AC78</f>
        <v>8.6136000000000004E-2</v>
      </c>
      <c r="AD78" s="288">
        <f>'2M - SGS'!AD78</f>
        <v>7.9796000000000006E-2</v>
      </c>
      <c r="AE78" s="288">
        <f>'2M - SGS'!AE78</f>
        <v>8.5334999999999994E-2</v>
      </c>
      <c r="AF78" s="288">
        <f>'2M - SGS'!AF78</f>
        <v>8.1994999999999998E-2</v>
      </c>
      <c r="AG78" s="288">
        <f>'2M - SGS'!AG78</f>
        <v>8.4098999999999993E-2</v>
      </c>
      <c r="AH78" s="288">
        <f>'2M - SGS'!AH78</f>
        <v>8.4198999999999996E-2</v>
      </c>
      <c r="AI78" s="288">
        <f>'2M - SGS'!AI78</f>
        <v>8.2512000000000002E-2</v>
      </c>
      <c r="AJ78" s="288">
        <f>'2M - SGS'!AJ78</f>
        <v>8.5277000000000006E-2</v>
      </c>
      <c r="AK78" s="288">
        <f>'2M - SGS'!AK78</f>
        <v>8.2588999999999996E-2</v>
      </c>
      <c r="AL78" s="288">
        <f>'2M - SGS'!AL78</f>
        <v>8.5237999999999994E-2</v>
      </c>
      <c r="AM78" s="288">
        <f>'2M - SGS'!AM78</f>
        <v>8.5109000000000004E-2</v>
      </c>
      <c r="AO78" s="205">
        <f t="shared" ref="AO78:AO90" si="55">SUM(C78:N78)</f>
        <v>1.0000000000000002</v>
      </c>
    </row>
    <row r="79" spans="1:41" ht="15.75" x14ac:dyDescent="0.25">
      <c r="A79" s="595"/>
      <c r="B79" s="13" t="str">
        <f t="shared" ref="B79:B90" si="56">B60</f>
        <v>Building Shell</v>
      </c>
      <c r="C79" s="288">
        <f>'2M - SGS'!C79</f>
        <v>0.107824</v>
      </c>
      <c r="D79" s="288">
        <f>'2M - SGS'!D79</f>
        <v>9.1051999999999994E-2</v>
      </c>
      <c r="E79" s="288">
        <f>'2M - SGS'!E79</f>
        <v>7.1135000000000004E-2</v>
      </c>
      <c r="F79" s="288">
        <f>'2M - SGS'!F79</f>
        <v>4.1179E-2</v>
      </c>
      <c r="G79" s="288">
        <f>'2M - SGS'!G79</f>
        <v>4.4423999999999998E-2</v>
      </c>
      <c r="H79" s="288">
        <f>'2M - SGS'!H79</f>
        <v>0.106128</v>
      </c>
      <c r="I79" s="288">
        <f>'2M - SGS'!I79</f>
        <v>0.14288100000000001</v>
      </c>
      <c r="J79" s="288">
        <f>'2M - SGS'!J79</f>
        <v>0.133494</v>
      </c>
      <c r="K79" s="288">
        <f>'2M - SGS'!K79</f>
        <v>5.781E-2</v>
      </c>
      <c r="L79" s="288">
        <f>'2M - SGS'!L79</f>
        <v>3.8018000000000003E-2</v>
      </c>
      <c r="M79" s="288">
        <f>'2M - SGS'!M79</f>
        <v>6.2103999999999999E-2</v>
      </c>
      <c r="N79" s="288">
        <f>'2M - SGS'!N79</f>
        <v>0.10395</v>
      </c>
      <c r="O79" s="288">
        <f>'2M - SGS'!O79</f>
        <v>0.107824</v>
      </c>
      <c r="P79" s="288">
        <f>'2M - SGS'!P79</f>
        <v>9.1051999999999994E-2</v>
      </c>
      <c r="Q79" s="288">
        <f>'2M - SGS'!Q79</f>
        <v>7.1135000000000004E-2</v>
      </c>
      <c r="R79" s="288">
        <f>'2M - SGS'!R79</f>
        <v>4.1179E-2</v>
      </c>
      <c r="S79" s="288">
        <f>'2M - SGS'!S79</f>
        <v>4.4423999999999998E-2</v>
      </c>
      <c r="T79" s="288">
        <f>'2M - SGS'!T79</f>
        <v>0.106128</v>
      </c>
      <c r="U79" s="288">
        <f>'2M - SGS'!U79</f>
        <v>0.14288100000000001</v>
      </c>
      <c r="V79" s="288">
        <f>'2M - SGS'!V79</f>
        <v>0.133494</v>
      </c>
      <c r="W79" s="288">
        <f>'2M - SGS'!W79</f>
        <v>5.781E-2</v>
      </c>
      <c r="X79" s="288">
        <f>'2M - SGS'!X79</f>
        <v>3.8018000000000003E-2</v>
      </c>
      <c r="Y79" s="288">
        <f>'2M - SGS'!Y79</f>
        <v>6.2103999999999999E-2</v>
      </c>
      <c r="Z79" s="288">
        <f>'2M - SGS'!Z79</f>
        <v>0.10395</v>
      </c>
      <c r="AA79" s="288">
        <f>'2M - SGS'!AA79</f>
        <v>0.107824</v>
      </c>
      <c r="AB79" s="288">
        <f>'2M - SGS'!AB79</f>
        <v>9.1051999999999994E-2</v>
      </c>
      <c r="AC79" s="288">
        <f>'2M - SGS'!AC79</f>
        <v>7.1135000000000004E-2</v>
      </c>
      <c r="AD79" s="288">
        <f>'2M - SGS'!AD79</f>
        <v>4.1179E-2</v>
      </c>
      <c r="AE79" s="288">
        <f>'2M - SGS'!AE79</f>
        <v>4.4423999999999998E-2</v>
      </c>
      <c r="AF79" s="288">
        <f>'2M - SGS'!AF79</f>
        <v>0.106128</v>
      </c>
      <c r="AG79" s="288">
        <f>'2M - SGS'!AG79</f>
        <v>0.14288100000000001</v>
      </c>
      <c r="AH79" s="288">
        <f>'2M - SGS'!AH79</f>
        <v>0.133494</v>
      </c>
      <c r="AI79" s="288">
        <f>'2M - SGS'!AI79</f>
        <v>5.781E-2</v>
      </c>
      <c r="AJ79" s="288">
        <f>'2M - SGS'!AJ79</f>
        <v>3.8018000000000003E-2</v>
      </c>
      <c r="AK79" s="288">
        <f>'2M - SGS'!AK79</f>
        <v>6.2103999999999999E-2</v>
      </c>
      <c r="AL79" s="288">
        <f>'2M - SGS'!AL79</f>
        <v>0.10395</v>
      </c>
      <c r="AM79" s="288">
        <f>'2M - SGS'!AM79</f>
        <v>0.107824</v>
      </c>
      <c r="AO79" s="205">
        <f t="shared" si="55"/>
        <v>0.99999900000000008</v>
      </c>
    </row>
    <row r="80" spans="1:41" ht="15.75" x14ac:dyDescent="0.25">
      <c r="A80" s="595"/>
      <c r="B80" s="13" t="str">
        <f t="shared" si="56"/>
        <v>Cooking</v>
      </c>
      <c r="C80" s="288">
        <f>'2M - SGS'!C80</f>
        <v>8.6096000000000006E-2</v>
      </c>
      <c r="D80" s="288">
        <f>'2M - SGS'!D80</f>
        <v>7.8608999999999998E-2</v>
      </c>
      <c r="E80" s="288">
        <f>'2M - SGS'!E80</f>
        <v>8.1547999999999995E-2</v>
      </c>
      <c r="F80" s="288">
        <f>'2M - SGS'!F80</f>
        <v>7.2947999999999999E-2</v>
      </c>
      <c r="G80" s="288">
        <f>'2M - SGS'!G80</f>
        <v>8.6277000000000006E-2</v>
      </c>
      <c r="H80" s="288">
        <f>'2M - SGS'!H80</f>
        <v>8.3294000000000007E-2</v>
      </c>
      <c r="I80" s="288">
        <f>'2M - SGS'!I80</f>
        <v>8.5859000000000005E-2</v>
      </c>
      <c r="J80" s="288">
        <f>'2M - SGS'!J80</f>
        <v>8.5885000000000003E-2</v>
      </c>
      <c r="K80" s="288">
        <f>'2M - SGS'!K80</f>
        <v>8.3474999999999994E-2</v>
      </c>
      <c r="L80" s="288">
        <f>'2M - SGS'!L80</f>
        <v>8.6262000000000005E-2</v>
      </c>
      <c r="M80" s="288">
        <f>'2M - SGS'!M80</f>
        <v>8.3496000000000001E-2</v>
      </c>
      <c r="N80" s="288">
        <f>'2M - SGS'!N80</f>
        <v>8.6250999999999994E-2</v>
      </c>
      <c r="O80" s="288">
        <f>'2M - SGS'!O80</f>
        <v>8.6096000000000006E-2</v>
      </c>
      <c r="P80" s="288">
        <f>'2M - SGS'!P80</f>
        <v>7.8608999999999998E-2</v>
      </c>
      <c r="Q80" s="288">
        <f>'2M - SGS'!Q80</f>
        <v>8.1547999999999995E-2</v>
      </c>
      <c r="R80" s="288">
        <f>'2M - SGS'!R80</f>
        <v>7.2947999999999999E-2</v>
      </c>
      <c r="S80" s="288">
        <f>'2M - SGS'!S80</f>
        <v>8.6277000000000006E-2</v>
      </c>
      <c r="T80" s="288">
        <f>'2M - SGS'!T80</f>
        <v>8.3294000000000007E-2</v>
      </c>
      <c r="U80" s="288">
        <f>'2M - SGS'!U80</f>
        <v>8.5859000000000005E-2</v>
      </c>
      <c r="V80" s="288">
        <f>'2M - SGS'!V80</f>
        <v>8.5885000000000003E-2</v>
      </c>
      <c r="W80" s="288">
        <f>'2M - SGS'!W80</f>
        <v>8.3474999999999994E-2</v>
      </c>
      <c r="X80" s="288">
        <f>'2M - SGS'!X80</f>
        <v>8.6262000000000005E-2</v>
      </c>
      <c r="Y80" s="288">
        <f>'2M - SGS'!Y80</f>
        <v>8.3496000000000001E-2</v>
      </c>
      <c r="Z80" s="288">
        <f>'2M - SGS'!Z80</f>
        <v>8.6250999999999994E-2</v>
      </c>
      <c r="AA80" s="288">
        <f>'2M - SGS'!AA80</f>
        <v>8.6096000000000006E-2</v>
      </c>
      <c r="AB80" s="288">
        <f>'2M - SGS'!AB80</f>
        <v>7.8608999999999998E-2</v>
      </c>
      <c r="AC80" s="288">
        <f>'2M - SGS'!AC80</f>
        <v>8.1547999999999995E-2</v>
      </c>
      <c r="AD80" s="288">
        <f>'2M - SGS'!AD80</f>
        <v>7.2947999999999999E-2</v>
      </c>
      <c r="AE80" s="288">
        <f>'2M - SGS'!AE80</f>
        <v>8.6277000000000006E-2</v>
      </c>
      <c r="AF80" s="288">
        <f>'2M - SGS'!AF80</f>
        <v>8.3294000000000007E-2</v>
      </c>
      <c r="AG80" s="288">
        <f>'2M - SGS'!AG80</f>
        <v>8.5859000000000005E-2</v>
      </c>
      <c r="AH80" s="288">
        <f>'2M - SGS'!AH80</f>
        <v>8.5885000000000003E-2</v>
      </c>
      <c r="AI80" s="288">
        <f>'2M - SGS'!AI80</f>
        <v>8.3474999999999994E-2</v>
      </c>
      <c r="AJ80" s="288">
        <f>'2M - SGS'!AJ80</f>
        <v>8.6262000000000005E-2</v>
      </c>
      <c r="AK80" s="288">
        <f>'2M - SGS'!AK80</f>
        <v>8.3496000000000001E-2</v>
      </c>
      <c r="AL80" s="288">
        <f>'2M - SGS'!AL80</f>
        <v>8.6250999999999994E-2</v>
      </c>
      <c r="AM80" s="288">
        <f>'2M - SGS'!AM80</f>
        <v>8.6096000000000006E-2</v>
      </c>
      <c r="AO80" s="205">
        <f t="shared" si="55"/>
        <v>0.99999999999999989</v>
      </c>
    </row>
    <row r="81" spans="1:41" ht="15.75" x14ac:dyDescent="0.25">
      <c r="A81" s="595"/>
      <c r="B81" s="13" t="str">
        <f t="shared" si="56"/>
        <v>Cooling</v>
      </c>
      <c r="C81" s="288">
        <f>'2M - SGS'!C81</f>
        <v>6.0000000000000002E-6</v>
      </c>
      <c r="D81" s="288">
        <f>'2M - SGS'!D81</f>
        <v>2.4699999999999999E-4</v>
      </c>
      <c r="E81" s="288">
        <f>'2M - SGS'!E81</f>
        <v>7.2360000000000002E-3</v>
      </c>
      <c r="F81" s="288">
        <f>'2M - SGS'!F81</f>
        <v>2.1690999999999998E-2</v>
      </c>
      <c r="G81" s="288">
        <f>'2M - SGS'!G81</f>
        <v>6.2979999999999994E-2</v>
      </c>
      <c r="H81" s="288">
        <f>'2M - SGS'!H81</f>
        <v>0.21317</v>
      </c>
      <c r="I81" s="288">
        <f>'2M - SGS'!I81</f>
        <v>0.29002899999999998</v>
      </c>
      <c r="J81" s="288">
        <f>'2M - SGS'!J81</f>
        <v>0.270206</v>
      </c>
      <c r="K81" s="288">
        <f>'2M - SGS'!K81</f>
        <v>0.108695</v>
      </c>
      <c r="L81" s="288">
        <f>'2M - SGS'!L81</f>
        <v>1.9643000000000001E-2</v>
      </c>
      <c r="M81" s="288">
        <f>'2M - SGS'!M81</f>
        <v>6.0299999999999998E-3</v>
      </c>
      <c r="N81" s="288">
        <f>'2M - SGS'!N81</f>
        <v>6.3999999999999997E-5</v>
      </c>
      <c r="O81" s="288">
        <f>'2M - SGS'!O81</f>
        <v>6.0000000000000002E-6</v>
      </c>
      <c r="P81" s="288">
        <f>'2M - SGS'!P81</f>
        <v>2.4699999999999999E-4</v>
      </c>
      <c r="Q81" s="288">
        <f>'2M - SGS'!Q81</f>
        <v>7.2360000000000002E-3</v>
      </c>
      <c r="R81" s="288">
        <f>'2M - SGS'!R81</f>
        <v>2.1690999999999998E-2</v>
      </c>
      <c r="S81" s="288">
        <f>'2M - SGS'!S81</f>
        <v>6.2979999999999994E-2</v>
      </c>
      <c r="T81" s="288">
        <f>'2M - SGS'!T81</f>
        <v>0.21317</v>
      </c>
      <c r="U81" s="288">
        <f>'2M - SGS'!U81</f>
        <v>0.29002899999999998</v>
      </c>
      <c r="V81" s="288">
        <f>'2M - SGS'!V81</f>
        <v>0.270206</v>
      </c>
      <c r="W81" s="288">
        <f>'2M - SGS'!W81</f>
        <v>0.108695</v>
      </c>
      <c r="X81" s="288">
        <f>'2M - SGS'!X81</f>
        <v>1.9643000000000001E-2</v>
      </c>
      <c r="Y81" s="288">
        <f>'2M - SGS'!Y81</f>
        <v>6.0299999999999998E-3</v>
      </c>
      <c r="Z81" s="288">
        <f>'2M - SGS'!Z81</f>
        <v>6.3999999999999997E-5</v>
      </c>
      <c r="AA81" s="288">
        <f>'2M - SGS'!AA81</f>
        <v>6.0000000000000002E-6</v>
      </c>
      <c r="AB81" s="288">
        <f>'2M - SGS'!AB81</f>
        <v>2.4699999999999999E-4</v>
      </c>
      <c r="AC81" s="288">
        <f>'2M - SGS'!AC81</f>
        <v>7.2360000000000002E-3</v>
      </c>
      <c r="AD81" s="288">
        <f>'2M - SGS'!AD81</f>
        <v>2.1690999999999998E-2</v>
      </c>
      <c r="AE81" s="288">
        <f>'2M - SGS'!AE81</f>
        <v>6.2979999999999994E-2</v>
      </c>
      <c r="AF81" s="288">
        <f>'2M - SGS'!AF81</f>
        <v>0.21317</v>
      </c>
      <c r="AG81" s="288">
        <f>'2M - SGS'!AG81</f>
        <v>0.29002899999999998</v>
      </c>
      <c r="AH81" s="288">
        <f>'2M - SGS'!AH81</f>
        <v>0.270206</v>
      </c>
      <c r="AI81" s="288">
        <f>'2M - SGS'!AI81</f>
        <v>0.108695</v>
      </c>
      <c r="AJ81" s="288">
        <f>'2M - SGS'!AJ81</f>
        <v>1.9643000000000001E-2</v>
      </c>
      <c r="AK81" s="288">
        <f>'2M - SGS'!AK81</f>
        <v>6.0299999999999998E-3</v>
      </c>
      <c r="AL81" s="288">
        <f>'2M - SGS'!AL81</f>
        <v>6.3999999999999997E-5</v>
      </c>
      <c r="AM81" s="288">
        <f>'2M - SGS'!AM81</f>
        <v>6.0000000000000002E-6</v>
      </c>
      <c r="AO81" s="205">
        <f t="shared" si="55"/>
        <v>0.9999969999999998</v>
      </c>
    </row>
    <row r="82" spans="1:41" ht="15.75" x14ac:dyDescent="0.25">
      <c r="A82" s="595"/>
      <c r="B82" s="13" t="str">
        <f t="shared" si="56"/>
        <v>Ext Lighting</v>
      </c>
      <c r="C82" s="288">
        <f>'2M - SGS'!C82</f>
        <v>0.106265</v>
      </c>
      <c r="D82" s="288">
        <f>'2M - SGS'!D82</f>
        <v>8.2161999999999999E-2</v>
      </c>
      <c r="E82" s="288">
        <f>'2M - SGS'!E82</f>
        <v>7.0887000000000006E-2</v>
      </c>
      <c r="F82" s="288">
        <f>'2M - SGS'!F82</f>
        <v>6.8145999999999998E-2</v>
      </c>
      <c r="G82" s="288">
        <f>'2M - SGS'!G82</f>
        <v>8.1852999999999995E-2</v>
      </c>
      <c r="H82" s="288">
        <f>'2M - SGS'!H82</f>
        <v>6.7163E-2</v>
      </c>
      <c r="I82" s="288">
        <f>'2M - SGS'!I82</f>
        <v>8.6751999999999996E-2</v>
      </c>
      <c r="J82" s="288">
        <f>'2M - SGS'!J82</f>
        <v>6.9401000000000004E-2</v>
      </c>
      <c r="K82" s="288">
        <f>'2M - SGS'!K82</f>
        <v>8.2907999999999996E-2</v>
      </c>
      <c r="L82" s="288">
        <f>'2M - SGS'!L82</f>
        <v>0.100507</v>
      </c>
      <c r="M82" s="288">
        <f>'2M - SGS'!M82</f>
        <v>8.7251999999999996E-2</v>
      </c>
      <c r="N82" s="288">
        <f>'2M - SGS'!N82</f>
        <v>9.6703999999999998E-2</v>
      </c>
      <c r="O82" s="288">
        <f>'2M - SGS'!O82</f>
        <v>0.106265</v>
      </c>
      <c r="P82" s="288">
        <f>'2M - SGS'!P82</f>
        <v>8.2161999999999999E-2</v>
      </c>
      <c r="Q82" s="288">
        <f>'2M - SGS'!Q82</f>
        <v>7.0887000000000006E-2</v>
      </c>
      <c r="R82" s="288">
        <f>'2M - SGS'!R82</f>
        <v>6.8145999999999998E-2</v>
      </c>
      <c r="S82" s="288">
        <f>'2M - SGS'!S82</f>
        <v>8.1852999999999995E-2</v>
      </c>
      <c r="T82" s="288">
        <f>'2M - SGS'!T82</f>
        <v>6.7163E-2</v>
      </c>
      <c r="U82" s="288">
        <f>'2M - SGS'!U82</f>
        <v>8.6751999999999996E-2</v>
      </c>
      <c r="V82" s="288">
        <f>'2M - SGS'!V82</f>
        <v>6.9401000000000004E-2</v>
      </c>
      <c r="W82" s="288">
        <f>'2M - SGS'!W82</f>
        <v>8.2907999999999996E-2</v>
      </c>
      <c r="X82" s="288">
        <f>'2M - SGS'!X82</f>
        <v>0.100507</v>
      </c>
      <c r="Y82" s="288">
        <f>'2M - SGS'!Y82</f>
        <v>8.7251999999999996E-2</v>
      </c>
      <c r="Z82" s="288">
        <f>'2M - SGS'!Z82</f>
        <v>9.6703999999999998E-2</v>
      </c>
      <c r="AA82" s="288">
        <f>'2M - SGS'!AA82</f>
        <v>0.106265</v>
      </c>
      <c r="AB82" s="288">
        <f>'2M - SGS'!AB82</f>
        <v>8.2161999999999999E-2</v>
      </c>
      <c r="AC82" s="288">
        <f>'2M - SGS'!AC82</f>
        <v>7.0887000000000006E-2</v>
      </c>
      <c r="AD82" s="288">
        <f>'2M - SGS'!AD82</f>
        <v>6.8145999999999998E-2</v>
      </c>
      <c r="AE82" s="288">
        <f>'2M - SGS'!AE82</f>
        <v>8.1852999999999995E-2</v>
      </c>
      <c r="AF82" s="288">
        <f>'2M - SGS'!AF82</f>
        <v>6.7163E-2</v>
      </c>
      <c r="AG82" s="288">
        <f>'2M - SGS'!AG82</f>
        <v>8.6751999999999996E-2</v>
      </c>
      <c r="AH82" s="288">
        <f>'2M - SGS'!AH82</f>
        <v>6.9401000000000004E-2</v>
      </c>
      <c r="AI82" s="288">
        <f>'2M - SGS'!AI82</f>
        <v>8.2907999999999996E-2</v>
      </c>
      <c r="AJ82" s="288">
        <f>'2M - SGS'!AJ82</f>
        <v>0.100507</v>
      </c>
      <c r="AK82" s="288">
        <f>'2M - SGS'!AK82</f>
        <v>8.7251999999999996E-2</v>
      </c>
      <c r="AL82" s="288">
        <f>'2M - SGS'!AL82</f>
        <v>9.6703999999999998E-2</v>
      </c>
      <c r="AM82" s="288">
        <f>'2M - SGS'!AM82</f>
        <v>0.106265</v>
      </c>
      <c r="AO82" s="205">
        <f t="shared" si="55"/>
        <v>1</v>
      </c>
    </row>
    <row r="83" spans="1:41" ht="15.75" x14ac:dyDescent="0.25">
      <c r="A83" s="595"/>
      <c r="B83" s="13" t="str">
        <f t="shared" si="56"/>
        <v>Heating</v>
      </c>
      <c r="C83" s="288">
        <f>'2M - SGS'!C83</f>
        <v>0.210397</v>
      </c>
      <c r="D83" s="288">
        <f>'2M - SGS'!D83</f>
        <v>0.17743600000000001</v>
      </c>
      <c r="E83" s="288">
        <f>'2M - SGS'!E83</f>
        <v>0.13192400000000001</v>
      </c>
      <c r="F83" s="288">
        <f>'2M - SGS'!F83</f>
        <v>5.9718E-2</v>
      </c>
      <c r="G83" s="288">
        <f>'2M - SGS'!G83</f>
        <v>2.6769000000000001E-2</v>
      </c>
      <c r="H83" s="288">
        <f>'2M - SGS'!H83</f>
        <v>4.2950000000000002E-3</v>
      </c>
      <c r="I83" s="288">
        <f>'2M - SGS'!I83</f>
        <v>2.895E-3</v>
      </c>
      <c r="J83" s="288">
        <f>'2M - SGS'!J83</f>
        <v>3.4320000000000002E-3</v>
      </c>
      <c r="K83" s="288">
        <f>'2M - SGS'!K83</f>
        <v>9.4020000000000006E-3</v>
      </c>
      <c r="L83" s="288">
        <f>'2M - SGS'!L83</f>
        <v>5.5496999999999998E-2</v>
      </c>
      <c r="M83" s="288">
        <f>'2M - SGS'!M83</f>
        <v>0.115452</v>
      </c>
      <c r="N83" s="288">
        <f>'2M - SGS'!N83</f>
        <v>0.20278099999999999</v>
      </c>
      <c r="O83" s="288">
        <f>'2M - SGS'!O83</f>
        <v>0.210397</v>
      </c>
      <c r="P83" s="288">
        <f>'2M - SGS'!P83</f>
        <v>0.17743600000000001</v>
      </c>
      <c r="Q83" s="288">
        <f>'2M - SGS'!Q83</f>
        <v>0.13192400000000001</v>
      </c>
      <c r="R83" s="288">
        <f>'2M - SGS'!R83</f>
        <v>5.9718E-2</v>
      </c>
      <c r="S83" s="288">
        <f>'2M - SGS'!S83</f>
        <v>2.6769000000000001E-2</v>
      </c>
      <c r="T83" s="288">
        <f>'2M - SGS'!T83</f>
        <v>4.2950000000000002E-3</v>
      </c>
      <c r="U83" s="288">
        <f>'2M - SGS'!U83</f>
        <v>2.895E-3</v>
      </c>
      <c r="V83" s="288">
        <f>'2M - SGS'!V83</f>
        <v>3.4320000000000002E-3</v>
      </c>
      <c r="W83" s="288">
        <f>'2M - SGS'!W83</f>
        <v>9.4020000000000006E-3</v>
      </c>
      <c r="X83" s="288">
        <f>'2M - SGS'!X83</f>
        <v>5.5496999999999998E-2</v>
      </c>
      <c r="Y83" s="288">
        <f>'2M - SGS'!Y83</f>
        <v>0.115452</v>
      </c>
      <c r="Z83" s="288">
        <f>'2M - SGS'!Z83</f>
        <v>0.20278099999999999</v>
      </c>
      <c r="AA83" s="288">
        <f>'2M - SGS'!AA83</f>
        <v>0.210397</v>
      </c>
      <c r="AB83" s="288">
        <f>'2M - SGS'!AB83</f>
        <v>0.17743600000000001</v>
      </c>
      <c r="AC83" s="288">
        <f>'2M - SGS'!AC83</f>
        <v>0.13192400000000001</v>
      </c>
      <c r="AD83" s="288">
        <f>'2M - SGS'!AD83</f>
        <v>5.9718E-2</v>
      </c>
      <c r="AE83" s="288">
        <f>'2M - SGS'!AE83</f>
        <v>2.6769000000000001E-2</v>
      </c>
      <c r="AF83" s="288">
        <f>'2M - SGS'!AF83</f>
        <v>4.2950000000000002E-3</v>
      </c>
      <c r="AG83" s="288">
        <f>'2M - SGS'!AG83</f>
        <v>2.895E-3</v>
      </c>
      <c r="AH83" s="288">
        <f>'2M - SGS'!AH83</f>
        <v>3.4320000000000002E-3</v>
      </c>
      <c r="AI83" s="288">
        <f>'2M - SGS'!AI83</f>
        <v>9.4020000000000006E-3</v>
      </c>
      <c r="AJ83" s="288">
        <f>'2M - SGS'!AJ83</f>
        <v>5.5496999999999998E-2</v>
      </c>
      <c r="AK83" s="288">
        <f>'2M - SGS'!AK83</f>
        <v>0.115452</v>
      </c>
      <c r="AL83" s="288">
        <f>'2M - SGS'!AL83</f>
        <v>0.20278099999999999</v>
      </c>
      <c r="AM83" s="288">
        <f>'2M - SGS'!AM83</f>
        <v>0.210397</v>
      </c>
      <c r="AO83" s="205">
        <f t="shared" si="55"/>
        <v>0.99999800000000016</v>
      </c>
    </row>
    <row r="84" spans="1:41" ht="15.75" x14ac:dyDescent="0.25">
      <c r="A84" s="595"/>
      <c r="B84" s="13" t="str">
        <f t="shared" si="56"/>
        <v>HVAC</v>
      </c>
      <c r="C84" s="288">
        <f>'2M - SGS'!C84</f>
        <v>0.107824</v>
      </c>
      <c r="D84" s="288">
        <f>'2M - SGS'!D84</f>
        <v>9.1051999999999994E-2</v>
      </c>
      <c r="E84" s="288">
        <f>'2M - SGS'!E84</f>
        <v>7.1135000000000004E-2</v>
      </c>
      <c r="F84" s="288">
        <f>'2M - SGS'!F84</f>
        <v>4.1179E-2</v>
      </c>
      <c r="G84" s="288">
        <f>'2M - SGS'!G84</f>
        <v>4.4423999999999998E-2</v>
      </c>
      <c r="H84" s="288">
        <f>'2M - SGS'!H84</f>
        <v>0.106128</v>
      </c>
      <c r="I84" s="288">
        <f>'2M - SGS'!I84</f>
        <v>0.14288100000000001</v>
      </c>
      <c r="J84" s="288">
        <f>'2M - SGS'!J84</f>
        <v>0.133494</v>
      </c>
      <c r="K84" s="288">
        <f>'2M - SGS'!K84</f>
        <v>5.781E-2</v>
      </c>
      <c r="L84" s="288">
        <f>'2M - SGS'!L84</f>
        <v>3.8018000000000003E-2</v>
      </c>
      <c r="M84" s="288">
        <f>'2M - SGS'!M84</f>
        <v>6.2103999999999999E-2</v>
      </c>
      <c r="N84" s="288">
        <f>'2M - SGS'!N84</f>
        <v>0.10395</v>
      </c>
      <c r="O84" s="288">
        <f>'2M - SGS'!O84</f>
        <v>0.107824</v>
      </c>
      <c r="P84" s="288">
        <f>'2M - SGS'!P84</f>
        <v>9.1051999999999994E-2</v>
      </c>
      <c r="Q84" s="288">
        <f>'2M - SGS'!Q84</f>
        <v>7.1135000000000004E-2</v>
      </c>
      <c r="R84" s="288">
        <f>'2M - SGS'!R84</f>
        <v>4.1179E-2</v>
      </c>
      <c r="S84" s="288">
        <f>'2M - SGS'!S84</f>
        <v>4.4423999999999998E-2</v>
      </c>
      <c r="T84" s="288">
        <f>'2M - SGS'!T84</f>
        <v>0.106128</v>
      </c>
      <c r="U84" s="288">
        <f>'2M - SGS'!U84</f>
        <v>0.14288100000000001</v>
      </c>
      <c r="V84" s="288">
        <f>'2M - SGS'!V84</f>
        <v>0.133494</v>
      </c>
      <c r="W84" s="288">
        <f>'2M - SGS'!W84</f>
        <v>5.781E-2</v>
      </c>
      <c r="X84" s="288">
        <f>'2M - SGS'!X84</f>
        <v>3.8018000000000003E-2</v>
      </c>
      <c r="Y84" s="288">
        <f>'2M - SGS'!Y84</f>
        <v>6.2103999999999999E-2</v>
      </c>
      <c r="Z84" s="288">
        <f>'2M - SGS'!Z84</f>
        <v>0.10395</v>
      </c>
      <c r="AA84" s="288">
        <f>'2M - SGS'!AA84</f>
        <v>0.107824</v>
      </c>
      <c r="AB84" s="288">
        <f>'2M - SGS'!AB84</f>
        <v>9.1051999999999994E-2</v>
      </c>
      <c r="AC84" s="288">
        <f>'2M - SGS'!AC84</f>
        <v>7.1135000000000004E-2</v>
      </c>
      <c r="AD84" s="288">
        <f>'2M - SGS'!AD84</f>
        <v>4.1179E-2</v>
      </c>
      <c r="AE84" s="288">
        <f>'2M - SGS'!AE84</f>
        <v>4.4423999999999998E-2</v>
      </c>
      <c r="AF84" s="288">
        <f>'2M - SGS'!AF84</f>
        <v>0.106128</v>
      </c>
      <c r="AG84" s="288">
        <f>'2M - SGS'!AG84</f>
        <v>0.14288100000000001</v>
      </c>
      <c r="AH84" s="288">
        <f>'2M - SGS'!AH84</f>
        <v>0.133494</v>
      </c>
      <c r="AI84" s="288">
        <f>'2M - SGS'!AI84</f>
        <v>5.781E-2</v>
      </c>
      <c r="AJ84" s="288">
        <f>'2M - SGS'!AJ84</f>
        <v>3.8018000000000003E-2</v>
      </c>
      <c r="AK84" s="288">
        <f>'2M - SGS'!AK84</f>
        <v>6.2103999999999999E-2</v>
      </c>
      <c r="AL84" s="288">
        <f>'2M - SGS'!AL84</f>
        <v>0.10395</v>
      </c>
      <c r="AM84" s="288">
        <f>'2M - SGS'!AM84</f>
        <v>0.107824</v>
      </c>
      <c r="AO84" s="205">
        <f t="shared" si="55"/>
        <v>0.99999900000000008</v>
      </c>
    </row>
    <row r="85" spans="1:41" ht="15.75" x14ac:dyDescent="0.25">
      <c r="A85" s="595"/>
      <c r="B85" s="13" t="str">
        <f t="shared" si="56"/>
        <v>Lighting</v>
      </c>
      <c r="C85" s="288">
        <f>'2M - SGS'!C85</f>
        <v>9.3563999999999994E-2</v>
      </c>
      <c r="D85" s="288">
        <f>'2M - SGS'!D85</f>
        <v>7.2162000000000004E-2</v>
      </c>
      <c r="E85" s="288">
        <f>'2M - SGS'!E85</f>
        <v>7.8372999999999998E-2</v>
      </c>
      <c r="F85" s="288">
        <f>'2M - SGS'!F85</f>
        <v>7.6534000000000005E-2</v>
      </c>
      <c r="G85" s="288">
        <f>'2M - SGS'!G85</f>
        <v>9.4246999999999997E-2</v>
      </c>
      <c r="H85" s="288">
        <f>'2M - SGS'!H85</f>
        <v>7.5599E-2</v>
      </c>
      <c r="I85" s="288">
        <f>'2M - SGS'!I85</f>
        <v>9.6199999999999994E-2</v>
      </c>
      <c r="J85" s="288">
        <f>'2M - SGS'!J85</f>
        <v>7.7077999999999994E-2</v>
      </c>
      <c r="K85" s="288">
        <f>'2M - SGS'!K85</f>
        <v>8.1374000000000002E-2</v>
      </c>
      <c r="L85" s="288">
        <f>'2M - SGS'!L85</f>
        <v>9.4072000000000003E-2</v>
      </c>
      <c r="M85" s="288">
        <f>'2M - SGS'!M85</f>
        <v>7.6706999999999997E-2</v>
      </c>
      <c r="N85" s="288">
        <f>'2M - SGS'!N85</f>
        <v>8.4089999999999998E-2</v>
      </c>
      <c r="O85" s="288">
        <f>'2M - SGS'!O85</f>
        <v>9.3563999999999994E-2</v>
      </c>
      <c r="P85" s="288">
        <f>'2M - SGS'!P85</f>
        <v>7.2162000000000004E-2</v>
      </c>
      <c r="Q85" s="288">
        <f>'2M - SGS'!Q85</f>
        <v>7.8372999999999998E-2</v>
      </c>
      <c r="R85" s="288">
        <f>'2M - SGS'!R85</f>
        <v>7.6534000000000005E-2</v>
      </c>
      <c r="S85" s="288">
        <f>'2M - SGS'!S85</f>
        <v>9.4246999999999997E-2</v>
      </c>
      <c r="T85" s="288">
        <f>'2M - SGS'!T85</f>
        <v>7.5599E-2</v>
      </c>
      <c r="U85" s="288">
        <f>'2M - SGS'!U85</f>
        <v>9.6199999999999994E-2</v>
      </c>
      <c r="V85" s="288">
        <f>'2M - SGS'!V85</f>
        <v>7.7077999999999994E-2</v>
      </c>
      <c r="W85" s="288">
        <f>'2M - SGS'!W85</f>
        <v>8.1374000000000002E-2</v>
      </c>
      <c r="X85" s="288">
        <f>'2M - SGS'!X85</f>
        <v>9.4072000000000003E-2</v>
      </c>
      <c r="Y85" s="288">
        <f>'2M - SGS'!Y85</f>
        <v>7.6706999999999997E-2</v>
      </c>
      <c r="Z85" s="288">
        <f>'2M - SGS'!Z85</f>
        <v>8.4089999999999998E-2</v>
      </c>
      <c r="AA85" s="288">
        <f>'2M - SGS'!AA85</f>
        <v>9.3563999999999994E-2</v>
      </c>
      <c r="AB85" s="288">
        <f>'2M - SGS'!AB85</f>
        <v>7.2162000000000004E-2</v>
      </c>
      <c r="AC85" s="288">
        <f>'2M - SGS'!AC85</f>
        <v>7.8372999999999998E-2</v>
      </c>
      <c r="AD85" s="288">
        <f>'2M - SGS'!AD85</f>
        <v>7.6534000000000005E-2</v>
      </c>
      <c r="AE85" s="288">
        <f>'2M - SGS'!AE85</f>
        <v>9.4246999999999997E-2</v>
      </c>
      <c r="AF85" s="288">
        <f>'2M - SGS'!AF85</f>
        <v>7.5599E-2</v>
      </c>
      <c r="AG85" s="288">
        <f>'2M - SGS'!AG85</f>
        <v>9.6199999999999994E-2</v>
      </c>
      <c r="AH85" s="288">
        <f>'2M - SGS'!AH85</f>
        <v>7.7077999999999994E-2</v>
      </c>
      <c r="AI85" s="288">
        <f>'2M - SGS'!AI85</f>
        <v>8.1374000000000002E-2</v>
      </c>
      <c r="AJ85" s="288">
        <f>'2M - SGS'!AJ85</f>
        <v>9.4072000000000003E-2</v>
      </c>
      <c r="AK85" s="288">
        <f>'2M - SGS'!AK85</f>
        <v>7.6706999999999997E-2</v>
      </c>
      <c r="AL85" s="288">
        <f>'2M - SGS'!AL85</f>
        <v>8.4089999999999998E-2</v>
      </c>
      <c r="AM85" s="288">
        <f>'2M - SGS'!AM85</f>
        <v>9.3563999999999994E-2</v>
      </c>
      <c r="AO85" s="205">
        <f t="shared" si="55"/>
        <v>1</v>
      </c>
    </row>
    <row r="86" spans="1:41" ht="15.75" x14ac:dyDescent="0.25">
      <c r="A86" s="595"/>
      <c r="B86" s="13" t="str">
        <f t="shared" si="56"/>
        <v>Miscellaneous</v>
      </c>
      <c r="C86" s="288">
        <f>'2M - SGS'!C86</f>
        <v>8.5109000000000004E-2</v>
      </c>
      <c r="D86" s="288">
        <f>'2M - SGS'!D86</f>
        <v>7.7715000000000006E-2</v>
      </c>
      <c r="E86" s="288">
        <f>'2M - SGS'!E86</f>
        <v>8.6136000000000004E-2</v>
      </c>
      <c r="F86" s="288">
        <f>'2M - SGS'!F86</f>
        <v>7.9796000000000006E-2</v>
      </c>
      <c r="G86" s="288">
        <f>'2M - SGS'!G86</f>
        <v>8.5334999999999994E-2</v>
      </c>
      <c r="H86" s="288">
        <f>'2M - SGS'!H86</f>
        <v>8.1994999999999998E-2</v>
      </c>
      <c r="I86" s="288">
        <f>'2M - SGS'!I86</f>
        <v>8.4098999999999993E-2</v>
      </c>
      <c r="J86" s="288">
        <f>'2M - SGS'!J86</f>
        <v>8.4198999999999996E-2</v>
      </c>
      <c r="K86" s="288">
        <f>'2M - SGS'!K86</f>
        <v>8.2512000000000002E-2</v>
      </c>
      <c r="L86" s="288">
        <f>'2M - SGS'!L86</f>
        <v>8.5277000000000006E-2</v>
      </c>
      <c r="M86" s="288">
        <f>'2M - SGS'!M86</f>
        <v>8.2588999999999996E-2</v>
      </c>
      <c r="N86" s="288">
        <f>'2M - SGS'!N86</f>
        <v>8.5237999999999994E-2</v>
      </c>
      <c r="O86" s="288">
        <f>'2M - SGS'!O86</f>
        <v>8.5109000000000004E-2</v>
      </c>
      <c r="P86" s="288">
        <f>'2M - SGS'!P86</f>
        <v>7.7715000000000006E-2</v>
      </c>
      <c r="Q86" s="288">
        <f>'2M - SGS'!Q86</f>
        <v>8.6136000000000004E-2</v>
      </c>
      <c r="R86" s="288">
        <f>'2M - SGS'!R86</f>
        <v>7.9796000000000006E-2</v>
      </c>
      <c r="S86" s="288">
        <f>'2M - SGS'!S86</f>
        <v>8.5334999999999994E-2</v>
      </c>
      <c r="T86" s="288">
        <f>'2M - SGS'!T86</f>
        <v>8.1994999999999998E-2</v>
      </c>
      <c r="U86" s="288">
        <f>'2M - SGS'!U86</f>
        <v>8.4098999999999993E-2</v>
      </c>
      <c r="V86" s="288">
        <f>'2M - SGS'!V86</f>
        <v>8.4198999999999996E-2</v>
      </c>
      <c r="W86" s="288">
        <f>'2M - SGS'!W86</f>
        <v>8.2512000000000002E-2</v>
      </c>
      <c r="X86" s="288">
        <f>'2M - SGS'!X86</f>
        <v>8.5277000000000006E-2</v>
      </c>
      <c r="Y86" s="288">
        <f>'2M - SGS'!Y86</f>
        <v>8.2588999999999996E-2</v>
      </c>
      <c r="Z86" s="288">
        <f>'2M - SGS'!Z86</f>
        <v>8.5237999999999994E-2</v>
      </c>
      <c r="AA86" s="288">
        <f>'2M - SGS'!AA86</f>
        <v>8.5109000000000004E-2</v>
      </c>
      <c r="AB86" s="288">
        <f>'2M - SGS'!AB86</f>
        <v>7.7715000000000006E-2</v>
      </c>
      <c r="AC86" s="288">
        <f>'2M - SGS'!AC86</f>
        <v>8.6136000000000004E-2</v>
      </c>
      <c r="AD86" s="288">
        <f>'2M - SGS'!AD86</f>
        <v>7.9796000000000006E-2</v>
      </c>
      <c r="AE86" s="288">
        <f>'2M - SGS'!AE86</f>
        <v>8.5334999999999994E-2</v>
      </c>
      <c r="AF86" s="288">
        <f>'2M - SGS'!AF86</f>
        <v>8.1994999999999998E-2</v>
      </c>
      <c r="AG86" s="288">
        <f>'2M - SGS'!AG86</f>
        <v>8.4098999999999993E-2</v>
      </c>
      <c r="AH86" s="288">
        <f>'2M - SGS'!AH86</f>
        <v>8.4198999999999996E-2</v>
      </c>
      <c r="AI86" s="288">
        <f>'2M - SGS'!AI86</f>
        <v>8.2512000000000002E-2</v>
      </c>
      <c r="AJ86" s="288">
        <f>'2M - SGS'!AJ86</f>
        <v>8.5277000000000006E-2</v>
      </c>
      <c r="AK86" s="288">
        <f>'2M - SGS'!AK86</f>
        <v>8.2588999999999996E-2</v>
      </c>
      <c r="AL86" s="288">
        <f>'2M - SGS'!AL86</f>
        <v>8.5237999999999994E-2</v>
      </c>
      <c r="AM86" s="288">
        <f>'2M - SGS'!AM86</f>
        <v>8.5109000000000004E-2</v>
      </c>
      <c r="AO86" s="205">
        <f t="shared" si="55"/>
        <v>1.0000000000000002</v>
      </c>
    </row>
    <row r="87" spans="1:41" ht="15.75" x14ac:dyDescent="0.25">
      <c r="A87" s="595"/>
      <c r="B87" s="13" t="str">
        <f t="shared" si="56"/>
        <v>Motors</v>
      </c>
      <c r="C87" s="288">
        <f>'2M - SGS'!C87</f>
        <v>8.5109000000000004E-2</v>
      </c>
      <c r="D87" s="288">
        <f>'2M - SGS'!D87</f>
        <v>7.7715000000000006E-2</v>
      </c>
      <c r="E87" s="288">
        <f>'2M - SGS'!E87</f>
        <v>8.6136000000000004E-2</v>
      </c>
      <c r="F87" s="288">
        <f>'2M - SGS'!F87</f>
        <v>7.9796000000000006E-2</v>
      </c>
      <c r="G87" s="288">
        <f>'2M - SGS'!G87</f>
        <v>8.5334999999999994E-2</v>
      </c>
      <c r="H87" s="288">
        <f>'2M - SGS'!H87</f>
        <v>8.1994999999999998E-2</v>
      </c>
      <c r="I87" s="288">
        <f>'2M - SGS'!I87</f>
        <v>8.4098999999999993E-2</v>
      </c>
      <c r="J87" s="288">
        <f>'2M - SGS'!J87</f>
        <v>8.4198999999999996E-2</v>
      </c>
      <c r="K87" s="288">
        <f>'2M - SGS'!K87</f>
        <v>8.2512000000000002E-2</v>
      </c>
      <c r="L87" s="288">
        <f>'2M - SGS'!L87</f>
        <v>8.5277000000000006E-2</v>
      </c>
      <c r="M87" s="288">
        <f>'2M - SGS'!M87</f>
        <v>8.2588999999999996E-2</v>
      </c>
      <c r="N87" s="288">
        <f>'2M - SGS'!N87</f>
        <v>8.5237999999999994E-2</v>
      </c>
      <c r="O87" s="288">
        <f>'2M - SGS'!O87</f>
        <v>8.5109000000000004E-2</v>
      </c>
      <c r="P87" s="288">
        <f>'2M - SGS'!P87</f>
        <v>7.7715000000000006E-2</v>
      </c>
      <c r="Q87" s="288">
        <f>'2M - SGS'!Q87</f>
        <v>8.6136000000000004E-2</v>
      </c>
      <c r="R87" s="288">
        <f>'2M - SGS'!R87</f>
        <v>7.9796000000000006E-2</v>
      </c>
      <c r="S87" s="288">
        <f>'2M - SGS'!S87</f>
        <v>8.5334999999999994E-2</v>
      </c>
      <c r="T87" s="288">
        <f>'2M - SGS'!T87</f>
        <v>8.1994999999999998E-2</v>
      </c>
      <c r="U87" s="288">
        <f>'2M - SGS'!U87</f>
        <v>8.4098999999999993E-2</v>
      </c>
      <c r="V87" s="288">
        <f>'2M - SGS'!V87</f>
        <v>8.4198999999999996E-2</v>
      </c>
      <c r="W87" s="288">
        <f>'2M - SGS'!W87</f>
        <v>8.2512000000000002E-2</v>
      </c>
      <c r="X87" s="288">
        <f>'2M - SGS'!X87</f>
        <v>8.5277000000000006E-2</v>
      </c>
      <c r="Y87" s="288">
        <f>'2M - SGS'!Y87</f>
        <v>8.2588999999999996E-2</v>
      </c>
      <c r="Z87" s="288">
        <f>'2M - SGS'!Z87</f>
        <v>8.5237999999999994E-2</v>
      </c>
      <c r="AA87" s="288">
        <f>'2M - SGS'!AA87</f>
        <v>8.5109000000000004E-2</v>
      </c>
      <c r="AB87" s="288">
        <f>'2M - SGS'!AB87</f>
        <v>7.7715000000000006E-2</v>
      </c>
      <c r="AC87" s="288">
        <f>'2M - SGS'!AC87</f>
        <v>8.6136000000000004E-2</v>
      </c>
      <c r="AD87" s="288">
        <f>'2M - SGS'!AD87</f>
        <v>7.9796000000000006E-2</v>
      </c>
      <c r="AE87" s="288">
        <f>'2M - SGS'!AE87</f>
        <v>8.5334999999999994E-2</v>
      </c>
      <c r="AF87" s="288">
        <f>'2M - SGS'!AF87</f>
        <v>8.1994999999999998E-2</v>
      </c>
      <c r="AG87" s="288">
        <f>'2M - SGS'!AG87</f>
        <v>8.4098999999999993E-2</v>
      </c>
      <c r="AH87" s="288">
        <f>'2M - SGS'!AH87</f>
        <v>8.4198999999999996E-2</v>
      </c>
      <c r="AI87" s="288">
        <f>'2M - SGS'!AI87</f>
        <v>8.2512000000000002E-2</v>
      </c>
      <c r="AJ87" s="288">
        <f>'2M - SGS'!AJ87</f>
        <v>8.5277000000000006E-2</v>
      </c>
      <c r="AK87" s="288">
        <f>'2M - SGS'!AK87</f>
        <v>8.2588999999999996E-2</v>
      </c>
      <c r="AL87" s="288">
        <f>'2M - SGS'!AL87</f>
        <v>8.5237999999999994E-2</v>
      </c>
      <c r="AM87" s="288">
        <f>'2M - SGS'!AM87</f>
        <v>8.5109000000000004E-2</v>
      </c>
      <c r="AO87" s="205">
        <f t="shared" si="55"/>
        <v>1.0000000000000002</v>
      </c>
    </row>
    <row r="88" spans="1:41" ht="15.75" x14ac:dyDescent="0.25">
      <c r="A88" s="595"/>
      <c r="B88" s="13" t="str">
        <f t="shared" si="56"/>
        <v>Process</v>
      </c>
      <c r="C88" s="288">
        <f>'2M - SGS'!C88</f>
        <v>8.5109000000000004E-2</v>
      </c>
      <c r="D88" s="288">
        <f>'2M - SGS'!D88</f>
        <v>7.7715000000000006E-2</v>
      </c>
      <c r="E88" s="288">
        <f>'2M - SGS'!E88</f>
        <v>8.6136000000000004E-2</v>
      </c>
      <c r="F88" s="288">
        <f>'2M - SGS'!F88</f>
        <v>7.9796000000000006E-2</v>
      </c>
      <c r="G88" s="288">
        <f>'2M - SGS'!G88</f>
        <v>8.5334999999999994E-2</v>
      </c>
      <c r="H88" s="288">
        <f>'2M - SGS'!H88</f>
        <v>8.1994999999999998E-2</v>
      </c>
      <c r="I88" s="288">
        <f>'2M - SGS'!I88</f>
        <v>8.4098999999999993E-2</v>
      </c>
      <c r="J88" s="288">
        <f>'2M - SGS'!J88</f>
        <v>8.4198999999999996E-2</v>
      </c>
      <c r="K88" s="288">
        <f>'2M - SGS'!K88</f>
        <v>8.2512000000000002E-2</v>
      </c>
      <c r="L88" s="288">
        <f>'2M - SGS'!L88</f>
        <v>8.5277000000000006E-2</v>
      </c>
      <c r="M88" s="288">
        <f>'2M - SGS'!M88</f>
        <v>8.2588999999999996E-2</v>
      </c>
      <c r="N88" s="288">
        <f>'2M - SGS'!N88</f>
        <v>8.5237999999999994E-2</v>
      </c>
      <c r="O88" s="288">
        <f>'2M - SGS'!O88</f>
        <v>8.5109000000000004E-2</v>
      </c>
      <c r="P88" s="288">
        <f>'2M - SGS'!P88</f>
        <v>7.7715000000000006E-2</v>
      </c>
      <c r="Q88" s="288">
        <f>'2M - SGS'!Q88</f>
        <v>8.6136000000000004E-2</v>
      </c>
      <c r="R88" s="288">
        <f>'2M - SGS'!R88</f>
        <v>7.9796000000000006E-2</v>
      </c>
      <c r="S88" s="288">
        <f>'2M - SGS'!S88</f>
        <v>8.5334999999999994E-2</v>
      </c>
      <c r="T88" s="288">
        <f>'2M - SGS'!T88</f>
        <v>8.1994999999999998E-2</v>
      </c>
      <c r="U88" s="288">
        <f>'2M - SGS'!U88</f>
        <v>8.4098999999999993E-2</v>
      </c>
      <c r="V88" s="288">
        <f>'2M - SGS'!V88</f>
        <v>8.4198999999999996E-2</v>
      </c>
      <c r="W88" s="288">
        <f>'2M - SGS'!W88</f>
        <v>8.2512000000000002E-2</v>
      </c>
      <c r="X88" s="288">
        <f>'2M - SGS'!X88</f>
        <v>8.5277000000000006E-2</v>
      </c>
      <c r="Y88" s="288">
        <f>'2M - SGS'!Y88</f>
        <v>8.2588999999999996E-2</v>
      </c>
      <c r="Z88" s="288">
        <f>'2M - SGS'!Z88</f>
        <v>8.5237999999999994E-2</v>
      </c>
      <c r="AA88" s="288">
        <f>'2M - SGS'!AA88</f>
        <v>8.5109000000000004E-2</v>
      </c>
      <c r="AB88" s="288">
        <f>'2M - SGS'!AB88</f>
        <v>7.7715000000000006E-2</v>
      </c>
      <c r="AC88" s="288">
        <f>'2M - SGS'!AC88</f>
        <v>8.6136000000000004E-2</v>
      </c>
      <c r="AD88" s="288">
        <f>'2M - SGS'!AD88</f>
        <v>7.9796000000000006E-2</v>
      </c>
      <c r="AE88" s="288">
        <f>'2M - SGS'!AE88</f>
        <v>8.5334999999999994E-2</v>
      </c>
      <c r="AF88" s="288">
        <f>'2M - SGS'!AF88</f>
        <v>8.1994999999999998E-2</v>
      </c>
      <c r="AG88" s="288">
        <f>'2M - SGS'!AG88</f>
        <v>8.4098999999999993E-2</v>
      </c>
      <c r="AH88" s="288">
        <f>'2M - SGS'!AH88</f>
        <v>8.4198999999999996E-2</v>
      </c>
      <c r="AI88" s="288">
        <f>'2M - SGS'!AI88</f>
        <v>8.2512000000000002E-2</v>
      </c>
      <c r="AJ88" s="288">
        <f>'2M - SGS'!AJ88</f>
        <v>8.5277000000000006E-2</v>
      </c>
      <c r="AK88" s="288">
        <f>'2M - SGS'!AK88</f>
        <v>8.2588999999999996E-2</v>
      </c>
      <c r="AL88" s="288">
        <f>'2M - SGS'!AL88</f>
        <v>8.5237999999999994E-2</v>
      </c>
      <c r="AM88" s="288">
        <f>'2M - SGS'!AM88</f>
        <v>8.5109000000000004E-2</v>
      </c>
      <c r="AO88" s="205">
        <f t="shared" si="55"/>
        <v>1.0000000000000002</v>
      </c>
    </row>
    <row r="89" spans="1:41" ht="15.75" x14ac:dyDescent="0.25">
      <c r="A89" s="595"/>
      <c r="B89" s="13" t="str">
        <f t="shared" si="56"/>
        <v>Refrigeration</v>
      </c>
      <c r="C89" s="288">
        <f>'2M - SGS'!C89</f>
        <v>8.3486000000000005E-2</v>
      </c>
      <c r="D89" s="288">
        <f>'2M - SGS'!D89</f>
        <v>7.6158000000000003E-2</v>
      </c>
      <c r="E89" s="288">
        <f>'2M - SGS'!E89</f>
        <v>8.3346000000000003E-2</v>
      </c>
      <c r="F89" s="288">
        <f>'2M - SGS'!F89</f>
        <v>8.0782999999999994E-2</v>
      </c>
      <c r="G89" s="288">
        <f>'2M - SGS'!G89</f>
        <v>8.5133E-2</v>
      </c>
      <c r="H89" s="288">
        <f>'2M - SGS'!H89</f>
        <v>8.4294999999999995E-2</v>
      </c>
      <c r="I89" s="288">
        <f>'2M - SGS'!I89</f>
        <v>8.7456999999999993E-2</v>
      </c>
      <c r="J89" s="288">
        <f>'2M - SGS'!J89</f>
        <v>8.7230000000000002E-2</v>
      </c>
      <c r="K89" s="288">
        <f>'2M - SGS'!K89</f>
        <v>8.3319000000000004E-2</v>
      </c>
      <c r="L89" s="288">
        <f>'2M - SGS'!L89</f>
        <v>8.4562999999999999E-2</v>
      </c>
      <c r="M89" s="288">
        <f>'2M - SGS'!M89</f>
        <v>8.1112000000000004E-2</v>
      </c>
      <c r="N89" s="288">
        <f>'2M - SGS'!N89</f>
        <v>8.3118999999999998E-2</v>
      </c>
      <c r="O89" s="288">
        <f>'2M - SGS'!O89</f>
        <v>8.3486000000000005E-2</v>
      </c>
      <c r="P89" s="288">
        <f>'2M - SGS'!P89</f>
        <v>7.6158000000000003E-2</v>
      </c>
      <c r="Q89" s="288">
        <f>'2M - SGS'!Q89</f>
        <v>8.3346000000000003E-2</v>
      </c>
      <c r="R89" s="288">
        <f>'2M - SGS'!R89</f>
        <v>8.0782999999999994E-2</v>
      </c>
      <c r="S89" s="288">
        <f>'2M - SGS'!S89</f>
        <v>8.5133E-2</v>
      </c>
      <c r="T89" s="288">
        <f>'2M - SGS'!T89</f>
        <v>8.4294999999999995E-2</v>
      </c>
      <c r="U89" s="288">
        <f>'2M - SGS'!U89</f>
        <v>8.7456999999999993E-2</v>
      </c>
      <c r="V89" s="288">
        <f>'2M - SGS'!V89</f>
        <v>8.7230000000000002E-2</v>
      </c>
      <c r="W89" s="288">
        <f>'2M - SGS'!W89</f>
        <v>8.3319000000000004E-2</v>
      </c>
      <c r="X89" s="288">
        <f>'2M - SGS'!X89</f>
        <v>8.4562999999999999E-2</v>
      </c>
      <c r="Y89" s="288">
        <f>'2M - SGS'!Y89</f>
        <v>8.1112000000000004E-2</v>
      </c>
      <c r="Z89" s="288">
        <f>'2M - SGS'!Z89</f>
        <v>8.3118999999999998E-2</v>
      </c>
      <c r="AA89" s="288">
        <f>'2M - SGS'!AA89</f>
        <v>8.3486000000000005E-2</v>
      </c>
      <c r="AB89" s="288">
        <f>'2M - SGS'!AB89</f>
        <v>7.6158000000000003E-2</v>
      </c>
      <c r="AC89" s="288">
        <f>'2M - SGS'!AC89</f>
        <v>8.3346000000000003E-2</v>
      </c>
      <c r="AD89" s="288">
        <f>'2M - SGS'!AD89</f>
        <v>8.0782999999999994E-2</v>
      </c>
      <c r="AE89" s="288">
        <f>'2M - SGS'!AE89</f>
        <v>8.5133E-2</v>
      </c>
      <c r="AF89" s="288">
        <f>'2M - SGS'!AF89</f>
        <v>8.4294999999999995E-2</v>
      </c>
      <c r="AG89" s="288">
        <f>'2M - SGS'!AG89</f>
        <v>8.7456999999999993E-2</v>
      </c>
      <c r="AH89" s="288">
        <f>'2M - SGS'!AH89</f>
        <v>8.7230000000000002E-2</v>
      </c>
      <c r="AI89" s="288">
        <f>'2M - SGS'!AI89</f>
        <v>8.3319000000000004E-2</v>
      </c>
      <c r="AJ89" s="288">
        <f>'2M - SGS'!AJ89</f>
        <v>8.4562999999999999E-2</v>
      </c>
      <c r="AK89" s="288">
        <f>'2M - SGS'!AK89</f>
        <v>8.1112000000000004E-2</v>
      </c>
      <c r="AL89" s="288">
        <f>'2M - SGS'!AL89</f>
        <v>8.3118999999999998E-2</v>
      </c>
      <c r="AM89" s="288">
        <f>'2M - SGS'!AM89</f>
        <v>8.3486000000000005E-2</v>
      </c>
      <c r="AO89" s="205">
        <f t="shared" si="55"/>
        <v>1.0000010000000001</v>
      </c>
    </row>
    <row r="90" spans="1:41" ht="16.5" thickBot="1" x14ac:dyDescent="0.3">
      <c r="A90" s="596"/>
      <c r="B90" s="14" t="str">
        <f t="shared" si="56"/>
        <v>Water Heating</v>
      </c>
      <c r="C90" s="293">
        <f>'2M - SGS'!C90</f>
        <v>0.108255</v>
      </c>
      <c r="D90" s="293">
        <f>'2M - SGS'!D90</f>
        <v>9.1078000000000006E-2</v>
      </c>
      <c r="E90" s="293">
        <f>'2M - SGS'!E90</f>
        <v>8.5239999999999996E-2</v>
      </c>
      <c r="F90" s="293">
        <f>'2M - SGS'!F90</f>
        <v>7.2980000000000003E-2</v>
      </c>
      <c r="G90" s="293">
        <f>'2M - SGS'!G90</f>
        <v>7.9849000000000003E-2</v>
      </c>
      <c r="H90" s="293">
        <f>'2M - SGS'!H90</f>
        <v>7.2720999999999994E-2</v>
      </c>
      <c r="I90" s="293">
        <f>'2M - SGS'!I90</f>
        <v>7.4929999999999997E-2</v>
      </c>
      <c r="J90" s="293">
        <f>'2M - SGS'!J90</f>
        <v>7.5861999999999999E-2</v>
      </c>
      <c r="K90" s="293">
        <f>'2M - SGS'!K90</f>
        <v>7.5733999999999996E-2</v>
      </c>
      <c r="L90" s="293">
        <f>'2M - SGS'!L90</f>
        <v>8.2808000000000007E-2</v>
      </c>
      <c r="M90" s="293">
        <f>'2M - SGS'!M90</f>
        <v>8.6345000000000005E-2</v>
      </c>
      <c r="N90" s="293">
        <f>'2M - SGS'!N90</f>
        <v>9.4200000000000006E-2</v>
      </c>
      <c r="O90" s="293">
        <f>'2M - SGS'!O90</f>
        <v>0.108255</v>
      </c>
      <c r="P90" s="293">
        <f>'2M - SGS'!P90</f>
        <v>9.1078000000000006E-2</v>
      </c>
      <c r="Q90" s="293">
        <f>'2M - SGS'!Q90</f>
        <v>8.5239999999999996E-2</v>
      </c>
      <c r="R90" s="293">
        <f>'2M - SGS'!R90</f>
        <v>7.2980000000000003E-2</v>
      </c>
      <c r="S90" s="293">
        <f>'2M - SGS'!S90</f>
        <v>7.9849000000000003E-2</v>
      </c>
      <c r="T90" s="293">
        <f>'2M - SGS'!T90</f>
        <v>7.2720999999999994E-2</v>
      </c>
      <c r="U90" s="293">
        <f>'2M - SGS'!U90</f>
        <v>7.4929999999999997E-2</v>
      </c>
      <c r="V90" s="293">
        <f>'2M - SGS'!V90</f>
        <v>7.5861999999999999E-2</v>
      </c>
      <c r="W90" s="293">
        <f>'2M - SGS'!W90</f>
        <v>7.5733999999999996E-2</v>
      </c>
      <c r="X90" s="293">
        <f>'2M - SGS'!X90</f>
        <v>8.2808000000000007E-2</v>
      </c>
      <c r="Y90" s="293">
        <f>'2M - SGS'!Y90</f>
        <v>8.6345000000000005E-2</v>
      </c>
      <c r="Z90" s="293">
        <f>'2M - SGS'!Z90</f>
        <v>9.4200000000000006E-2</v>
      </c>
      <c r="AA90" s="293">
        <f>'2M - SGS'!AA90</f>
        <v>0.108255</v>
      </c>
      <c r="AB90" s="293">
        <f>'2M - SGS'!AB90</f>
        <v>9.1078000000000006E-2</v>
      </c>
      <c r="AC90" s="293">
        <f>'2M - SGS'!AC90</f>
        <v>8.5239999999999996E-2</v>
      </c>
      <c r="AD90" s="293">
        <f>'2M - SGS'!AD90</f>
        <v>7.2980000000000003E-2</v>
      </c>
      <c r="AE90" s="293">
        <f>'2M - SGS'!AE90</f>
        <v>7.9849000000000003E-2</v>
      </c>
      <c r="AF90" s="293">
        <f>'2M - SGS'!AF90</f>
        <v>7.2720999999999994E-2</v>
      </c>
      <c r="AG90" s="293">
        <f>'2M - SGS'!AG90</f>
        <v>7.4929999999999997E-2</v>
      </c>
      <c r="AH90" s="293">
        <f>'2M - SGS'!AH90</f>
        <v>7.5861999999999999E-2</v>
      </c>
      <c r="AI90" s="293">
        <f>'2M - SGS'!AI90</f>
        <v>7.5733999999999996E-2</v>
      </c>
      <c r="AJ90" s="293">
        <f>'2M - SGS'!AJ90</f>
        <v>8.2808000000000007E-2</v>
      </c>
      <c r="AK90" s="293">
        <f>'2M - SGS'!AK90</f>
        <v>8.6345000000000005E-2</v>
      </c>
      <c r="AL90" s="293">
        <f>'2M - SGS'!AL90</f>
        <v>9.4200000000000006E-2</v>
      </c>
      <c r="AM90" s="293">
        <f>'2M - SGS'!AM90</f>
        <v>0.108255</v>
      </c>
      <c r="AO90" s="205">
        <f t="shared" si="55"/>
        <v>1.0000020000000001</v>
      </c>
    </row>
    <row r="91" spans="1:41" ht="15.75" thickBot="1" x14ac:dyDescent="0.3">
      <c r="AO91" s="192" t="s">
        <v>176</v>
      </c>
    </row>
    <row r="92" spans="1:41" ht="15" customHeight="1" thickBot="1" x14ac:dyDescent="0.3">
      <c r="A92" s="616" t="s">
        <v>27</v>
      </c>
      <c r="B92" s="256" t="s">
        <v>31</v>
      </c>
      <c r="C92" s="142">
        <f>C$4</f>
        <v>44927</v>
      </c>
      <c r="D92" s="142">
        <f t="shared" ref="D92:AM92" si="57">D$4</f>
        <v>44958</v>
      </c>
      <c r="E92" s="142">
        <f t="shared" si="57"/>
        <v>44986</v>
      </c>
      <c r="F92" s="142">
        <f t="shared" si="57"/>
        <v>45017</v>
      </c>
      <c r="G92" s="142">
        <f t="shared" si="57"/>
        <v>45047</v>
      </c>
      <c r="H92" s="142">
        <f t="shared" si="57"/>
        <v>45078</v>
      </c>
      <c r="I92" s="142">
        <f t="shared" si="57"/>
        <v>45108</v>
      </c>
      <c r="J92" s="142">
        <f t="shared" si="57"/>
        <v>45139</v>
      </c>
      <c r="K92" s="142">
        <f t="shared" si="57"/>
        <v>45170</v>
      </c>
      <c r="L92" s="142">
        <f t="shared" si="57"/>
        <v>45200</v>
      </c>
      <c r="M92" s="142">
        <f t="shared" si="57"/>
        <v>45231</v>
      </c>
      <c r="N92" s="142">
        <f t="shared" si="57"/>
        <v>45261</v>
      </c>
      <c r="O92" s="142">
        <f t="shared" si="57"/>
        <v>45292</v>
      </c>
      <c r="P92" s="142">
        <f t="shared" si="57"/>
        <v>45323</v>
      </c>
      <c r="Q92" s="142">
        <f t="shared" si="57"/>
        <v>45352</v>
      </c>
      <c r="R92" s="142">
        <f t="shared" si="57"/>
        <v>45383</v>
      </c>
      <c r="S92" s="142">
        <f t="shared" si="57"/>
        <v>45413</v>
      </c>
      <c r="T92" s="142">
        <f t="shared" si="57"/>
        <v>45444</v>
      </c>
      <c r="U92" s="142">
        <f t="shared" si="57"/>
        <v>45474</v>
      </c>
      <c r="V92" s="142">
        <f t="shared" si="57"/>
        <v>45505</v>
      </c>
      <c r="W92" s="142">
        <f t="shared" si="57"/>
        <v>45536</v>
      </c>
      <c r="X92" s="142">
        <f t="shared" si="57"/>
        <v>45566</v>
      </c>
      <c r="Y92" s="142">
        <f t="shared" si="57"/>
        <v>45597</v>
      </c>
      <c r="Z92" s="142">
        <f t="shared" si="57"/>
        <v>45627</v>
      </c>
      <c r="AA92" s="142">
        <f t="shared" si="57"/>
        <v>45658</v>
      </c>
      <c r="AB92" s="142">
        <f t="shared" si="57"/>
        <v>45689</v>
      </c>
      <c r="AC92" s="142">
        <f t="shared" si="57"/>
        <v>45717</v>
      </c>
      <c r="AD92" s="142">
        <f t="shared" si="57"/>
        <v>45748</v>
      </c>
      <c r="AE92" s="142">
        <f t="shared" si="57"/>
        <v>45778</v>
      </c>
      <c r="AF92" s="142">
        <f t="shared" si="57"/>
        <v>45809</v>
      </c>
      <c r="AG92" s="142">
        <f t="shared" si="57"/>
        <v>45839</v>
      </c>
      <c r="AH92" s="142">
        <f t="shared" si="57"/>
        <v>45870</v>
      </c>
      <c r="AI92" s="142">
        <f t="shared" si="57"/>
        <v>45901</v>
      </c>
      <c r="AJ92" s="142">
        <f t="shared" si="57"/>
        <v>45931</v>
      </c>
      <c r="AK92" s="142">
        <f t="shared" si="57"/>
        <v>45962</v>
      </c>
      <c r="AL92" s="142">
        <f t="shared" si="57"/>
        <v>45992</v>
      </c>
      <c r="AM92" s="142">
        <f t="shared" si="57"/>
        <v>46023</v>
      </c>
    </row>
    <row r="93" spans="1:41" ht="15.75" customHeight="1" x14ac:dyDescent="0.25">
      <c r="A93" s="617"/>
      <c r="B93" s="11" t="str">
        <f>B78</f>
        <v>Air Comp</v>
      </c>
      <c r="C93" s="349">
        <f>'4M - SPS'!C93</f>
        <v>3.7862E-2</v>
      </c>
      <c r="D93" s="349">
        <f>'4M - SPS'!D93</f>
        <v>3.8269999999999998E-2</v>
      </c>
      <c r="E93" s="349">
        <f>'4M - SPS'!E93</f>
        <v>3.8302999999999997E-2</v>
      </c>
      <c r="F93" s="349">
        <f>'4M - SPS'!F93</f>
        <v>3.9909E-2</v>
      </c>
      <c r="G93" s="349">
        <f>'4M - SPS'!G93</f>
        <v>4.1751999999999997E-2</v>
      </c>
      <c r="H93" s="349">
        <f>'4M - SPS'!H93</f>
        <v>7.5856000000000007E-2</v>
      </c>
      <c r="I93" s="361">
        <f>'4M - SPS'!I93</f>
        <v>7.6974000000000001E-2</v>
      </c>
      <c r="J93" s="361">
        <f>'4M - SPS'!J93</f>
        <v>7.7621999999999997E-2</v>
      </c>
      <c r="K93" s="361">
        <f>'4M - SPS'!K93</f>
        <v>7.6564999999999994E-2</v>
      </c>
      <c r="L93" s="361">
        <f>'4M - SPS'!L93</f>
        <v>4.2223999999999998E-2</v>
      </c>
      <c r="M93" s="361">
        <f>'4M - SPS'!M93</f>
        <v>4.2845000000000001E-2</v>
      </c>
      <c r="N93" s="361">
        <f>'4M - SPS'!N93</f>
        <v>3.9836000000000003E-2</v>
      </c>
      <c r="O93" s="361">
        <f>'4M - SPS'!O93</f>
        <v>3.9829999999999997E-2</v>
      </c>
      <c r="P93" s="361">
        <f>'4M - SPS'!P93</f>
        <v>4.0202000000000002E-2</v>
      </c>
      <c r="Q93" s="361">
        <f>'4M - SPS'!Q93</f>
        <v>4.0568E-2</v>
      </c>
      <c r="R93" s="361">
        <f>'4M - SPS'!R93</f>
        <v>4.1613999999999998E-2</v>
      </c>
      <c r="S93" s="361">
        <f>'4M - SPS'!S93</f>
        <v>4.3744999999999999E-2</v>
      </c>
      <c r="T93" s="361">
        <f>'4M - SPS'!T93</f>
        <v>8.1032999999999994E-2</v>
      </c>
      <c r="U93" s="361">
        <f>'4M - SPS'!U93</f>
        <v>7.6974000000000001E-2</v>
      </c>
      <c r="V93" s="361">
        <f>'4M - SPS'!V93</f>
        <v>7.7621999999999997E-2</v>
      </c>
      <c r="W93" s="361">
        <f>'4M - SPS'!W93</f>
        <v>7.6564999999999994E-2</v>
      </c>
      <c r="X93" s="361">
        <f>'4M - SPS'!X93</f>
        <v>4.2223999999999998E-2</v>
      </c>
      <c r="Y93" s="361">
        <f>'4M - SPS'!Y93</f>
        <v>4.2845000000000001E-2</v>
      </c>
      <c r="Z93" s="361">
        <f>'4M - SPS'!Z93</f>
        <v>3.9836000000000003E-2</v>
      </c>
      <c r="AA93" s="361">
        <f>'4M - SPS'!AA93</f>
        <v>3.9829999999999997E-2</v>
      </c>
      <c r="AB93" s="361">
        <f>'4M - SPS'!AB93</f>
        <v>4.0202000000000002E-2</v>
      </c>
      <c r="AC93" s="361">
        <f>'4M - SPS'!AC93</f>
        <v>4.0568E-2</v>
      </c>
      <c r="AD93" s="361">
        <f>'4M - SPS'!AD93</f>
        <v>4.1613999999999998E-2</v>
      </c>
      <c r="AE93" s="361">
        <f>'4M - SPS'!AE93</f>
        <v>4.3744999999999999E-2</v>
      </c>
      <c r="AF93" s="361">
        <f>'4M - SPS'!AF93</f>
        <v>8.1032999999999994E-2</v>
      </c>
      <c r="AG93" s="361">
        <f>'4M - SPS'!AG93</f>
        <v>7.6974000000000001E-2</v>
      </c>
      <c r="AH93" s="361">
        <f>'4M - SPS'!AH93</f>
        <v>7.7621999999999997E-2</v>
      </c>
      <c r="AI93" s="361">
        <f>'4M - SPS'!AI93</f>
        <v>7.6564999999999994E-2</v>
      </c>
      <c r="AJ93" s="361">
        <f>'4M - SPS'!AJ93</f>
        <v>4.2223999999999998E-2</v>
      </c>
      <c r="AK93" s="361">
        <f>'4M - SPS'!AK93</f>
        <v>4.2845000000000001E-2</v>
      </c>
      <c r="AL93" s="361">
        <f>'4M - SPS'!AL93</f>
        <v>3.9836000000000003E-2</v>
      </c>
      <c r="AM93" s="361">
        <f>'4M - SPS'!AM93</f>
        <v>3.9829999999999997E-2</v>
      </c>
      <c r="AO93" s="192" t="s">
        <v>177</v>
      </c>
    </row>
    <row r="94" spans="1:41" x14ac:dyDescent="0.25">
      <c r="A94" s="617"/>
      <c r="B94" s="11" t="str">
        <f t="shared" ref="B94:B105" si="58">B79</f>
        <v>Building Shell</v>
      </c>
      <c r="C94" s="349">
        <f>'4M - SPS'!C94</f>
        <v>4.4257999999999999E-2</v>
      </c>
      <c r="D94" s="349">
        <f>'4M - SPS'!D94</f>
        <v>4.3583999999999998E-2</v>
      </c>
      <c r="E94" s="349">
        <f>'4M - SPS'!E94</f>
        <v>4.3881000000000003E-2</v>
      </c>
      <c r="F94" s="349">
        <f>'4M - SPS'!F94</f>
        <v>4.3124000000000003E-2</v>
      </c>
      <c r="G94" s="349">
        <f>'4M - SPS'!G94</f>
        <v>4.9966999999999998E-2</v>
      </c>
      <c r="H94" s="349">
        <f>'4M - SPS'!H94</f>
        <v>9.9684999999999996E-2</v>
      </c>
      <c r="I94" s="361">
        <f>'4M - SPS'!I94</f>
        <v>9.5311000000000007E-2</v>
      </c>
      <c r="J94" s="361">
        <f>'4M - SPS'!J94</f>
        <v>0.100024</v>
      </c>
      <c r="K94" s="361">
        <f>'4M - SPS'!K94</f>
        <v>0.10265100000000001</v>
      </c>
      <c r="L94" s="361">
        <f>'4M - SPS'!L94</f>
        <v>4.7780999999999997E-2</v>
      </c>
      <c r="M94" s="361">
        <f>'4M - SPS'!M94</f>
        <v>4.6185999999999998E-2</v>
      </c>
      <c r="N94" s="361">
        <f>'4M - SPS'!N94</f>
        <v>4.5090999999999999E-2</v>
      </c>
      <c r="O94" s="361">
        <f>'4M - SPS'!O94</f>
        <v>4.6690000000000002E-2</v>
      </c>
      <c r="P94" s="361">
        <f>'4M - SPS'!P94</f>
        <v>4.5469999999999997E-2</v>
      </c>
      <c r="Q94" s="361">
        <f>'4M - SPS'!Q94</f>
        <v>4.6181E-2</v>
      </c>
      <c r="R94" s="361">
        <f>'4M - SPS'!R94</f>
        <v>4.3610000000000003E-2</v>
      </c>
      <c r="S94" s="361">
        <f>'4M - SPS'!S94</f>
        <v>5.1957000000000003E-2</v>
      </c>
      <c r="T94" s="361">
        <f>'4M - SPS'!T94</f>
        <v>0.106351</v>
      </c>
      <c r="U94" s="361">
        <f>'4M - SPS'!U94</f>
        <v>9.5311000000000007E-2</v>
      </c>
      <c r="V94" s="361">
        <f>'4M - SPS'!V94</f>
        <v>0.100024</v>
      </c>
      <c r="W94" s="361">
        <f>'4M - SPS'!W94</f>
        <v>0.10265100000000001</v>
      </c>
      <c r="X94" s="361">
        <f>'4M - SPS'!X94</f>
        <v>4.7780999999999997E-2</v>
      </c>
      <c r="Y94" s="361">
        <f>'4M - SPS'!Y94</f>
        <v>4.6185999999999998E-2</v>
      </c>
      <c r="Z94" s="361">
        <f>'4M - SPS'!Z94</f>
        <v>4.5090999999999999E-2</v>
      </c>
      <c r="AA94" s="361">
        <f>'4M - SPS'!AA94</f>
        <v>4.6690000000000002E-2</v>
      </c>
      <c r="AB94" s="361">
        <f>'4M - SPS'!AB94</f>
        <v>4.5469999999999997E-2</v>
      </c>
      <c r="AC94" s="361">
        <f>'4M - SPS'!AC94</f>
        <v>4.6181E-2</v>
      </c>
      <c r="AD94" s="361">
        <f>'4M - SPS'!AD94</f>
        <v>4.3610000000000003E-2</v>
      </c>
      <c r="AE94" s="361">
        <f>'4M - SPS'!AE94</f>
        <v>5.1957000000000003E-2</v>
      </c>
      <c r="AF94" s="361">
        <f>'4M - SPS'!AF94</f>
        <v>0.106351</v>
      </c>
      <c r="AG94" s="361">
        <f>'4M - SPS'!AG94</f>
        <v>9.5311000000000007E-2</v>
      </c>
      <c r="AH94" s="361">
        <f>'4M - SPS'!AH94</f>
        <v>0.100024</v>
      </c>
      <c r="AI94" s="361">
        <f>'4M - SPS'!AI94</f>
        <v>0.10265100000000001</v>
      </c>
      <c r="AJ94" s="361">
        <f>'4M - SPS'!AJ94</f>
        <v>4.7780999999999997E-2</v>
      </c>
      <c r="AK94" s="361">
        <f>'4M - SPS'!AK94</f>
        <v>4.6185999999999998E-2</v>
      </c>
      <c r="AL94" s="361">
        <f>'4M - SPS'!AL94</f>
        <v>4.5090999999999999E-2</v>
      </c>
      <c r="AM94" s="361">
        <f>'4M - SPS'!AM94</f>
        <v>4.6690000000000002E-2</v>
      </c>
      <c r="AO94" s="192" t="s">
        <v>183</v>
      </c>
    </row>
    <row r="95" spans="1:41" x14ac:dyDescent="0.25">
      <c r="A95" s="617"/>
      <c r="B95" s="11" t="str">
        <f t="shared" si="58"/>
        <v>Cooking</v>
      </c>
      <c r="C95" s="349">
        <f>'4M - SPS'!C95</f>
        <v>3.8789999999999998E-2</v>
      </c>
      <c r="D95" s="349">
        <f>'4M - SPS'!D95</f>
        <v>3.9440000000000003E-2</v>
      </c>
      <c r="E95" s="349">
        <f>'4M - SPS'!E95</f>
        <v>4.0864999999999999E-2</v>
      </c>
      <c r="F95" s="349">
        <f>'4M - SPS'!F95</f>
        <v>4.3346000000000003E-2</v>
      </c>
      <c r="G95" s="349">
        <f>'4M - SPS'!G95</f>
        <v>4.4565E-2</v>
      </c>
      <c r="H95" s="349">
        <f>'4M - SPS'!H95</f>
        <v>8.3196999999999993E-2</v>
      </c>
      <c r="I95" s="361">
        <f>'4M - SPS'!I95</f>
        <v>8.3249000000000004E-2</v>
      </c>
      <c r="J95" s="361">
        <f>'4M - SPS'!J95</f>
        <v>8.5038000000000002E-2</v>
      </c>
      <c r="K95" s="361">
        <f>'4M - SPS'!K95</f>
        <v>8.2868999999999998E-2</v>
      </c>
      <c r="L95" s="361">
        <f>'4M - SPS'!L95</f>
        <v>4.5005000000000003E-2</v>
      </c>
      <c r="M95" s="361">
        <f>'4M - SPS'!M95</f>
        <v>4.5767000000000002E-2</v>
      </c>
      <c r="N95" s="361">
        <f>'4M - SPS'!N95</f>
        <v>4.1034000000000001E-2</v>
      </c>
      <c r="O95" s="361">
        <f>'4M - SPS'!O95</f>
        <v>4.0557000000000003E-2</v>
      </c>
      <c r="P95" s="361">
        <f>'4M - SPS'!P95</f>
        <v>4.1267999999999999E-2</v>
      </c>
      <c r="Q95" s="361">
        <f>'4M - SPS'!Q95</f>
        <v>4.3454E-2</v>
      </c>
      <c r="R95" s="361">
        <f>'4M - SPS'!R95</f>
        <v>4.5587000000000003E-2</v>
      </c>
      <c r="S95" s="361">
        <f>'4M - SPS'!S95</f>
        <v>4.6787000000000002E-2</v>
      </c>
      <c r="T95" s="361">
        <f>'4M - SPS'!T95</f>
        <v>8.8827000000000003E-2</v>
      </c>
      <c r="U95" s="361">
        <f>'4M - SPS'!U95</f>
        <v>8.3249000000000004E-2</v>
      </c>
      <c r="V95" s="361">
        <f>'4M - SPS'!V95</f>
        <v>8.5038000000000002E-2</v>
      </c>
      <c r="W95" s="361">
        <f>'4M - SPS'!W95</f>
        <v>8.2868999999999998E-2</v>
      </c>
      <c r="X95" s="361">
        <f>'4M - SPS'!X95</f>
        <v>4.5005000000000003E-2</v>
      </c>
      <c r="Y95" s="361">
        <f>'4M - SPS'!Y95</f>
        <v>4.5767000000000002E-2</v>
      </c>
      <c r="Z95" s="361">
        <f>'4M - SPS'!Z95</f>
        <v>4.1034000000000001E-2</v>
      </c>
      <c r="AA95" s="361">
        <f>'4M - SPS'!AA95</f>
        <v>4.0557000000000003E-2</v>
      </c>
      <c r="AB95" s="361">
        <f>'4M - SPS'!AB95</f>
        <v>4.1267999999999999E-2</v>
      </c>
      <c r="AC95" s="361">
        <f>'4M - SPS'!AC95</f>
        <v>4.3454E-2</v>
      </c>
      <c r="AD95" s="361">
        <f>'4M - SPS'!AD95</f>
        <v>4.5587000000000003E-2</v>
      </c>
      <c r="AE95" s="361">
        <f>'4M - SPS'!AE95</f>
        <v>4.6787000000000002E-2</v>
      </c>
      <c r="AF95" s="361">
        <f>'4M - SPS'!AF95</f>
        <v>8.8827000000000003E-2</v>
      </c>
      <c r="AG95" s="361">
        <f>'4M - SPS'!AG95</f>
        <v>8.3249000000000004E-2</v>
      </c>
      <c r="AH95" s="361">
        <f>'4M - SPS'!AH95</f>
        <v>8.5038000000000002E-2</v>
      </c>
      <c r="AI95" s="361">
        <f>'4M - SPS'!AI95</f>
        <v>8.2868999999999998E-2</v>
      </c>
      <c r="AJ95" s="361">
        <f>'4M - SPS'!AJ95</f>
        <v>4.5005000000000003E-2</v>
      </c>
      <c r="AK95" s="361">
        <f>'4M - SPS'!AK95</f>
        <v>4.5767000000000002E-2</v>
      </c>
      <c r="AL95" s="361">
        <f>'4M - SPS'!AL95</f>
        <v>4.1034000000000001E-2</v>
      </c>
      <c r="AM95" s="361">
        <f>'4M - SPS'!AM95</f>
        <v>4.0557000000000003E-2</v>
      </c>
      <c r="AO95" s="192" t="s">
        <v>222</v>
      </c>
    </row>
    <row r="96" spans="1:41" x14ac:dyDescent="0.25">
      <c r="A96" s="617"/>
      <c r="B96" s="11" t="str">
        <f t="shared" si="58"/>
        <v>Cooling</v>
      </c>
      <c r="C96" s="349">
        <f>'4M - SPS'!C96</f>
        <v>3.8908999999999999E-2</v>
      </c>
      <c r="D96" s="349">
        <f>'4M - SPS'!D96</f>
        <v>3.9212999999999998E-2</v>
      </c>
      <c r="E96" s="349">
        <f>'4M - SPS'!E96</f>
        <v>3.9616999999999999E-2</v>
      </c>
      <c r="F96" s="349">
        <f>'4M - SPS'!F96</f>
        <v>4.9125000000000002E-2</v>
      </c>
      <c r="G96" s="349">
        <f>'4M - SPS'!G96</f>
        <v>5.9047000000000002E-2</v>
      </c>
      <c r="H96" s="349">
        <f>'4M - SPS'!H96</f>
        <v>0.100907</v>
      </c>
      <c r="I96" s="361">
        <f>'4M - SPS'!I96</f>
        <v>9.5873E-2</v>
      </c>
      <c r="J96" s="361">
        <f>'4M - SPS'!J96</f>
        <v>0.100786</v>
      </c>
      <c r="K96" s="361">
        <f>'4M - SPS'!K96</f>
        <v>0.10802100000000001</v>
      </c>
      <c r="L96" s="361">
        <f>'4M - SPS'!L96</f>
        <v>5.407E-2</v>
      </c>
      <c r="M96" s="361">
        <f>'4M - SPS'!M96</f>
        <v>4.4588000000000003E-2</v>
      </c>
      <c r="N96" s="361">
        <f>'4M - SPS'!N96</f>
        <v>4.0072999999999998E-2</v>
      </c>
      <c r="O96" s="361">
        <f>'4M - SPS'!O96</f>
        <v>3.7643000000000003E-2</v>
      </c>
      <c r="P96" s="361">
        <f>'4M - SPS'!P96</f>
        <v>3.7594000000000002E-2</v>
      </c>
      <c r="Q96" s="361">
        <f>'4M - SPS'!Q96</f>
        <v>3.8481000000000001E-2</v>
      </c>
      <c r="R96" s="361">
        <f>'4M - SPS'!R96</f>
        <v>4.9109E-2</v>
      </c>
      <c r="S96" s="361">
        <f>'4M - SPS'!S96</f>
        <v>6.1143000000000003E-2</v>
      </c>
      <c r="T96" s="361">
        <f>'4M - SPS'!T96</f>
        <v>0.107651</v>
      </c>
      <c r="U96" s="361">
        <f>'4M - SPS'!U96</f>
        <v>9.5873E-2</v>
      </c>
      <c r="V96" s="361">
        <f>'4M - SPS'!V96</f>
        <v>0.100786</v>
      </c>
      <c r="W96" s="361">
        <f>'4M - SPS'!W96</f>
        <v>0.10802100000000001</v>
      </c>
      <c r="X96" s="361">
        <f>'4M - SPS'!X96</f>
        <v>5.407E-2</v>
      </c>
      <c r="Y96" s="361">
        <f>'4M - SPS'!Y96</f>
        <v>4.4588000000000003E-2</v>
      </c>
      <c r="Z96" s="361">
        <f>'4M - SPS'!Z96</f>
        <v>4.0072999999999998E-2</v>
      </c>
      <c r="AA96" s="361">
        <f>'4M - SPS'!AA96</f>
        <v>3.7643000000000003E-2</v>
      </c>
      <c r="AB96" s="361">
        <f>'4M - SPS'!AB96</f>
        <v>3.7594000000000002E-2</v>
      </c>
      <c r="AC96" s="361">
        <f>'4M - SPS'!AC96</f>
        <v>3.8481000000000001E-2</v>
      </c>
      <c r="AD96" s="361">
        <f>'4M - SPS'!AD96</f>
        <v>4.9109E-2</v>
      </c>
      <c r="AE96" s="361">
        <f>'4M - SPS'!AE96</f>
        <v>6.1143000000000003E-2</v>
      </c>
      <c r="AF96" s="361">
        <f>'4M - SPS'!AF96</f>
        <v>0.107651</v>
      </c>
      <c r="AG96" s="361">
        <f>'4M - SPS'!AG96</f>
        <v>9.5873E-2</v>
      </c>
      <c r="AH96" s="361">
        <f>'4M - SPS'!AH96</f>
        <v>0.100786</v>
      </c>
      <c r="AI96" s="361">
        <f>'4M - SPS'!AI96</f>
        <v>0.10802100000000001</v>
      </c>
      <c r="AJ96" s="361">
        <f>'4M - SPS'!AJ96</f>
        <v>5.407E-2</v>
      </c>
      <c r="AK96" s="361">
        <f>'4M - SPS'!AK96</f>
        <v>4.4588000000000003E-2</v>
      </c>
      <c r="AL96" s="361">
        <f>'4M - SPS'!AL96</f>
        <v>4.0072999999999998E-2</v>
      </c>
      <c r="AM96" s="361">
        <f>'4M - SPS'!AM96</f>
        <v>3.7643000000000003E-2</v>
      </c>
    </row>
    <row r="97" spans="1:39" x14ac:dyDescent="0.25">
      <c r="A97" s="617"/>
      <c r="B97" s="11" t="str">
        <f t="shared" si="58"/>
        <v>Ext Lighting</v>
      </c>
      <c r="C97" s="349">
        <f>'4M - SPS'!C97</f>
        <v>2.7383000000000001E-2</v>
      </c>
      <c r="D97" s="349">
        <f>'4M - SPS'!D97</f>
        <v>2.6421E-2</v>
      </c>
      <c r="E97" s="349">
        <f>'4M - SPS'!E97</f>
        <v>2.6467000000000001E-2</v>
      </c>
      <c r="F97" s="349">
        <f>'4M - SPS'!F97</f>
        <v>2.7630999999999999E-2</v>
      </c>
      <c r="G97" s="349">
        <f>'4M - SPS'!G97</f>
        <v>2.7195E-2</v>
      </c>
      <c r="H97" s="349">
        <f>'4M - SPS'!H97</f>
        <v>4.2216999999999998E-2</v>
      </c>
      <c r="I97" s="361">
        <f>'4M - SPS'!I97</f>
        <v>4.3922999999999997E-2</v>
      </c>
      <c r="J97" s="361">
        <f>'4M - SPS'!J97</f>
        <v>4.3657000000000001E-2</v>
      </c>
      <c r="K97" s="361">
        <f>'4M - SPS'!K97</f>
        <v>4.4394999999999997E-2</v>
      </c>
      <c r="L97" s="361">
        <f>'4M - SPS'!L97</f>
        <v>2.7671999999999999E-2</v>
      </c>
      <c r="M97" s="361">
        <f>'4M - SPS'!M97</f>
        <v>2.7786999999999999E-2</v>
      </c>
      <c r="N97" s="361">
        <f>'4M - SPS'!N97</f>
        <v>2.7320000000000001E-2</v>
      </c>
      <c r="O97" s="361">
        <f>'4M - SPS'!O97</f>
        <v>2.8396999999999999E-2</v>
      </c>
      <c r="P97" s="361">
        <f>'4M - SPS'!P97</f>
        <v>2.7067000000000001E-2</v>
      </c>
      <c r="Q97" s="361">
        <f>'4M - SPS'!Q97</f>
        <v>2.7428000000000001E-2</v>
      </c>
      <c r="R97" s="361">
        <f>'4M - SPS'!R97</f>
        <v>2.8527E-2</v>
      </c>
      <c r="S97" s="361">
        <f>'4M - SPS'!S97</f>
        <v>2.7924000000000001E-2</v>
      </c>
      <c r="T97" s="361">
        <f>'4M - SPS'!T97</f>
        <v>4.5346999999999998E-2</v>
      </c>
      <c r="U97" s="361">
        <f>'4M - SPS'!U97</f>
        <v>4.3922999999999997E-2</v>
      </c>
      <c r="V97" s="361">
        <f>'4M - SPS'!V97</f>
        <v>4.3657000000000001E-2</v>
      </c>
      <c r="W97" s="361">
        <f>'4M - SPS'!W97</f>
        <v>4.4394999999999997E-2</v>
      </c>
      <c r="X97" s="361">
        <f>'4M - SPS'!X97</f>
        <v>2.7671999999999999E-2</v>
      </c>
      <c r="Y97" s="361">
        <f>'4M - SPS'!Y97</f>
        <v>2.7786999999999999E-2</v>
      </c>
      <c r="Z97" s="361">
        <f>'4M - SPS'!Z97</f>
        <v>2.7320000000000001E-2</v>
      </c>
      <c r="AA97" s="361">
        <f>'4M - SPS'!AA97</f>
        <v>2.8396999999999999E-2</v>
      </c>
      <c r="AB97" s="361">
        <f>'4M - SPS'!AB97</f>
        <v>2.7067000000000001E-2</v>
      </c>
      <c r="AC97" s="361">
        <f>'4M - SPS'!AC97</f>
        <v>2.7428000000000001E-2</v>
      </c>
      <c r="AD97" s="361">
        <f>'4M - SPS'!AD97</f>
        <v>2.8527E-2</v>
      </c>
      <c r="AE97" s="361">
        <f>'4M - SPS'!AE97</f>
        <v>2.7924000000000001E-2</v>
      </c>
      <c r="AF97" s="361">
        <f>'4M - SPS'!AF97</f>
        <v>4.5346999999999998E-2</v>
      </c>
      <c r="AG97" s="361">
        <f>'4M - SPS'!AG97</f>
        <v>4.3922999999999997E-2</v>
      </c>
      <c r="AH97" s="361">
        <f>'4M - SPS'!AH97</f>
        <v>4.3657000000000001E-2</v>
      </c>
      <c r="AI97" s="361">
        <f>'4M - SPS'!AI97</f>
        <v>4.4394999999999997E-2</v>
      </c>
      <c r="AJ97" s="361">
        <f>'4M - SPS'!AJ97</f>
        <v>2.7671999999999999E-2</v>
      </c>
      <c r="AK97" s="361">
        <f>'4M - SPS'!AK97</f>
        <v>2.7786999999999999E-2</v>
      </c>
      <c r="AL97" s="361">
        <f>'4M - SPS'!AL97</f>
        <v>2.7320000000000001E-2</v>
      </c>
      <c r="AM97" s="361">
        <f>'4M - SPS'!AM97</f>
        <v>2.8396999999999999E-2</v>
      </c>
    </row>
    <row r="98" spans="1:39" x14ac:dyDescent="0.25">
      <c r="A98" s="617"/>
      <c r="B98" s="11" t="str">
        <f t="shared" si="58"/>
        <v>Heating</v>
      </c>
      <c r="C98" s="349">
        <f>'4M - SPS'!C98</f>
        <v>4.1204999999999999E-2</v>
      </c>
      <c r="D98" s="349">
        <f>'4M - SPS'!D98</f>
        <v>4.0432999999999997E-2</v>
      </c>
      <c r="E98" s="349">
        <f>'4M - SPS'!E98</f>
        <v>4.0971E-2</v>
      </c>
      <c r="F98" s="349">
        <f>'4M - SPS'!F98</f>
        <v>4.095E-2</v>
      </c>
      <c r="G98" s="349">
        <f>'4M - SPS'!G98</f>
        <v>4.0858999999999999E-2</v>
      </c>
      <c r="H98" s="349">
        <f>'4M - SPS'!H98</f>
        <v>4.1567E-2</v>
      </c>
      <c r="I98" s="361">
        <f>'4M - SPS'!I98</f>
        <v>4.3243999999999998E-2</v>
      </c>
      <c r="J98" s="361">
        <f>'4M - SPS'!J98</f>
        <v>4.2998000000000001E-2</v>
      </c>
      <c r="K98" s="361">
        <f>'4M - SPS'!K98</f>
        <v>7.9738000000000003E-2</v>
      </c>
      <c r="L98" s="361">
        <f>'4M - SPS'!L98</f>
        <v>4.2855999999999998E-2</v>
      </c>
      <c r="M98" s="361">
        <f>'4M - SPS'!M98</f>
        <v>4.2256000000000002E-2</v>
      </c>
      <c r="N98" s="361">
        <f>'4M - SPS'!N98</f>
        <v>4.2143E-2</v>
      </c>
      <c r="O98" s="361">
        <f>'4M - SPS'!O98</f>
        <v>4.4441000000000001E-2</v>
      </c>
      <c r="P98" s="361">
        <f>'4M - SPS'!P98</f>
        <v>4.3256999999999997E-2</v>
      </c>
      <c r="Q98" s="361">
        <f>'4M - SPS'!Q98</f>
        <v>4.4178000000000002E-2</v>
      </c>
      <c r="R98" s="361">
        <f>'4M - SPS'!R98</f>
        <v>4.3381000000000003E-2</v>
      </c>
      <c r="S98" s="361">
        <f>'4M - SPS'!S98</f>
        <v>4.3248000000000002E-2</v>
      </c>
      <c r="T98" s="361">
        <f>'4M - SPS'!T98</f>
        <v>4.4656000000000001E-2</v>
      </c>
      <c r="U98" s="361">
        <f>'4M - SPS'!U98</f>
        <v>4.3243999999999998E-2</v>
      </c>
      <c r="V98" s="361">
        <f>'4M - SPS'!V98</f>
        <v>4.2998000000000001E-2</v>
      </c>
      <c r="W98" s="361">
        <f>'4M - SPS'!W98</f>
        <v>7.9738000000000003E-2</v>
      </c>
      <c r="X98" s="361">
        <f>'4M - SPS'!X98</f>
        <v>4.2855999999999998E-2</v>
      </c>
      <c r="Y98" s="361">
        <f>'4M - SPS'!Y98</f>
        <v>4.2256000000000002E-2</v>
      </c>
      <c r="Z98" s="361">
        <f>'4M - SPS'!Z98</f>
        <v>4.2143E-2</v>
      </c>
      <c r="AA98" s="361">
        <f>'4M - SPS'!AA98</f>
        <v>4.4441000000000001E-2</v>
      </c>
      <c r="AB98" s="361">
        <f>'4M - SPS'!AB98</f>
        <v>4.3256999999999997E-2</v>
      </c>
      <c r="AC98" s="361">
        <f>'4M - SPS'!AC98</f>
        <v>4.4178000000000002E-2</v>
      </c>
      <c r="AD98" s="361">
        <f>'4M - SPS'!AD98</f>
        <v>4.3381000000000003E-2</v>
      </c>
      <c r="AE98" s="361">
        <f>'4M - SPS'!AE98</f>
        <v>4.3248000000000002E-2</v>
      </c>
      <c r="AF98" s="361">
        <f>'4M - SPS'!AF98</f>
        <v>4.4656000000000001E-2</v>
      </c>
      <c r="AG98" s="361">
        <f>'4M - SPS'!AG98</f>
        <v>4.3243999999999998E-2</v>
      </c>
      <c r="AH98" s="361">
        <f>'4M - SPS'!AH98</f>
        <v>4.2998000000000001E-2</v>
      </c>
      <c r="AI98" s="361">
        <f>'4M - SPS'!AI98</f>
        <v>7.9738000000000003E-2</v>
      </c>
      <c r="AJ98" s="361">
        <f>'4M - SPS'!AJ98</f>
        <v>4.2855999999999998E-2</v>
      </c>
      <c r="AK98" s="361">
        <f>'4M - SPS'!AK98</f>
        <v>4.2256000000000002E-2</v>
      </c>
      <c r="AL98" s="361">
        <f>'4M - SPS'!AL98</f>
        <v>4.2143E-2</v>
      </c>
      <c r="AM98" s="361">
        <f>'4M - SPS'!AM98</f>
        <v>4.4441000000000001E-2</v>
      </c>
    </row>
    <row r="99" spans="1:39" x14ac:dyDescent="0.25">
      <c r="A99" s="617"/>
      <c r="B99" s="11" t="str">
        <f t="shared" si="58"/>
        <v>HVAC</v>
      </c>
      <c r="C99" s="349">
        <f>'4M - SPS'!C99</f>
        <v>4.4257999999999999E-2</v>
      </c>
      <c r="D99" s="349">
        <f>'4M - SPS'!D99</f>
        <v>4.3583999999999998E-2</v>
      </c>
      <c r="E99" s="349">
        <f>'4M - SPS'!E99</f>
        <v>4.3881000000000003E-2</v>
      </c>
      <c r="F99" s="349">
        <f>'4M - SPS'!F99</f>
        <v>4.3124000000000003E-2</v>
      </c>
      <c r="G99" s="349">
        <f>'4M - SPS'!G99</f>
        <v>4.9966999999999998E-2</v>
      </c>
      <c r="H99" s="349">
        <f>'4M - SPS'!H99</f>
        <v>9.9684999999999996E-2</v>
      </c>
      <c r="I99" s="361">
        <f>'4M - SPS'!I99</f>
        <v>9.5311000000000007E-2</v>
      </c>
      <c r="J99" s="361">
        <f>'4M - SPS'!J99</f>
        <v>0.100024</v>
      </c>
      <c r="K99" s="361">
        <f>'4M - SPS'!K99</f>
        <v>0.10265100000000001</v>
      </c>
      <c r="L99" s="361">
        <f>'4M - SPS'!L99</f>
        <v>4.7780999999999997E-2</v>
      </c>
      <c r="M99" s="361">
        <f>'4M - SPS'!M99</f>
        <v>4.6185999999999998E-2</v>
      </c>
      <c r="N99" s="361">
        <f>'4M - SPS'!N99</f>
        <v>4.5090999999999999E-2</v>
      </c>
      <c r="O99" s="361">
        <f>'4M - SPS'!O99</f>
        <v>4.6690000000000002E-2</v>
      </c>
      <c r="P99" s="361">
        <f>'4M - SPS'!P99</f>
        <v>4.5469999999999997E-2</v>
      </c>
      <c r="Q99" s="361">
        <f>'4M - SPS'!Q99</f>
        <v>4.6181E-2</v>
      </c>
      <c r="R99" s="361">
        <f>'4M - SPS'!R99</f>
        <v>4.3610000000000003E-2</v>
      </c>
      <c r="S99" s="361">
        <f>'4M - SPS'!S99</f>
        <v>5.1957000000000003E-2</v>
      </c>
      <c r="T99" s="361">
        <f>'4M - SPS'!T99</f>
        <v>0.106351</v>
      </c>
      <c r="U99" s="361">
        <f>'4M - SPS'!U99</f>
        <v>9.5311000000000007E-2</v>
      </c>
      <c r="V99" s="361">
        <f>'4M - SPS'!V99</f>
        <v>0.100024</v>
      </c>
      <c r="W99" s="361">
        <f>'4M - SPS'!W99</f>
        <v>0.10265100000000001</v>
      </c>
      <c r="X99" s="361">
        <f>'4M - SPS'!X99</f>
        <v>4.7780999999999997E-2</v>
      </c>
      <c r="Y99" s="361">
        <f>'4M - SPS'!Y99</f>
        <v>4.6185999999999998E-2</v>
      </c>
      <c r="Z99" s="361">
        <f>'4M - SPS'!Z99</f>
        <v>4.5090999999999999E-2</v>
      </c>
      <c r="AA99" s="361">
        <f>'4M - SPS'!AA99</f>
        <v>4.6690000000000002E-2</v>
      </c>
      <c r="AB99" s="361">
        <f>'4M - SPS'!AB99</f>
        <v>4.5469999999999997E-2</v>
      </c>
      <c r="AC99" s="361">
        <f>'4M - SPS'!AC99</f>
        <v>4.6181E-2</v>
      </c>
      <c r="AD99" s="361">
        <f>'4M - SPS'!AD99</f>
        <v>4.3610000000000003E-2</v>
      </c>
      <c r="AE99" s="361">
        <f>'4M - SPS'!AE99</f>
        <v>5.1957000000000003E-2</v>
      </c>
      <c r="AF99" s="361">
        <f>'4M - SPS'!AF99</f>
        <v>0.106351</v>
      </c>
      <c r="AG99" s="361">
        <f>'4M - SPS'!AG99</f>
        <v>9.5311000000000007E-2</v>
      </c>
      <c r="AH99" s="361">
        <f>'4M - SPS'!AH99</f>
        <v>0.100024</v>
      </c>
      <c r="AI99" s="361">
        <f>'4M - SPS'!AI99</f>
        <v>0.10265100000000001</v>
      </c>
      <c r="AJ99" s="361">
        <f>'4M - SPS'!AJ99</f>
        <v>4.7780999999999997E-2</v>
      </c>
      <c r="AK99" s="361">
        <f>'4M - SPS'!AK99</f>
        <v>4.6185999999999998E-2</v>
      </c>
      <c r="AL99" s="361">
        <f>'4M - SPS'!AL99</f>
        <v>4.5090999999999999E-2</v>
      </c>
      <c r="AM99" s="361">
        <f>'4M - SPS'!AM99</f>
        <v>4.6690000000000002E-2</v>
      </c>
    </row>
    <row r="100" spans="1:39" x14ac:dyDescent="0.25">
      <c r="A100" s="617"/>
      <c r="B100" s="11" t="str">
        <f t="shared" si="58"/>
        <v>Lighting</v>
      </c>
      <c r="C100" s="349">
        <f>'4M - SPS'!C100</f>
        <v>4.0167000000000001E-2</v>
      </c>
      <c r="D100" s="349">
        <f>'4M - SPS'!D100</f>
        <v>4.0315999999999998E-2</v>
      </c>
      <c r="E100" s="349">
        <f>'4M - SPS'!E100</f>
        <v>4.0568E-2</v>
      </c>
      <c r="F100" s="349">
        <f>'4M - SPS'!F100</f>
        <v>4.3178000000000001E-2</v>
      </c>
      <c r="G100" s="349">
        <f>'4M - SPS'!G100</f>
        <v>4.4922999999999998E-2</v>
      </c>
      <c r="H100" s="349">
        <f>'4M - SPS'!H100</f>
        <v>8.1757999999999997E-2</v>
      </c>
      <c r="I100" s="361">
        <f>'4M - SPS'!I100</f>
        <v>8.1882999999999997E-2</v>
      </c>
      <c r="J100" s="361">
        <f>'4M - SPS'!J100</f>
        <v>8.3452999999999999E-2</v>
      </c>
      <c r="K100" s="361">
        <f>'4M - SPS'!K100</f>
        <v>7.9449000000000006E-2</v>
      </c>
      <c r="L100" s="361">
        <f>'4M - SPS'!L100</f>
        <v>4.5407999999999997E-2</v>
      </c>
      <c r="M100" s="361">
        <f>'4M - SPS'!M100</f>
        <v>4.5609999999999998E-2</v>
      </c>
      <c r="N100" s="361">
        <f>'4M - SPS'!N100</f>
        <v>4.1577999999999997E-2</v>
      </c>
      <c r="O100" s="361">
        <f>'4M - SPS'!O100</f>
        <v>4.2353000000000002E-2</v>
      </c>
      <c r="P100" s="361">
        <f>'4M - SPS'!P100</f>
        <v>4.2375999999999997E-2</v>
      </c>
      <c r="Q100" s="361">
        <f>'4M - SPS'!Q100</f>
        <v>4.3025000000000001E-2</v>
      </c>
      <c r="R100" s="361">
        <f>'4M - SPS'!R100</f>
        <v>4.5280000000000001E-2</v>
      </c>
      <c r="S100" s="361">
        <f>'4M - SPS'!S100</f>
        <v>4.718E-2</v>
      </c>
      <c r="T100" s="361">
        <f>'4M - SPS'!T100</f>
        <v>8.7298000000000001E-2</v>
      </c>
      <c r="U100" s="361">
        <f>'4M - SPS'!U100</f>
        <v>8.1882999999999997E-2</v>
      </c>
      <c r="V100" s="361">
        <f>'4M - SPS'!V100</f>
        <v>8.3452999999999999E-2</v>
      </c>
      <c r="W100" s="361">
        <f>'4M - SPS'!W100</f>
        <v>7.9449000000000006E-2</v>
      </c>
      <c r="X100" s="361">
        <f>'4M - SPS'!X100</f>
        <v>4.5407999999999997E-2</v>
      </c>
      <c r="Y100" s="361">
        <f>'4M - SPS'!Y100</f>
        <v>4.5609999999999998E-2</v>
      </c>
      <c r="Z100" s="361">
        <f>'4M - SPS'!Z100</f>
        <v>4.1577999999999997E-2</v>
      </c>
      <c r="AA100" s="361">
        <f>'4M - SPS'!AA100</f>
        <v>4.2353000000000002E-2</v>
      </c>
      <c r="AB100" s="361">
        <f>'4M - SPS'!AB100</f>
        <v>4.2375999999999997E-2</v>
      </c>
      <c r="AC100" s="361">
        <f>'4M - SPS'!AC100</f>
        <v>4.3025000000000001E-2</v>
      </c>
      <c r="AD100" s="361">
        <f>'4M - SPS'!AD100</f>
        <v>4.5280000000000001E-2</v>
      </c>
      <c r="AE100" s="361">
        <f>'4M - SPS'!AE100</f>
        <v>4.718E-2</v>
      </c>
      <c r="AF100" s="361">
        <f>'4M - SPS'!AF100</f>
        <v>8.7298000000000001E-2</v>
      </c>
      <c r="AG100" s="361">
        <f>'4M - SPS'!AG100</f>
        <v>8.1882999999999997E-2</v>
      </c>
      <c r="AH100" s="361">
        <f>'4M - SPS'!AH100</f>
        <v>8.3452999999999999E-2</v>
      </c>
      <c r="AI100" s="361">
        <f>'4M - SPS'!AI100</f>
        <v>7.9449000000000006E-2</v>
      </c>
      <c r="AJ100" s="361">
        <f>'4M - SPS'!AJ100</f>
        <v>4.5407999999999997E-2</v>
      </c>
      <c r="AK100" s="361">
        <f>'4M - SPS'!AK100</f>
        <v>4.5609999999999998E-2</v>
      </c>
      <c r="AL100" s="361">
        <f>'4M - SPS'!AL100</f>
        <v>4.1577999999999997E-2</v>
      </c>
      <c r="AM100" s="361">
        <f>'4M - SPS'!AM100</f>
        <v>4.2353000000000002E-2</v>
      </c>
    </row>
    <row r="101" spans="1:39" x14ac:dyDescent="0.25">
      <c r="A101" s="617"/>
      <c r="B101" s="11" t="str">
        <f t="shared" si="58"/>
        <v>Miscellaneous</v>
      </c>
      <c r="C101" s="349">
        <f>'4M - SPS'!C101</f>
        <v>3.7862E-2</v>
      </c>
      <c r="D101" s="349">
        <f>'4M - SPS'!D101</f>
        <v>3.8269999999999998E-2</v>
      </c>
      <c r="E101" s="349">
        <f>'4M - SPS'!E101</f>
        <v>3.8302999999999997E-2</v>
      </c>
      <c r="F101" s="349">
        <f>'4M - SPS'!F101</f>
        <v>3.9909E-2</v>
      </c>
      <c r="G101" s="349">
        <f>'4M - SPS'!G101</f>
        <v>4.1751999999999997E-2</v>
      </c>
      <c r="H101" s="349">
        <f>'4M - SPS'!H101</f>
        <v>7.5856000000000007E-2</v>
      </c>
      <c r="I101" s="361">
        <f>'4M - SPS'!I101</f>
        <v>7.6974000000000001E-2</v>
      </c>
      <c r="J101" s="361">
        <f>'4M - SPS'!J101</f>
        <v>7.7621999999999997E-2</v>
      </c>
      <c r="K101" s="361">
        <f>'4M - SPS'!K101</f>
        <v>7.6564999999999994E-2</v>
      </c>
      <c r="L101" s="361">
        <f>'4M - SPS'!L101</f>
        <v>4.2223999999999998E-2</v>
      </c>
      <c r="M101" s="361">
        <f>'4M - SPS'!M101</f>
        <v>4.2845000000000001E-2</v>
      </c>
      <c r="N101" s="361">
        <f>'4M - SPS'!N101</f>
        <v>3.9836000000000003E-2</v>
      </c>
      <c r="O101" s="361">
        <f>'4M - SPS'!O101</f>
        <v>3.9829999999999997E-2</v>
      </c>
      <c r="P101" s="361">
        <f>'4M - SPS'!P101</f>
        <v>4.0202000000000002E-2</v>
      </c>
      <c r="Q101" s="361">
        <f>'4M - SPS'!Q101</f>
        <v>4.0568E-2</v>
      </c>
      <c r="R101" s="361">
        <f>'4M - SPS'!R101</f>
        <v>4.1613999999999998E-2</v>
      </c>
      <c r="S101" s="361">
        <f>'4M - SPS'!S101</f>
        <v>4.3744999999999999E-2</v>
      </c>
      <c r="T101" s="361">
        <f>'4M - SPS'!T101</f>
        <v>8.1032999999999994E-2</v>
      </c>
      <c r="U101" s="361">
        <f>'4M - SPS'!U101</f>
        <v>7.6974000000000001E-2</v>
      </c>
      <c r="V101" s="361">
        <f>'4M - SPS'!V101</f>
        <v>7.7621999999999997E-2</v>
      </c>
      <c r="W101" s="361">
        <f>'4M - SPS'!W101</f>
        <v>7.6564999999999994E-2</v>
      </c>
      <c r="X101" s="361">
        <f>'4M - SPS'!X101</f>
        <v>4.2223999999999998E-2</v>
      </c>
      <c r="Y101" s="361">
        <f>'4M - SPS'!Y101</f>
        <v>4.2845000000000001E-2</v>
      </c>
      <c r="Z101" s="361">
        <f>'4M - SPS'!Z101</f>
        <v>3.9836000000000003E-2</v>
      </c>
      <c r="AA101" s="361">
        <f>'4M - SPS'!AA101</f>
        <v>3.9829999999999997E-2</v>
      </c>
      <c r="AB101" s="361">
        <f>'4M - SPS'!AB101</f>
        <v>4.0202000000000002E-2</v>
      </c>
      <c r="AC101" s="361">
        <f>'4M - SPS'!AC101</f>
        <v>4.0568E-2</v>
      </c>
      <c r="AD101" s="361">
        <f>'4M - SPS'!AD101</f>
        <v>4.1613999999999998E-2</v>
      </c>
      <c r="AE101" s="361">
        <f>'4M - SPS'!AE101</f>
        <v>4.3744999999999999E-2</v>
      </c>
      <c r="AF101" s="361">
        <f>'4M - SPS'!AF101</f>
        <v>8.1032999999999994E-2</v>
      </c>
      <c r="AG101" s="361">
        <f>'4M - SPS'!AG101</f>
        <v>7.6974000000000001E-2</v>
      </c>
      <c r="AH101" s="361">
        <f>'4M - SPS'!AH101</f>
        <v>7.7621999999999997E-2</v>
      </c>
      <c r="AI101" s="361">
        <f>'4M - SPS'!AI101</f>
        <v>7.6564999999999994E-2</v>
      </c>
      <c r="AJ101" s="361">
        <f>'4M - SPS'!AJ101</f>
        <v>4.2223999999999998E-2</v>
      </c>
      <c r="AK101" s="361">
        <f>'4M - SPS'!AK101</f>
        <v>4.2845000000000001E-2</v>
      </c>
      <c r="AL101" s="361">
        <f>'4M - SPS'!AL101</f>
        <v>3.9836000000000003E-2</v>
      </c>
      <c r="AM101" s="361">
        <f>'4M - SPS'!AM101</f>
        <v>3.9829999999999997E-2</v>
      </c>
    </row>
    <row r="102" spans="1:39" x14ac:dyDescent="0.25">
      <c r="A102" s="617"/>
      <c r="B102" s="11" t="str">
        <f t="shared" si="58"/>
        <v>Motors</v>
      </c>
      <c r="C102" s="349">
        <f>'4M - SPS'!C102</f>
        <v>3.7862E-2</v>
      </c>
      <c r="D102" s="349">
        <f>'4M - SPS'!D102</f>
        <v>3.8269999999999998E-2</v>
      </c>
      <c r="E102" s="349">
        <f>'4M - SPS'!E102</f>
        <v>3.8302999999999997E-2</v>
      </c>
      <c r="F102" s="349">
        <f>'4M - SPS'!F102</f>
        <v>3.9909E-2</v>
      </c>
      <c r="G102" s="349">
        <f>'4M - SPS'!G102</f>
        <v>4.1751999999999997E-2</v>
      </c>
      <c r="H102" s="349">
        <f>'4M - SPS'!H102</f>
        <v>7.5856000000000007E-2</v>
      </c>
      <c r="I102" s="361">
        <f>'4M - SPS'!I102</f>
        <v>7.6974000000000001E-2</v>
      </c>
      <c r="J102" s="361">
        <f>'4M - SPS'!J102</f>
        <v>7.7621999999999997E-2</v>
      </c>
      <c r="K102" s="361">
        <f>'4M - SPS'!K102</f>
        <v>7.6564999999999994E-2</v>
      </c>
      <c r="L102" s="361">
        <f>'4M - SPS'!L102</f>
        <v>4.2223999999999998E-2</v>
      </c>
      <c r="M102" s="361">
        <f>'4M - SPS'!M102</f>
        <v>4.2845000000000001E-2</v>
      </c>
      <c r="N102" s="361">
        <f>'4M - SPS'!N102</f>
        <v>3.9836000000000003E-2</v>
      </c>
      <c r="O102" s="361">
        <f>'4M - SPS'!O102</f>
        <v>3.9829999999999997E-2</v>
      </c>
      <c r="P102" s="361">
        <f>'4M - SPS'!P102</f>
        <v>4.0202000000000002E-2</v>
      </c>
      <c r="Q102" s="361">
        <f>'4M - SPS'!Q102</f>
        <v>4.0568E-2</v>
      </c>
      <c r="R102" s="361">
        <f>'4M - SPS'!R102</f>
        <v>4.1613999999999998E-2</v>
      </c>
      <c r="S102" s="361">
        <f>'4M - SPS'!S102</f>
        <v>4.3744999999999999E-2</v>
      </c>
      <c r="T102" s="361">
        <f>'4M - SPS'!T102</f>
        <v>8.1032999999999994E-2</v>
      </c>
      <c r="U102" s="361">
        <f>'4M - SPS'!U102</f>
        <v>7.6974000000000001E-2</v>
      </c>
      <c r="V102" s="361">
        <f>'4M - SPS'!V102</f>
        <v>7.7621999999999997E-2</v>
      </c>
      <c r="W102" s="361">
        <f>'4M - SPS'!W102</f>
        <v>7.6564999999999994E-2</v>
      </c>
      <c r="X102" s="361">
        <f>'4M - SPS'!X102</f>
        <v>4.2223999999999998E-2</v>
      </c>
      <c r="Y102" s="361">
        <f>'4M - SPS'!Y102</f>
        <v>4.2845000000000001E-2</v>
      </c>
      <c r="Z102" s="361">
        <f>'4M - SPS'!Z102</f>
        <v>3.9836000000000003E-2</v>
      </c>
      <c r="AA102" s="361">
        <f>'4M - SPS'!AA102</f>
        <v>3.9829999999999997E-2</v>
      </c>
      <c r="AB102" s="361">
        <f>'4M - SPS'!AB102</f>
        <v>4.0202000000000002E-2</v>
      </c>
      <c r="AC102" s="361">
        <f>'4M - SPS'!AC102</f>
        <v>4.0568E-2</v>
      </c>
      <c r="AD102" s="361">
        <f>'4M - SPS'!AD102</f>
        <v>4.1613999999999998E-2</v>
      </c>
      <c r="AE102" s="361">
        <f>'4M - SPS'!AE102</f>
        <v>4.3744999999999999E-2</v>
      </c>
      <c r="AF102" s="361">
        <f>'4M - SPS'!AF102</f>
        <v>8.1032999999999994E-2</v>
      </c>
      <c r="AG102" s="361">
        <f>'4M - SPS'!AG102</f>
        <v>7.6974000000000001E-2</v>
      </c>
      <c r="AH102" s="361">
        <f>'4M - SPS'!AH102</f>
        <v>7.7621999999999997E-2</v>
      </c>
      <c r="AI102" s="361">
        <f>'4M - SPS'!AI102</f>
        <v>7.6564999999999994E-2</v>
      </c>
      <c r="AJ102" s="361">
        <f>'4M - SPS'!AJ102</f>
        <v>4.2223999999999998E-2</v>
      </c>
      <c r="AK102" s="361">
        <f>'4M - SPS'!AK102</f>
        <v>4.2845000000000001E-2</v>
      </c>
      <c r="AL102" s="361">
        <f>'4M - SPS'!AL102</f>
        <v>3.9836000000000003E-2</v>
      </c>
      <c r="AM102" s="361">
        <f>'4M - SPS'!AM102</f>
        <v>3.9829999999999997E-2</v>
      </c>
    </row>
    <row r="103" spans="1:39" x14ac:dyDescent="0.25">
      <c r="A103" s="617"/>
      <c r="B103" s="11" t="str">
        <f t="shared" si="58"/>
        <v>Process</v>
      </c>
      <c r="C103" s="349">
        <f>'4M - SPS'!C103</f>
        <v>3.7862E-2</v>
      </c>
      <c r="D103" s="349">
        <f>'4M - SPS'!D103</f>
        <v>3.8269999999999998E-2</v>
      </c>
      <c r="E103" s="349">
        <f>'4M - SPS'!E103</f>
        <v>3.8302999999999997E-2</v>
      </c>
      <c r="F103" s="349">
        <f>'4M - SPS'!F103</f>
        <v>3.9909E-2</v>
      </c>
      <c r="G103" s="349">
        <f>'4M - SPS'!G103</f>
        <v>4.1751999999999997E-2</v>
      </c>
      <c r="H103" s="349">
        <f>'4M - SPS'!H103</f>
        <v>7.5856000000000007E-2</v>
      </c>
      <c r="I103" s="361">
        <f>'4M - SPS'!I103</f>
        <v>7.6974000000000001E-2</v>
      </c>
      <c r="J103" s="361">
        <f>'4M - SPS'!J103</f>
        <v>7.7621999999999997E-2</v>
      </c>
      <c r="K103" s="361">
        <f>'4M - SPS'!K103</f>
        <v>7.6564999999999994E-2</v>
      </c>
      <c r="L103" s="361">
        <f>'4M - SPS'!L103</f>
        <v>4.2223999999999998E-2</v>
      </c>
      <c r="M103" s="361">
        <f>'4M - SPS'!M103</f>
        <v>4.2845000000000001E-2</v>
      </c>
      <c r="N103" s="361">
        <f>'4M - SPS'!N103</f>
        <v>3.9836000000000003E-2</v>
      </c>
      <c r="O103" s="361">
        <f>'4M - SPS'!O103</f>
        <v>3.9829999999999997E-2</v>
      </c>
      <c r="P103" s="361">
        <f>'4M - SPS'!P103</f>
        <v>4.0202000000000002E-2</v>
      </c>
      <c r="Q103" s="361">
        <f>'4M - SPS'!Q103</f>
        <v>4.0568E-2</v>
      </c>
      <c r="R103" s="361">
        <f>'4M - SPS'!R103</f>
        <v>4.1613999999999998E-2</v>
      </c>
      <c r="S103" s="361">
        <f>'4M - SPS'!S103</f>
        <v>4.3744999999999999E-2</v>
      </c>
      <c r="T103" s="361">
        <f>'4M - SPS'!T103</f>
        <v>8.1032999999999994E-2</v>
      </c>
      <c r="U103" s="361">
        <f>'4M - SPS'!U103</f>
        <v>7.6974000000000001E-2</v>
      </c>
      <c r="V103" s="361">
        <f>'4M - SPS'!V103</f>
        <v>7.7621999999999997E-2</v>
      </c>
      <c r="W103" s="361">
        <f>'4M - SPS'!W103</f>
        <v>7.6564999999999994E-2</v>
      </c>
      <c r="X103" s="361">
        <f>'4M - SPS'!X103</f>
        <v>4.2223999999999998E-2</v>
      </c>
      <c r="Y103" s="361">
        <f>'4M - SPS'!Y103</f>
        <v>4.2845000000000001E-2</v>
      </c>
      <c r="Z103" s="361">
        <f>'4M - SPS'!Z103</f>
        <v>3.9836000000000003E-2</v>
      </c>
      <c r="AA103" s="361">
        <f>'4M - SPS'!AA103</f>
        <v>3.9829999999999997E-2</v>
      </c>
      <c r="AB103" s="361">
        <f>'4M - SPS'!AB103</f>
        <v>4.0202000000000002E-2</v>
      </c>
      <c r="AC103" s="361">
        <f>'4M - SPS'!AC103</f>
        <v>4.0568E-2</v>
      </c>
      <c r="AD103" s="361">
        <f>'4M - SPS'!AD103</f>
        <v>4.1613999999999998E-2</v>
      </c>
      <c r="AE103" s="361">
        <f>'4M - SPS'!AE103</f>
        <v>4.3744999999999999E-2</v>
      </c>
      <c r="AF103" s="361">
        <f>'4M - SPS'!AF103</f>
        <v>8.1032999999999994E-2</v>
      </c>
      <c r="AG103" s="361">
        <f>'4M - SPS'!AG103</f>
        <v>7.6974000000000001E-2</v>
      </c>
      <c r="AH103" s="361">
        <f>'4M - SPS'!AH103</f>
        <v>7.7621999999999997E-2</v>
      </c>
      <c r="AI103" s="361">
        <f>'4M - SPS'!AI103</f>
        <v>7.6564999999999994E-2</v>
      </c>
      <c r="AJ103" s="361">
        <f>'4M - SPS'!AJ103</f>
        <v>4.2223999999999998E-2</v>
      </c>
      <c r="AK103" s="361">
        <f>'4M - SPS'!AK103</f>
        <v>4.2845000000000001E-2</v>
      </c>
      <c r="AL103" s="361">
        <f>'4M - SPS'!AL103</f>
        <v>3.9836000000000003E-2</v>
      </c>
      <c r="AM103" s="361">
        <f>'4M - SPS'!AM103</f>
        <v>3.9829999999999997E-2</v>
      </c>
    </row>
    <row r="104" spans="1:39" x14ac:dyDescent="0.25">
      <c r="A104" s="617"/>
      <c r="B104" s="11" t="str">
        <f t="shared" si="58"/>
        <v>Refrigeration</v>
      </c>
      <c r="C104" s="349">
        <f>'4M - SPS'!C104</f>
        <v>3.6018000000000001E-2</v>
      </c>
      <c r="D104" s="349">
        <f>'4M - SPS'!D104</f>
        <v>3.6332999999999997E-2</v>
      </c>
      <c r="E104" s="349">
        <f>'4M - SPS'!E104</f>
        <v>3.7146999999999999E-2</v>
      </c>
      <c r="F104" s="349">
        <f>'4M - SPS'!F104</f>
        <v>3.8649000000000003E-2</v>
      </c>
      <c r="G104" s="349">
        <f>'4M - SPS'!G104</f>
        <v>3.9656999999999998E-2</v>
      </c>
      <c r="H104" s="349">
        <f>'4M - SPS'!H104</f>
        <v>7.1591000000000002E-2</v>
      </c>
      <c r="I104" s="361">
        <f>'4M - SPS'!I104</f>
        <v>7.2470999999999994E-2</v>
      </c>
      <c r="J104" s="361">
        <f>'4M - SPS'!J104</f>
        <v>7.3424000000000003E-2</v>
      </c>
      <c r="K104" s="361">
        <f>'4M - SPS'!K104</f>
        <v>7.2287000000000004E-2</v>
      </c>
      <c r="L104" s="361">
        <f>'4M - SPS'!L104</f>
        <v>4.011E-2</v>
      </c>
      <c r="M104" s="361">
        <f>'4M - SPS'!M104</f>
        <v>4.0693E-2</v>
      </c>
      <c r="N104" s="361">
        <f>'4M - SPS'!N104</f>
        <v>3.7767000000000002E-2</v>
      </c>
      <c r="O104" s="361">
        <f>'4M - SPS'!O104</f>
        <v>3.7731000000000001E-2</v>
      </c>
      <c r="P104" s="361">
        <f>'4M - SPS'!P104</f>
        <v>3.7999999999999999E-2</v>
      </c>
      <c r="Q104" s="361">
        <f>'4M - SPS'!Q104</f>
        <v>3.9366999999999999E-2</v>
      </c>
      <c r="R104" s="361">
        <f>'4M - SPS'!R104</f>
        <v>4.0410000000000001E-2</v>
      </c>
      <c r="S104" s="361">
        <f>'4M - SPS'!S104</f>
        <v>4.1471000000000001E-2</v>
      </c>
      <c r="T104" s="361">
        <f>'4M - SPS'!T104</f>
        <v>7.6507000000000006E-2</v>
      </c>
      <c r="U104" s="361">
        <f>'4M - SPS'!U104</f>
        <v>7.2470999999999994E-2</v>
      </c>
      <c r="V104" s="361">
        <f>'4M - SPS'!V104</f>
        <v>7.3424000000000003E-2</v>
      </c>
      <c r="W104" s="361">
        <f>'4M - SPS'!W104</f>
        <v>7.2287000000000004E-2</v>
      </c>
      <c r="X104" s="361">
        <f>'4M - SPS'!X104</f>
        <v>4.011E-2</v>
      </c>
      <c r="Y104" s="361">
        <f>'4M - SPS'!Y104</f>
        <v>4.0693E-2</v>
      </c>
      <c r="Z104" s="361">
        <f>'4M - SPS'!Z104</f>
        <v>3.7767000000000002E-2</v>
      </c>
      <c r="AA104" s="361">
        <f>'4M - SPS'!AA104</f>
        <v>3.7731000000000001E-2</v>
      </c>
      <c r="AB104" s="361">
        <f>'4M - SPS'!AB104</f>
        <v>3.7999999999999999E-2</v>
      </c>
      <c r="AC104" s="361">
        <f>'4M - SPS'!AC104</f>
        <v>3.9366999999999999E-2</v>
      </c>
      <c r="AD104" s="361">
        <f>'4M - SPS'!AD104</f>
        <v>4.0410000000000001E-2</v>
      </c>
      <c r="AE104" s="361">
        <f>'4M - SPS'!AE104</f>
        <v>4.1471000000000001E-2</v>
      </c>
      <c r="AF104" s="361">
        <f>'4M - SPS'!AF104</f>
        <v>7.6507000000000006E-2</v>
      </c>
      <c r="AG104" s="361">
        <f>'4M - SPS'!AG104</f>
        <v>7.2470999999999994E-2</v>
      </c>
      <c r="AH104" s="361">
        <f>'4M - SPS'!AH104</f>
        <v>7.3424000000000003E-2</v>
      </c>
      <c r="AI104" s="361">
        <f>'4M - SPS'!AI104</f>
        <v>7.2287000000000004E-2</v>
      </c>
      <c r="AJ104" s="361">
        <f>'4M - SPS'!AJ104</f>
        <v>4.011E-2</v>
      </c>
      <c r="AK104" s="361">
        <f>'4M - SPS'!AK104</f>
        <v>4.0693E-2</v>
      </c>
      <c r="AL104" s="361">
        <f>'4M - SPS'!AL104</f>
        <v>3.7767000000000002E-2</v>
      </c>
      <c r="AM104" s="361">
        <f>'4M - SPS'!AM104</f>
        <v>3.7731000000000001E-2</v>
      </c>
    </row>
    <row r="105" spans="1:39" ht="15.75" thickBot="1" x14ac:dyDescent="0.3">
      <c r="A105" s="618"/>
      <c r="B105" s="15" t="str">
        <f t="shared" si="58"/>
        <v>Water Heating</v>
      </c>
      <c r="C105" s="348">
        <f>'4M - SPS'!C105</f>
        <v>3.7747000000000003E-2</v>
      </c>
      <c r="D105" s="348">
        <f>'4M - SPS'!D105</f>
        <v>3.8657999999999998E-2</v>
      </c>
      <c r="E105" s="348">
        <f>'4M - SPS'!E105</f>
        <v>4.0169999999999997E-2</v>
      </c>
      <c r="F105" s="348">
        <f>'4M - SPS'!F105</f>
        <v>4.2594E-2</v>
      </c>
      <c r="G105" s="348">
        <f>'4M - SPS'!G105</f>
        <v>4.3942000000000002E-2</v>
      </c>
      <c r="H105" s="348">
        <f>'4M - SPS'!H105</f>
        <v>8.3081000000000002E-2</v>
      </c>
      <c r="I105" s="359">
        <f>'4M - SPS'!I105</f>
        <v>8.1969E-2</v>
      </c>
      <c r="J105" s="359">
        <f>'4M - SPS'!J105</f>
        <v>8.4942000000000004E-2</v>
      </c>
      <c r="K105" s="359">
        <f>'4M - SPS'!K105</f>
        <v>8.1456000000000001E-2</v>
      </c>
      <c r="L105" s="359">
        <f>'4M - SPS'!L105</f>
        <v>4.4394999999999997E-2</v>
      </c>
      <c r="M105" s="359">
        <f>'4M - SPS'!M105</f>
        <v>4.5121000000000001E-2</v>
      </c>
      <c r="N105" s="359">
        <f>'4M - SPS'!N105</f>
        <v>4.0204999999999998E-2</v>
      </c>
      <c r="O105" s="359">
        <f>'4M - SPS'!O105</f>
        <v>3.9265000000000001E-2</v>
      </c>
      <c r="P105" s="359">
        <f>'4M - SPS'!P105</f>
        <v>4.0346E-2</v>
      </c>
      <c r="Q105" s="359">
        <f>'4M - SPS'!Q105</f>
        <v>4.2657E-2</v>
      </c>
      <c r="R105" s="359">
        <f>'4M - SPS'!R105</f>
        <v>4.4724E-2</v>
      </c>
      <c r="S105" s="359">
        <f>'4M - SPS'!S105</f>
        <v>4.6117999999999999E-2</v>
      </c>
      <c r="T105" s="359">
        <f>'4M - SPS'!T105</f>
        <v>8.8703000000000004E-2</v>
      </c>
      <c r="U105" s="359">
        <f>'4M - SPS'!U105</f>
        <v>8.1969E-2</v>
      </c>
      <c r="V105" s="359">
        <f>'4M - SPS'!V105</f>
        <v>8.4942000000000004E-2</v>
      </c>
      <c r="W105" s="359">
        <f>'4M - SPS'!W105</f>
        <v>8.1456000000000001E-2</v>
      </c>
      <c r="X105" s="359">
        <f>'4M - SPS'!X105</f>
        <v>4.4394999999999997E-2</v>
      </c>
      <c r="Y105" s="359">
        <f>'4M - SPS'!Y105</f>
        <v>4.5121000000000001E-2</v>
      </c>
      <c r="Z105" s="359">
        <f>'4M - SPS'!Z105</f>
        <v>4.0204999999999998E-2</v>
      </c>
      <c r="AA105" s="359">
        <f>'4M - SPS'!AA105</f>
        <v>3.9265000000000001E-2</v>
      </c>
      <c r="AB105" s="359">
        <f>'4M - SPS'!AB105</f>
        <v>4.0346E-2</v>
      </c>
      <c r="AC105" s="359">
        <f>'4M - SPS'!AC105</f>
        <v>4.2657E-2</v>
      </c>
      <c r="AD105" s="359">
        <f>'4M - SPS'!AD105</f>
        <v>4.4724E-2</v>
      </c>
      <c r="AE105" s="359">
        <f>'4M - SPS'!AE105</f>
        <v>4.6117999999999999E-2</v>
      </c>
      <c r="AF105" s="359">
        <f>'4M - SPS'!AF105</f>
        <v>8.8703000000000004E-2</v>
      </c>
      <c r="AG105" s="359">
        <f>'4M - SPS'!AG105</f>
        <v>8.1969E-2</v>
      </c>
      <c r="AH105" s="359">
        <f>'4M - SPS'!AH105</f>
        <v>8.4942000000000004E-2</v>
      </c>
      <c r="AI105" s="359">
        <f>'4M - SPS'!AI105</f>
        <v>8.1456000000000001E-2</v>
      </c>
      <c r="AJ105" s="359">
        <f>'4M - SPS'!AJ105</f>
        <v>4.4394999999999997E-2</v>
      </c>
      <c r="AK105" s="359">
        <f>'4M - SPS'!AK105</f>
        <v>4.5121000000000001E-2</v>
      </c>
      <c r="AL105" s="359">
        <f>'4M - SPS'!AL105</f>
        <v>4.0204999999999998E-2</v>
      </c>
      <c r="AM105" s="359">
        <f>'4M - SPS'!AM105</f>
        <v>3.9265000000000001E-2</v>
      </c>
    </row>
    <row r="106" spans="1:39" x14ac:dyDescent="0.25">
      <c r="C106" s="347" t="s">
        <v>221</v>
      </c>
      <c r="I106" s="360" t="s">
        <v>230</v>
      </c>
    </row>
    <row r="107" spans="1:39" hidden="1" x14ac:dyDescent="0.25">
      <c r="A107" s="604" t="s">
        <v>114</v>
      </c>
      <c r="B107" s="606" t="s">
        <v>115</v>
      </c>
      <c r="C107" s="607"/>
      <c r="D107" s="607"/>
      <c r="E107" s="607"/>
      <c r="F107" s="607"/>
      <c r="G107" s="607"/>
      <c r="H107" s="607"/>
      <c r="I107" s="607"/>
      <c r="J107" s="607"/>
      <c r="K107" s="607"/>
      <c r="L107" s="607"/>
      <c r="M107" s="607"/>
      <c r="N107" s="619"/>
      <c r="O107" s="606" t="s">
        <v>115</v>
      </c>
      <c r="P107" s="607"/>
      <c r="Q107" s="607"/>
      <c r="R107" s="607"/>
      <c r="S107" s="607"/>
      <c r="T107" s="607"/>
      <c r="U107" s="607"/>
      <c r="V107" s="607"/>
      <c r="W107" s="607"/>
      <c r="X107" s="607"/>
      <c r="Y107" s="607"/>
      <c r="Z107" s="607"/>
      <c r="AA107" s="606" t="s">
        <v>115</v>
      </c>
      <c r="AB107" s="607"/>
      <c r="AC107" s="607"/>
      <c r="AD107" s="607"/>
      <c r="AE107" s="607"/>
      <c r="AF107" s="607"/>
      <c r="AG107" s="607"/>
      <c r="AH107" s="607"/>
      <c r="AI107" s="607"/>
      <c r="AJ107" s="607"/>
      <c r="AK107" s="607"/>
      <c r="AL107" s="607"/>
      <c r="AM107" s="121" t="s">
        <v>115</v>
      </c>
    </row>
    <row r="108" spans="1:39" ht="15.75" hidden="1" thickBot="1" x14ac:dyDescent="0.3">
      <c r="A108" s="605"/>
      <c r="B108" s="608" t="s">
        <v>223</v>
      </c>
      <c r="C108" s="609"/>
      <c r="D108" s="609"/>
      <c r="E108" s="609"/>
      <c r="F108" s="609"/>
      <c r="G108" s="609"/>
      <c r="H108" s="609"/>
      <c r="I108" s="609"/>
      <c r="J108" s="609"/>
      <c r="K108" s="609"/>
      <c r="L108" s="609"/>
      <c r="M108" s="609"/>
      <c r="N108" s="620"/>
      <c r="O108" s="608" t="s">
        <v>223</v>
      </c>
      <c r="P108" s="609"/>
      <c r="Q108" s="609"/>
      <c r="R108" s="609"/>
      <c r="S108" s="609"/>
      <c r="T108" s="609"/>
      <c r="U108" s="609"/>
      <c r="V108" s="609"/>
      <c r="W108" s="609"/>
      <c r="X108" s="609"/>
      <c r="Y108" s="609"/>
      <c r="Z108" s="609"/>
      <c r="AA108" s="608" t="s">
        <v>223</v>
      </c>
      <c r="AB108" s="609"/>
      <c r="AC108" s="609"/>
      <c r="AD108" s="609"/>
      <c r="AE108" s="609"/>
      <c r="AF108" s="609"/>
      <c r="AG108" s="609"/>
      <c r="AH108" s="609"/>
      <c r="AI108" s="609"/>
      <c r="AJ108" s="609"/>
      <c r="AK108" s="609"/>
      <c r="AL108" s="609"/>
      <c r="AM108" s="472" t="s">
        <v>116</v>
      </c>
    </row>
    <row r="109" spans="1:39" ht="15.75" hidden="1" thickBot="1" x14ac:dyDescent="0.3">
      <c r="A109" s="598"/>
      <c r="B109" s="257" t="s">
        <v>136</v>
      </c>
      <c r="C109" s="142">
        <f>C$4</f>
        <v>44927</v>
      </c>
      <c r="D109" s="142">
        <f t="shared" ref="D109:AM109" si="59">D$4</f>
        <v>44958</v>
      </c>
      <c r="E109" s="142">
        <f t="shared" si="59"/>
        <v>44986</v>
      </c>
      <c r="F109" s="142">
        <f t="shared" si="59"/>
        <v>45017</v>
      </c>
      <c r="G109" s="142">
        <f t="shared" si="59"/>
        <v>45047</v>
      </c>
      <c r="H109" s="142">
        <f t="shared" si="59"/>
        <v>45078</v>
      </c>
      <c r="I109" s="142">
        <f t="shared" si="59"/>
        <v>45108</v>
      </c>
      <c r="J109" s="142">
        <f t="shared" si="59"/>
        <v>45139</v>
      </c>
      <c r="K109" s="142">
        <f t="shared" si="59"/>
        <v>45170</v>
      </c>
      <c r="L109" s="142">
        <f t="shared" si="59"/>
        <v>45200</v>
      </c>
      <c r="M109" s="142">
        <f t="shared" si="59"/>
        <v>45231</v>
      </c>
      <c r="N109" s="142">
        <f t="shared" si="59"/>
        <v>45261</v>
      </c>
      <c r="O109" s="142">
        <f t="shared" si="59"/>
        <v>45292</v>
      </c>
      <c r="P109" s="142">
        <f t="shared" si="59"/>
        <v>45323</v>
      </c>
      <c r="Q109" s="142">
        <f t="shared" si="59"/>
        <v>45352</v>
      </c>
      <c r="R109" s="142">
        <f t="shared" si="59"/>
        <v>45383</v>
      </c>
      <c r="S109" s="142">
        <f t="shared" si="59"/>
        <v>45413</v>
      </c>
      <c r="T109" s="142">
        <f t="shared" si="59"/>
        <v>45444</v>
      </c>
      <c r="U109" s="142">
        <f t="shared" si="59"/>
        <v>45474</v>
      </c>
      <c r="V109" s="142">
        <f t="shared" si="59"/>
        <v>45505</v>
      </c>
      <c r="W109" s="142">
        <f t="shared" si="59"/>
        <v>45536</v>
      </c>
      <c r="X109" s="142">
        <f t="shared" si="59"/>
        <v>45566</v>
      </c>
      <c r="Y109" s="142">
        <f t="shared" si="59"/>
        <v>45597</v>
      </c>
      <c r="Z109" s="142">
        <f t="shared" si="59"/>
        <v>45627</v>
      </c>
      <c r="AA109" s="142">
        <f t="shared" si="59"/>
        <v>45658</v>
      </c>
      <c r="AB109" s="142">
        <f t="shared" si="59"/>
        <v>45689</v>
      </c>
      <c r="AC109" s="142">
        <f t="shared" si="59"/>
        <v>45717</v>
      </c>
      <c r="AD109" s="142">
        <f t="shared" si="59"/>
        <v>45748</v>
      </c>
      <c r="AE109" s="142">
        <f t="shared" si="59"/>
        <v>45778</v>
      </c>
      <c r="AF109" s="142">
        <f t="shared" si="59"/>
        <v>45809</v>
      </c>
      <c r="AG109" s="142">
        <f t="shared" si="59"/>
        <v>45839</v>
      </c>
      <c r="AH109" s="142">
        <f t="shared" si="59"/>
        <v>45870</v>
      </c>
      <c r="AI109" s="142">
        <f t="shared" si="59"/>
        <v>45901</v>
      </c>
      <c r="AJ109" s="142">
        <f t="shared" si="59"/>
        <v>45931</v>
      </c>
      <c r="AK109" s="142">
        <f t="shared" si="59"/>
        <v>45962</v>
      </c>
      <c r="AL109" s="142">
        <f t="shared" si="59"/>
        <v>45992</v>
      </c>
      <c r="AM109" s="142">
        <f t="shared" si="59"/>
        <v>46023</v>
      </c>
    </row>
    <row r="110" spans="1:39" hidden="1" x14ac:dyDescent="0.25">
      <c r="A110" s="598"/>
      <c r="B110" s="236" t="s">
        <v>19</v>
      </c>
      <c r="C110" s="354">
        <f>'4M - SPS'!C110</f>
        <v>3.5461181829163087E-2</v>
      </c>
      <c r="D110" s="354">
        <f>'4M - SPS'!D110</f>
        <v>3.5803688506613855E-2</v>
      </c>
      <c r="E110" s="354">
        <f>'4M - SPS'!E110</f>
        <v>3.5836947009265943E-2</v>
      </c>
      <c r="F110" s="354">
        <f>'4M - SPS'!F110</f>
        <v>3.724710678873152E-2</v>
      </c>
      <c r="G110" s="354">
        <f>'4M - SPS'!G110</f>
        <v>3.8516410091400353E-2</v>
      </c>
      <c r="H110" s="354">
        <f>'4M - SPS'!H110</f>
        <v>6.6309462665942689E-2</v>
      </c>
      <c r="I110" s="365">
        <f>'4M - SPS'!I110</f>
        <v>6.7753562472526563E-2</v>
      </c>
      <c r="J110" s="365">
        <f>'4M - SPS'!J110</f>
        <v>6.823915742998507E-2</v>
      </c>
      <c r="K110" s="365">
        <f>'4M - SPS'!K110</f>
        <v>6.7525399252015297E-2</v>
      </c>
      <c r="L110" s="365">
        <f>'4M - SPS'!L110</f>
        <v>3.9063382109163408E-2</v>
      </c>
      <c r="M110" s="365">
        <f>'4M - SPS'!M110</f>
        <v>3.9553696920511257E-2</v>
      </c>
      <c r="N110" s="365">
        <f>'4M - SPS'!N110</f>
        <v>3.7562326323709046E-2</v>
      </c>
      <c r="O110" s="365">
        <f>'4M - SPS'!O110</f>
        <v>3.7309360712313777E-2</v>
      </c>
      <c r="P110" s="365">
        <f>'4M - SPS'!P110</f>
        <v>3.7592595090519432E-2</v>
      </c>
      <c r="Q110" s="365">
        <f>'4M - SPS'!Q110</f>
        <v>3.790549063990227E-2</v>
      </c>
      <c r="R110" s="365">
        <f>'4M - SPS'!R110</f>
        <v>3.8795312696370085E-2</v>
      </c>
      <c r="S110" s="365">
        <f>'4M - SPS'!S110</f>
        <v>4.0256529624143049E-2</v>
      </c>
      <c r="T110" s="365">
        <f>'4M - SPS'!T110</f>
        <v>7.0755895095357096E-2</v>
      </c>
      <c r="U110" s="365">
        <f>'4M - SPS'!U110</f>
        <v>6.7753562472526563E-2</v>
      </c>
      <c r="V110" s="365">
        <f>'4M - SPS'!V110</f>
        <v>6.823915742998507E-2</v>
      </c>
      <c r="W110" s="365">
        <f>'4M - SPS'!W110</f>
        <v>6.7525399252015297E-2</v>
      </c>
      <c r="X110" s="365">
        <f>'4M - SPS'!X110</f>
        <v>3.9063382109163408E-2</v>
      </c>
      <c r="Y110" s="365">
        <f>'4M - SPS'!Y110</f>
        <v>3.9553696920511257E-2</v>
      </c>
      <c r="Z110" s="365">
        <f>'4M - SPS'!Z110</f>
        <v>3.7562326323709046E-2</v>
      </c>
      <c r="AA110" s="365">
        <f>'4M - SPS'!AA110</f>
        <v>3.7309360712313777E-2</v>
      </c>
      <c r="AB110" s="365">
        <f>'4M - SPS'!AB110</f>
        <v>3.7592595090519432E-2</v>
      </c>
      <c r="AC110" s="365">
        <f>'4M - SPS'!AC110</f>
        <v>3.790549063990227E-2</v>
      </c>
      <c r="AD110" s="365">
        <f>'4M - SPS'!AD110</f>
        <v>3.8795312696370085E-2</v>
      </c>
      <c r="AE110" s="365">
        <f>'4M - SPS'!AE110</f>
        <v>4.0256529624143049E-2</v>
      </c>
      <c r="AF110" s="365">
        <f>'4M - SPS'!AF110</f>
        <v>7.0755895095357096E-2</v>
      </c>
      <c r="AG110" s="365">
        <f>'4M - SPS'!AG110</f>
        <v>6.7753562472526563E-2</v>
      </c>
      <c r="AH110" s="365">
        <f>'4M - SPS'!AH110</f>
        <v>6.823915742998507E-2</v>
      </c>
      <c r="AI110" s="365">
        <f>'4M - SPS'!AI110</f>
        <v>6.7525399252015297E-2</v>
      </c>
      <c r="AJ110" s="365">
        <f>'4M - SPS'!AJ110</f>
        <v>3.9063382109163408E-2</v>
      </c>
      <c r="AK110" s="365">
        <f>'4M - SPS'!AK110</f>
        <v>3.9553696920511257E-2</v>
      </c>
      <c r="AL110" s="365">
        <f>'4M - SPS'!AL110</f>
        <v>3.7562326323709046E-2</v>
      </c>
      <c r="AM110" s="365">
        <f>'4M - SPS'!AM110</f>
        <v>3.7309360712313777E-2</v>
      </c>
    </row>
    <row r="111" spans="1:39" hidden="1" x14ac:dyDescent="0.25">
      <c r="A111" s="598"/>
      <c r="B111" s="236" t="s">
        <v>0</v>
      </c>
      <c r="C111" s="354">
        <f>'4M - SPS'!C111</f>
        <v>4.0300987691453578E-2</v>
      </c>
      <c r="D111" s="354">
        <f>'4M - SPS'!D111</f>
        <v>4.0066560101273123E-2</v>
      </c>
      <c r="E111" s="354">
        <f>'4M - SPS'!E111</f>
        <v>4.0293897309057192E-2</v>
      </c>
      <c r="F111" s="354">
        <f>'4M - SPS'!F111</f>
        <v>4.0677612652921684E-2</v>
      </c>
      <c r="G111" s="354">
        <f>'4M - SPS'!G111</f>
        <v>4.4373882610231265E-2</v>
      </c>
      <c r="H111" s="354">
        <f>'4M - SPS'!H111</f>
        <v>8.2921252408061474E-2</v>
      </c>
      <c r="I111" s="365">
        <f>'4M - SPS'!I111</f>
        <v>8.0635132489662531E-2</v>
      </c>
      <c r="J111" s="365">
        <f>'4M - SPS'!J111</f>
        <v>8.4009606331493389E-2</v>
      </c>
      <c r="K111" s="365">
        <f>'4M - SPS'!K111</f>
        <v>8.5745407007655414E-2</v>
      </c>
      <c r="L111" s="365">
        <f>'4M - SPS'!L111</f>
        <v>4.4458666257811495E-2</v>
      </c>
      <c r="M111" s="365">
        <f>'4M - SPS'!M111</f>
        <v>4.3145560230729206E-2</v>
      </c>
      <c r="N111" s="365">
        <f>'4M - SPS'!N111</f>
        <v>4.1885704303761657E-2</v>
      </c>
      <c r="O111" s="365">
        <f>'4M - SPS'!O111</f>
        <v>4.2520723114963382E-2</v>
      </c>
      <c r="P111" s="365">
        <f>'4M - SPS'!P111</f>
        <v>4.1743510531885644E-2</v>
      </c>
      <c r="Q111" s="365">
        <f>'4M - SPS'!Q111</f>
        <v>4.2304659778201283E-2</v>
      </c>
      <c r="R111" s="365">
        <f>'4M - SPS'!R111</f>
        <v>4.1033300936625446E-2</v>
      </c>
      <c r="S111" s="365">
        <f>'4M - SPS'!S111</f>
        <v>4.5919524731222877E-2</v>
      </c>
      <c r="T111" s="365">
        <f>'4M - SPS'!T111</f>
        <v>8.828635664133308E-2</v>
      </c>
      <c r="U111" s="365">
        <f>'4M - SPS'!U111</f>
        <v>8.0635132489662531E-2</v>
      </c>
      <c r="V111" s="365">
        <f>'4M - SPS'!V111</f>
        <v>8.4009606331493389E-2</v>
      </c>
      <c r="W111" s="365">
        <f>'4M - SPS'!W111</f>
        <v>8.5745407007655414E-2</v>
      </c>
      <c r="X111" s="365">
        <f>'4M - SPS'!X111</f>
        <v>4.4458666257811495E-2</v>
      </c>
      <c r="Y111" s="365">
        <f>'4M - SPS'!Y111</f>
        <v>4.3145560230729206E-2</v>
      </c>
      <c r="Z111" s="365">
        <f>'4M - SPS'!Z111</f>
        <v>4.1885704303761657E-2</v>
      </c>
      <c r="AA111" s="365">
        <f>'4M - SPS'!AA111</f>
        <v>4.2520723114963382E-2</v>
      </c>
      <c r="AB111" s="365">
        <f>'4M - SPS'!AB111</f>
        <v>4.1743510531885644E-2</v>
      </c>
      <c r="AC111" s="365">
        <f>'4M - SPS'!AC111</f>
        <v>4.2304659778201283E-2</v>
      </c>
      <c r="AD111" s="365">
        <f>'4M - SPS'!AD111</f>
        <v>4.1033300936625446E-2</v>
      </c>
      <c r="AE111" s="365">
        <f>'4M - SPS'!AE111</f>
        <v>4.5919524731222877E-2</v>
      </c>
      <c r="AF111" s="365">
        <f>'4M - SPS'!AF111</f>
        <v>8.828635664133308E-2</v>
      </c>
      <c r="AG111" s="365">
        <f>'4M - SPS'!AG111</f>
        <v>8.0635132489662531E-2</v>
      </c>
      <c r="AH111" s="365">
        <f>'4M - SPS'!AH111</f>
        <v>8.4009606331493389E-2</v>
      </c>
      <c r="AI111" s="365">
        <f>'4M - SPS'!AI111</f>
        <v>8.5745407007655414E-2</v>
      </c>
      <c r="AJ111" s="365">
        <f>'4M - SPS'!AJ111</f>
        <v>4.4458666257811495E-2</v>
      </c>
      <c r="AK111" s="365">
        <f>'4M - SPS'!AK111</f>
        <v>4.3145560230729206E-2</v>
      </c>
      <c r="AL111" s="365">
        <f>'4M - SPS'!AL111</f>
        <v>4.1885704303761657E-2</v>
      </c>
      <c r="AM111" s="365">
        <f>'4M - SPS'!AM111</f>
        <v>4.2520723114963382E-2</v>
      </c>
    </row>
    <row r="112" spans="1:39" hidden="1" x14ac:dyDescent="0.25">
      <c r="A112" s="598"/>
      <c r="B112" s="236" t="s">
        <v>20</v>
      </c>
      <c r="C112" s="354">
        <f>'4M - SPS'!C112</f>
        <v>3.6471133037168639E-2</v>
      </c>
      <c r="D112" s="354">
        <f>'4M - SPS'!D112</f>
        <v>3.695162369297144E-2</v>
      </c>
      <c r="E112" s="354">
        <f>'4M - SPS'!E112</f>
        <v>3.7774857726889002E-2</v>
      </c>
      <c r="F112" s="354">
        <f>'4M - SPS'!F112</f>
        <v>3.9680987962847677E-2</v>
      </c>
      <c r="G112" s="354">
        <f>'4M - SPS'!G112</f>
        <v>4.0665288415437088E-2</v>
      </c>
      <c r="H112" s="354">
        <f>'4M - SPS'!H112</f>
        <v>7.1456120715938987E-2</v>
      </c>
      <c r="I112" s="365">
        <f>'4M - SPS'!I112</f>
        <v>7.2182560224524711E-2</v>
      </c>
      <c r="J112" s="365">
        <f>'4M - SPS'!J112</f>
        <v>7.3486687391125252E-2</v>
      </c>
      <c r="K112" s="365">
        <f>'4M - SPS'!K112</f>
        <v>7.1961972198973156E-2</v>
      </c>
      <c r="L112" s="365">
        <f>'4M - SPS'!L112</f>
        <v>4.1202779153548821E-2</v>
      </c>
      <c r="M112" s="365">
        <f>'4M - SPS'!M112</f>
        <v>4.1783383909177088E-2</v>
      </c>
      <c r="N112" s="365">
        <f>'4M - SPS'!N112</f>
        <v>3.8741878479679928E-2</v>
      </c>
      <c r="O112" s="365">
        <f>'4M - SPS'!O112</f>
        <v>3.812480333592938E-2</v>
      </c>
      <c r="P112" s="365">
        <f>'4M - SPS'!P112</f>
        <v>3.863584650399525E-2</v>
      </c>
      <c r="Q112" s="365">
        <f>'4M - SPS'!Q112</f>
        <v>4.0110968412696429E-2</v>
      </c>
      <c r="R112" s="365">
        <f>'4M - SPS'!R112</f>
        <v>4.1692552246356249E-2</v>
      </c>
      <c r="S112" s="365">
        <f>'4M - SPS'!S112</f>
        <v>4.2574877465881671E-2</v>
      </c>
      <c r="T112" s="365">
        <f>'4M - SPS'!T112</f>
        <v>7.6182846728634554E-2</v>
      </c>
      <c r="U112" s="365">
        <f>'4M - SPS'!U112</f>
        <v>7.2182560224524711E-2</v>
      </c>
      <c r="V112" s="365">
        <f>'4M - SPS'!V112</f>
        <v>7.3486687391125252E-2</v>
      </c>
      <c r="W112" s="365">
        <f>'4M - SPS'!W112</f>
        <v>7.1961972198973156E-2</v>
      </c>
      <c r="X112" s="365">
        <f>'4M - SPS'!X112</f>
        <v>4.1202779153548821E-2</v>
      </c>
      <c r="Y112" s="365">
        <f>'4M - SPS'!Y112</f>
        <v>4.1783383909177088E-2</v>
      </c>
      <c r="Z112" s="365">
        <f>'4M - SPS'!Z112</f>
        <v>3.8741878479679928E-2</v>
      </c>
      <c r="AA112" s="365">
        <f>'4M - SPS'!AA112</f>
        <v>3.812480333592938E-2</v>
      </c>
      <c r="AB112" s="365">
        <f>'4M - SPS'!AB112</f>
        <v>3.863584650399525E-2</v>
      </c>
      <c r="AC112" s="365">
        <f>'4M - SPS'!AC112</f>
        <v>4.0110968412696429E-2</v>
      </c>
      <c r="AD112" s="365">
        <f>'4M - SPS'!AD112</f>
        <v>4.1692552246356249E-2</v>
      </c>
      <c r="AE112" s="365">
        <f>'4M - SPS'!AE112</f>
        <v>4.2574877465881671E-2</v>
      </c>
      <c r="AF112" s="365">
        <f>'4M - SPS'!AF112</f>
        <v>7.6182846728634554E-2</v>
      </c>
      <c r="AG112" s="365">
        <f>'4M - SPS'!AG112</f>
        <v>7.2182560224524711E-2</v>
      </c>
      <c r="AH112" s="365">
        <f>'4M - SPS'!AH112</f>
        <v>7.3486687391125252E-2</v>
      </c>
      <c r="AI112" s="365">
        <f>'4M - SPS'!AI112</f>
        <v>7.1961972198973156E-2</v>
      </c>
      <c r="AJ112" s="365">
        <f>'4M - SPS'!AJ112</f>
        <v>4.1202779153548821E-2</v>
      </c>
      <c r="AK112" s="365">
        <f>'4M - SPS'!AK112</f>
        <v>4.1783383909177088E-2</v>
      </c>
      <c r="AL112" s="365">
        <f>'4M - SPS'!AL112</f>
        <v>3.8741878479679928E-2</v>
      </c>
      <c r="AM112" s="365">
        <f>'4M - SPS'!AM112</f>
        <v>3.812480333592938E-2</v>
      </c>
    </row>
    <row r="113" spans="1:39" hidden="1" x14ac:dyDescent="0.25">
      <c r="A113" s="598"/>
      <c r="B113" s="236" t="s">
        <v>1</v>
      </c>
      <c r="C113" s="354">
        <f>'4M - SPS'!C113</f>
        <v>3.8909365818860897E-2</v>
      </c>
      <c r="D113" s="354">
        <f>'4M - SPS'!D113</f>
        <v>3.9213105278525E-2</v>
      </c>
      <c r="E113" s="354">
        <f>'4M - SPS'!E113</f>
        <v>3.9617153139619901E-2</v>
      </c>
      <c r="F113" s="354">
        <f>'4M - SPS'!F113</f>
        <v>4.5743649930663738E-2</v>
      </c>
      <c r="G113" s="354">
        <f>'4M - SPS'!G113</f>
        <v>5.0718637352741708E-2</v>
      </c>
      <c r="H113" s="354">
        <f>'4M - SPS'!H113</f>
        <v>8.3767478091820946E-2</v>
      </c>
      <c r="I113" s="365">
        <f>'4M - SPS'!I113</f>
        <v>8.1027324509359955E-2</v>
      </c>
      <c r="J113" s="365">
        <f>'4M - SPS'!J113</f>
        <v>8.4542112011390252E-2</v>
      </c>
      <c r="K113" s="365">
        <f>'4M - SPS'!K113</f>
        <v>8.9460509002049729E-2</v>
      </c>
      <c r="L113" s="365">
        <f>'4M - SPS'!L113</f>
        <v>5.0502845272441692E-2</v>
      </c>
      <c r="M113" s="365">
        <f>'4M - SPS'!M113</f>
        <v>4.4588000000000003E-2</v>
      </c>
      <c r="N113" s="365">
        <f>'4M - SPS'!N113</f>
        <v>4.0072999999999998E-2</v>
      </c>
      <c r="O113" s="365">
        <f>'4M - SPS'!O113</f>
        <v>3.7643000000000003E-2</v>
      </c>
      <c r="P113" s="365">
        <f>'4M - SPS'!P113</f>
        <v>3.7594000000000002E-2</v>
      </c>
      <c r="Q113" s="365">
        <f>'4M - SPS'!Q113</f>
        <v>3.8481000000000001E-2</v>
      </c>
      <c r="R113" s="365">
        <f>'4M - SPS'!R113</f>
        <v>4.5546527424448306E-2</v>
      </c>
      <c r="S113" s="365">
        <f>'4M - SPS'!S113</f>
        <v>5.2139423884773821E-2</v>
      </c>
      <c r="T113" s="365">
        <f>'4M - SPS'!T113</f>
        <v>8.918045167108582E-2</v>
      </c>
      <c r="U113" s="365">
        <f>'4M - SPS'!U113</f>
        <v>8.1027324509359955E-2</v>
      </c>
      <c r="V113" s="365">
        <f>'4M - SPS'!V113</f>
        <v>8.4542112011390252E-2</v>
      </c>
      <c r="W113" s="365">
        <f>'4M - SPS'!W113</f>
        <v>8.9460509002049729E-2</v>
      </c>
      <c r="X113" s="365">
        <f>'4M - SPS'!X113</f>
        <v>5.0502845272441692E-2</v>
      </c>
      <c r="Y113" s="365">
        <f>'4M - SPS'!Y113</f>
        <v>4.4588000000000003E-2</v>
      </c>
      <c r="Z113" s="365">
        <f>'4M - SPS'!Z113</f>
        <v>4.0072999999999998E-2</v>
      </c>
      <c r="AA113" s="365">
        <f>'4M - SPS'!AA113</f>
        <v>3.7643000000000003E-2</v>
      </c>
      <c r="AB113" s="365">
        <f>'4M - SPS'!AB113</f>
        <v>3.7594000000000002E-2</v>
      </c>
      <c r="AC113" s="365">
        <f>'4M - SPS'!AC113</f>
        <v>3.8481000000000001E-2</v>
      </c>
      <c r="AD113" s="365">
        <f>'4M - SPS'!AD113</f>
        <v>4.5546527424448306E-2</v>
      </c>
      <c r="AE113" s="365">
        <f>'4M - SPS'!AE113</f>
        <v>5.2139423884773821E-2</v>
      </c>
      <c r="AF113" s="365">
        <f>'4M - SPS'!AF113</f>
        <v>8.918045167108582E-2</v>
      </c>
      <c r="AG113" s="365">
        <f>'4M - SPS'!AG113</f>
        <v>8.1027324509359955E-2</v>
      </c>
      <c r="AH113" s="365">
        <f>'4M - SPS'!AH113</f>
        <v>8.4542112011390252E-2</v>
      </c>
      <c r="AI113" s="365">
        <f>'4M - SPS'!AI113</f>
        <v>8.9460509002049729E-2</v>
      </c>
      <c r="AJ113" s="365">
        <f>'4M - SPS'!AJ113</f>
        <v>5.0502845272441692E-2</v>
      </c>
      <c r="AK113" s="365">
        <f>'4M - SPS'!AK113</f>
        <v>4.4588000000000003E-2</v>
      </c>
      <c r="AL113" s="365">
        <f>'4M - SPS'!AL113</f>
        <v>4.0072999999999998E-2</v>
      </c>
      <c r="AM113" s="365">
        <f>'4M - SPS'!AM113</f>
        <v>3.7643000000000003E-2</v>
      </c>
    </row>
    <row r="114" spans="1:39" hidden="1" x14ac:dyDescent="0.25">
      <c r="A114" s="598"/>
      <c r="B114" s="236" t="s">
        <v>21</v>
      </c>
      <c r="C114" s="354">
        <f>'4M - SPS'!C114</f>
        <v>2.6980542061476737E-2</v>
      </c>
      <c r="D114" s="354">
        <f>'4M - SPS'!D114</f>
        <v>2.6416650778008609E-2</v>
      </c>
      <c r="E114" s="354">
        <f>'4M - SPS'!E114</f>
        <v>2.6409753913920878E-2</v>
      </c>
      <c r="F114" s="354">
        <f>'4M - SPS'!F114</f>
        <v>2.7322681190219626E-2</v>
      </c>
      <c r="G114" s="354">
        <f>'4M - SPS'!G114</f>
        <v>2.7133375868976847E-2</v>
      </c>
      <c r="H114" s="354">
        <f>'4M - SPS'!H114</f>
        <v>4.2055034722303222E-2</v>
      </c>
      <c r="I114" s="365">
        <f>'4M - SPS'!I114</f>
        <v>4.3757210070201225E-2</v>
      </c>
      <c r="J114" s="365">
        <f>'4M - SPS'!J114</f>
        <v>4.3498044615800903E-2</v>
      </c>
      <c r="K114" s="365">
        <f>'4M - SPS'!K114</f>
        <v>4.4228232364900331E-2</v>
      </c>
      <c r="L114" s="365">
        <f>'4M - SPS'!L114</f>
        <v>2.7623053960593121E-2</v>
      </c>
      <c r="M114" s="365">
        <f>'4M - SPS'!M114</f>
        <v>2.7741626843932658E-2</v>
      </c>
      <c r="N114" s="365">
        <f>'4M - SPS'!N114</f>
        <v>2.7315147361757344E-2</v>
      </c>
      <c r="O114" s="365">
        <f>'4M - SPS'!O114</f>
        <v>2.7979023307448891E-2</v>
      </c>
      <c r="P114" s="365">
        <f>'4M - SPS'!P114</f>
        <v>2.7062237345416705E-2</v>
      </c>
      <c r="Q114" s="365">
        <f>'4M - SPS'!Q114</f>
        <v>2.7366766574322021E-2</v>
      </c>
      <c r="R114" s="365">
        <f>'4M - SPS'!R114</f>
        <v>2.8203953398476794E-2</v>
      </c>
      <c r="S114" s="365">
        <f>'4M - SPS'!S114</f>
        <v>2.7858111953350514E-2</v>
      </c>
      <c r="T114" s="365">
        <f>'4M - SPS'!T114</f>
        <v>4.517263626282926E-2</v>
      </c>
      <c r="U114" s="365">
        <f>'4M - SPS'!U114</f>
        <v>4.3757210070201225E-2</v>
      </c>
      <c r="V114" s="365">
        <f>'4M - SPS'!V114</f>
        <v>4.3498044615800903E-2</v>
      </c>
      <c r="W114" s="365">
        <f>'4M - SPS'!W114</f>
        <v>4.4228232364900331E-2</v>
      </c>
      <c r="X114" s="365">
        <f>'4M - SPS'!X114</f>
        <v>2.7623053960593121E-2</v>
      </c>
      <c r="Y114" s="365">
        <f>'4M - SPS'!Y114</f>
        <v>2.7741626843932658E-2</v>
      </c>
      <c r="Z114" s="365">
        <f>'4M - SPS'!Z114</f>
        <v>2.7315147361757344E-2</v>
      </c>
      <c r="AA114" s="365">
        <f>'4M - SPS'!AA114</f>
        <v>2.7979023307448891E-2</v>
      </c>
      <c r="AB114" s="365">
        <f>'4M - SPS'!AB114</f>
        <v>2.7062237345416705E-2</v>
      </c>
      <c r="AC114" s="365">
        <f>'4M - SPS'!AC114</f>
        <v>2.7366766574322021E-2</v>
      </c>
      <c r="AD114" s="365">
        <f>'4M - SPS'!AD114</f>
        <v>2.8203953398476794E-2</v>
      </c>
      <c r="AE114" s="365">
        <f>'4M - SPS'!AE114</f>
        <v>2.7858111953350514E-2</v>
      </c>
      <c r="AF114" s="365">
        <f>'4M - SPS'!AF114</f>
        <v>4.517263626282926E-2</v>
      </c>
      <c r="AG114" s="365">
        <f>'4M - SPS'!AG114</f>
        <v>4.3757210070201225E-2</v>
      </c>
      <c r="AH114" s="365">
        <f>'4M - SPS'!AH114</f>
        <v>4.3498044615800903E-2</v>
      </c>
      <c r="AI114" s="365">
        <f>'4M - SPS'!AI114</f>
        <v>4.4228232364900331E-2</v>
      </c>
      <c r="AJ114" s="365">
        <f>'4M - SPS'!AJ114</f>
        <v>2.7623053960593121E-2</v>
      </c>
      <c r="AK114" s="365">
        <f>'4M - SPS'!AK114</f>
        <v>2.7741626843932658E-2</v>
      </c>
      <c r="AL114" s="365">
        <f>'4M - SPS'!AL114</f>
        <v>2.7315147361757344E-2</v>
      </c>
      <c r="AM114" s="365">
        <f>'4M - SPS'!AM114</f>
        <v>2.7979023307448891E-2</v>
      </c>
    </row>
    <row r="115" spans="1:39" hidden="1" x14ac:dyDescent="0.25">
      <c r="A115" s="598"/>
      <c r="B115" s="77" t="s">
        <v>9</v>
      </c>
      <c r="C115" s="354">
        <f>'4M - SPS'!C115</f>
        <v>3.7307487668204763E-2</v>
      </c>
      <c r="D115" s="354">
        <f>'4M - SPS'!D115</f>
        <v>3.6966589761195455E-2</v>
      </c>
      <c r="E115" s="354">
        <f>'4M - SPS'!E115</f>
        <v>3.7313376815714949E-2</v>
      </c>
      <c r="F115" s="354">
        <f>'4M - SPS'!F115</f>
        <v>3.7722560610678801E-2</v>
      </c>
      <c r="G115" s="354">
        <f>'4M - SPS'!G115</f>
        <v>3.8041371807305921E-2</v>
      </c>
      <c r="H115" s="354">
        <f>'4M - SPS'!H115</f>
        <v>4.1566777657655103E-2</v>
      </c>
      <c r="I115" s="365">
        <f>'4M - SPS'!I115</f>
        <v>4.3243999999999998E-2</v>
      </c>
      <c r="J115" s="365">
        <f>'4M - SPS'!J115</f>
        <v>4.2998000000000001E-2</v>
      </c>
      <c r="K115" s="365">
        <f>'4M - SPS'!K115</f>
        <v>6.9761842481432038E-2</v>
      </c>
      <c r="L115" s="365">
        <f>'4M - SPS'!L115</f>
        <v>3.8970456467593638E-2</v>
      </c>
      <c r="M115" s="365">
        <f>'4M - SPS'!M115</f>
        <v>3.9130451436498209E-2</v>
      </c>
      <c r="N115" s="365">
        <f>'4M - SPS'!N115</f>
        <v>3.8987207833272704E-2</v>
      </c>
      <c r="O115" s="365">
        <f>'4M - SPS'!O115</f>
        <v>4.0318557896803296E-2</v>
      </c>
      <c r="P115" s="365">
        <f>'4M - SPS'!P115</f>
        <v>3.9568248587468539E-2</v>
      </c>
      <c r="Q115" s="365">
        <f>'4M - SPS'!Q115</f>
        <v>4.0207620734309842E-2</v>
      </c>
      <c r="R115" s="365">
        <f>'4M - SPS'!R115</f>
        <v>3.9948730023870067E-2</v>
      </c>
      <c r="S115" s="365">
        <f>'4M - SPS'!S115</f>
        <v>4.0203143576144802E-2</v>
      </c>
      <c r="T115" s="365">
        <f>'4M - SPS'!T115</f>
        <v>4.4656000000000001E-2</v>
      </c>
      <c r="U115" s="365">
        <f>'4M - SPS'!U115</f>
        <v>4.3243999999999998E-2</v>
      </c>
      <c r="V115" s="365">
        <f>'4M - SPS'!V115</f>
        <v>4.2998000000000001E-2</v>
      </c>
      <c r="W115" s="365">
        <f>'4M - SPS'!W115</f>
        <v>6.9761842481432038E-2</v>
      </c>
      <c r="X115" s="365">
        <f>'4M - SPS'!X115</f>
        <v>3.8970456467593638E-2</v>
      </c>
      <c r="Y115" s="365">
        <f>'4M - SPS'!Y115</f>
        <v>3.9130451436498209E-2</v>
      </c>
      <c r="Z115" s="365">
        <f>'4M - SPS'!Z115</f>
        <v>3.8987207833272704E-2</v>
      </c>
      <c r="AA115" s="365">
        <f>'4M - SPS'!AA115</f>
        <v>4.0318557896803296E-2</v>
      </c>
      <c r="AB115" s="365">
        <f>'4M - SPS'!AB115</f>
        <v>3.9568248587468539E-2</v>
      </c>
      <c r="AC115" s="365">
        <f>'4M - SPS'!AC115</f>
        <v>4.0207620734309842E-2</v>
      </c>
      <c r="AD115" s="365">
        <f>'4M - SPS'!AD115</f>
        <v>3.9948730023870067E-2</v>
      </c>
      <c r="AE115" s="365">
        <f>'4M - SPS'!AE115</f>
        <v>4.0203143576144802E-2</v>
      </c>
      <c r="AF115" s="365">
        <f>'4M - SPS'!AF115</f>
        <v>4.4656000000000001E-2</v>
      </c>
      <c r="AG115" s="365">
        <f>'4M - SPS'!AG115</f>
        <v>4.3243999999999998E-2</v>
      </c>
      <c r="AH115" s="365">
        <f>'4M - SPS'!AH115</f>
        <v>4.2998000000000001E-2</v>
      </c>
      <c r="AI115" s="365">
        <f>'4M - SPS'!AI115</f>
        <v>6.9761842481432038E-2</v>
      </c>
      <c r="AJ115" s="365">
        <f>'4M - SPS'!AJ115</f>
        <v>3.8970456467593638E-2</v>
      </c>
      <c r="AK115" s="365">
        <f>'4M - SPS'!AK115</f>
        <v>3.9130451436498209E-2</v>
      </c>
      <c r="AL115" s="365">
        <f>'4M - SPS'!AL115</f>
        <v>3.8987207833272704E-2</v>
      </c>
      <c r="AM115" s="365">
        <f>'4M - SPS'!AM115</f>
        <v>4.0318557896803296E-2</v>
      </c>
    </row>
    <row r="116" spans="1:39" hidden="1" x14ac:dyDescent="0.25">
      <c r="A116" s="598"/>
      <c r="B116" s="77" t="s">
        <v>3</v>
      </c>
      <c r="C116" s="354">
        <f>'4M - SPS'!C116</f>
        <v>4.0300987691453578E-2</v>
      </c>
      <c r="D116" s="354">
        <f>'4M - SPS'!D116</f>
        <v>4.0066560101273123E-2</v>
      </c>
      <c r="E116" s="354">
        <f>'4M - SPS'!E116</f>
        <v>4.0293897309057192E-2</v>
      </c>
      <c r="F116" s="354">
        <f>'4M - SPS'!F116</f>
        <v>4.0677612652921684E-2</v>
      </c>
      <c r="G116" s="354">
        <f>'4M - SPS'!G116</f>
        <v>4.4373882610231265E-2</v>
      </c>
      <c r="H116" s="354">
        <f>'4M - SPS'!H116</f>
        <v>8.2921252408061474E-2</v>
      </c>
      <c r="I116" s="365">
        <f>'4M - SPS'!I116</f>
        <v>8.0635132489662531E-2</v>
      </c>
      <c r="J116" s="365">
        <f>'4M - SPS'!J116</f>
        <v>8.4009606331493389E-2</v>
      </c>
      <c r="K116" s="365">
        <f>'4M - SPS'!K116</f>
        <v>8.5745407007655414E-2</v>
      </c>
      <c r="L116" s="365">
        <f>'4M - SPS'!L116</f>
        <v>4.4458666257811495E-2</v>
      </c>
      <c r="M116" s="365">
        <f>'4M - SPS'!M116</f>
        <v>4.3145560230729206E-2</v>
      </c>
      <c r="N116" s="365">
        <f>'4M - SPS'!N116</f>
        <v>4.1885704303761657E-2</v>
      </c>
      <c r="O116" s="365">
        <f>'4M - SPS'!O116</f>
        <v>4.2520723114963382E-2</v>
      </c>
      <c r="P116" s="365">
        <f>'4M - SPS'!P116</f>
        <v>4.1743510531885644E-2</v>
      </c>
      <c r="Q116" s="365">
        <f>'4M - SPS'!Q116</f>
        <v>4.2304659778201283E-2</v>
      </c>
      <c r="R116" s="365">
        <f>'4M - SPS'!R116</f>
        <v>4.1033300936625446E-2</v>
      </c>
      <c r="S116" s="365">
        <f>'4M - SPS'!S116</f>
        <v>4.5919524731222877E-2</v>
      </c>
      <c r="T116" s="365">
        <f>'4M - SPS'!T116</f>
        <v>8.828635664133308E-2</v>
      </c>
      <c r="U116" s="365">
        <f>'4M - SPS'!U116</f>
        <v>8.0635132489662531E-2</v>
      </c>
      <c r="V116" s="365">
        <f>'4M - SPS'!V116</f>
        <v>8.4009606331493389E-2</v>
      </c>
      <c r="W116" s="365">
        <f>'4M - SPS'!W116</f>
        <v>8.5745407007655414E-2</v>
      </c>
      <c r="X116" s="365">
        <f>'4M - SPS'!X116</f>
        <v>4.4458666257811495E-2</v>
      </c>
      <c r="Y116" s="365">
        <f>'4M - SPS'!Y116</f>
        <v>4.3145560230729206E-2</v>
      </c>
      <c r="Z116" s="365">
        <f>'4M - SPS'!Z116</f>
        <v>4.1885704303761657E-2</v>
      </c>
      <c r="AA116" s="365">
        <f>'4M - SPS'!AA116</f>
        <v>4.2520723114963382E-2</v>
      </c>
      <c r="AB116" s="365">
        <f>'4M - SPS'!AB116</f>
        <v>4.1743510531885644E-2</v>
      </c>
      <c r="AC116" s="365">
        <f>'4M - SPS'!AC116</f>
        <v>4.2304659778201283E-2</v>
      </c>
      <c r="AD116" s="365">
        <f>'4M - SPS'!AD116</f>
        <v>4.1033300936625446E-2</v>
      </c>
      <c r="AE116" s="365">
        <f>'4M - SPS'!AE116</f>
        <v>4.5919524731222877E-2</v>
      </c>
      <c r="AF116" s="365">
        <f>'4M - SPS'!AF116</f>
        <v>8.828635664133308E-2</v>
      </c>
      <c r="AG116" s="365">
        <f>'4M - SPS'!AG116</f>
        <v>8.0635132489662531E-2</v>
      </c>
      <c r="AH116" s="365">
        <f>'4M - SPS'!AH116</f>
        <v>8.4009606331493389E-2</v>
      </c>
      <c r="AI116" s="365">
        <f>'4M - SPS'!AI116</f>
        <v>8.5745407007655414E-2</v>
      </c>
      <c r="AJ116" s="365">
        <f>'4M - SPS'!AJ116</f>
        <v>4.4458666257811495E-2</v>
      </c>
      <c r="AK116" s="365">
        <f>'4M - SPS'!AK116</f>
        <v>4.3145560230729206E-2</v>
      </c>
      <c r="AL116" s="365">
        <f>'4M - SPS'!AL116</f>
        <v>4.1885704303761657E-2</v>
      </c>
      <c r="AM116" s="365">
        <f>'4M - SPS'!AM116</f>
        <v>4.2520723114963382E-2</v>
      </c>
    </row>
    <row r="117" spans="1:39" hidden="1" x14ac:dyDescent="0.25">
      <c r="A117" s="598"/>
      <c r="B117" s="77" t="s">
        <v>4</v>
      </c>
      <c r="C117" s="354">
        <f>'4M - SPS'!C117</f>
        <v>3.7294886604471444E-2</v>
      </c>
      <c r="D117" s="354">
        <f>'4M - SPS'!D117</f>
        <v>3.7502533366214272E-2</v>
      </c>
      <c r="E117" s="354">
        <f>'4M - SPS'!E117</f>
        <v>3.7668124977731247E-2</v>
      </c>
      <c r="F117" s="354">
        <f>'4M - SPS'!F117</f>
        <v>3.9681623341888329E-2</v>
      </c>
      <c r="G117" s="354">
        <f>'4M - SPS'!G117</f>
        <v>4.0939386305950648E-2</v>
      </c>
      <c r="H117" s="354">
        <f>'4M - SPS'!H117</f>
        <v>7.044933540256805E-2</v>
      </c>
      <c r="I117" s="365">
        <f>'4M - SPS'!I117</f>
        <v>7.1220477912199667E-2</v>
      </c>
      <c r="J117" s="365">
        <f>'4M - SPS'!J117</f>
        <v>7.2367615303684074E-2</v>
      </c>
      <c r="K117" s="365">
        <f>'4M - SPS'!K117</f>
        <v>6.9558311182514918E-2</v>
      </c>
      <c r="L117" s="365">
        <f>'4M - SPS'!L117</f>
        <v>4.1479096302891857E-2</v>
      </c>
      <c r="M117" s="365">
        <f>'4M - SPS'!M117</f>
        <v>4.1768887377816956E-2</v>
      </c>
      <c r="N117" s="365">
        <f>'4M - SPS'!N117</f>
        <v>3.9137667024608053E-2</v>
      </c>
      <c r="O117" s="365">
        <f>'4M - SPS'!O117</f>
        <v>3.9332392744537863E-2</v>
      </c>
      <c r="P117" s="365">
        <f>'4M - SPS'!P117</f>
        <v>3.9395134594588245E-2</v>
      </c>
      <c r="Q117" s="365">
        <f>'4M - SPS'!Q117</f>
        <v>3.9889592752648043E-2</v>
      </c>
      <c r="R117" s="365">
        <f>'4M - SPS'!R117</f>
        <v>4.1567530398382256E-2</v>
      </c>
      <c r="S117" s="365">
        <f>'4M - SPS'!S117</f>
        <v>4.2877148484720788E-2</v>
      </c>
      <c r="T117" s="365">
        <f>'4M - SPS'!T117</f>
        <v>7.5120845496107133E-2</v>
      </c>
      <c r="U117" s="365">
        <f>'4M - SPS'!U117</f>
        <v>7.1220477912199667E-2</v>
      </c>
      <c r="V117" s="365">
        <f>'4M - SPS'!V117</f>
        <v>7.2367615303684074E-2</v>
      </c>
      <c r="W117" s="365">
        <f>'4M - SPS'!W117</f>
        <v>6.9558311182514918E-2</v>
      </c>
      <c r="X117" s="365">
        <f>'4M - SPS'!X117</f>
        <v>4.1479096302891857E-2</v>
      </c>
      <c r="Y117" s="365">
        <f>'4M - SPS'!Y117</f>
        <v>4.1768887377816956E-2</v>
      </c>
      <c r="Z117" s="365">
        <f>'4M - SPS'!Z117</f>
        <v>3.9137667024608053E-2</v>
      </c>
      <c r="AA117" s="365">
        <f>'4M - SPS'!AA117</f>
        <v>3.9332392744537863E-2</v>
      </c>
      <c r="AB117" s="365">
        <f>'4M - SPS'!AB117</f>
        <v>3.9395134594588245E-2</v>
      </c>
      <c r="AC117" s="365">
        <f>'4M - SPS'!AC117</f>
        <v>3.9889592752648043E-2</v>
      </c>
      <c r="AD117" s="365">
        <f>'4M - SPS'!AD117</f>
        <v>4.1567530398382256E-2</v>
      </c>
      <c r="AE117" s="365">
        <f>'4M - SPS'!AE117</f>
        <v>4.2877148484720788E-2</v>
      </c>
      <c r="AF117" s="365">
        <f>'4M - SPS'!AF117</f>
        <v>7.5120845496107133E-2</v>
      </c>
      <c r="AG117" s="365">
        <f>'4M - SPS'!AG117</f>
        <v>7.1220477912199667E-2</v>
      </c>
      <c r="AH117" s="365">
        <f>'4M - SPS'!AH117</f>
        <v>7.2367615303684074E-2</v>
      </c>
      <c r="AI117" s="365">
        <f>'4M - SPS'!AI117</f>
        <v>6.9558311182514918E-2</v>
      </c>
      <c r="AJ117" s="365">
        <f>'4M - SPS'!AJ117</f>
        <v>4.1479096302891857E-2</v>
      </c>
      <c r="AK117" s="365">
        <f>'4M - SPS'!AK117</f>
        <v>4.1768887377816956E-2</v>
      </c>
      <c r="AL117" s="365">
        <f>'4M - SPS'!AL117</f>
        <v>3.9137667024608053E-2</v>
      </c>
      <c r="AM117" s="365">
        <f>'4M - SPS'!AM117</f>
        <v>3.9332392744537863E-2</v>
      </c>
    </row>
    <row r="118" spans="1:39" hidden="1" x14ac:dyDescent="0.25">
      <c r="A118" s="598"/>
      <c r="B118" s="77" t="s">
        <v>5</v>
      </c>
      <c r="C118" s="354">
        <f>'4M - SPS'!C118</f>
        <v>3.5461181829163087E-2</v>
      </c>
      <c r="D118" s="354">
        <f>'4M - SPS'!D118</f>
        <v>3.5803688506613855E-2</v>
      </c>
      <c r="E118" s="354">
        <f>'4M - SPS'!E118</f>
        <v>3.5836947009265943E-2</v>
      </c>
      <c r="F118" s="354">
        <f>'4M - SPS'!F118</f>
        <v>3.724710678873152E-2</v>
      </c>
      <c r="G118" s="354">
        <f>'4M - SPS'!G118</f>
        <v>3.8516410091400353E-2</v>
      </c>
      <c r="H118" s="354">
        <f>'4M - SPS'!H118</f>
        <v>6.6309462665942689E-2</v>
      </c>
      <c r="I118" s="365">
        <f>'4M - SPS'!I118</f>
        <v>6.7753562472526563E-2</v>
      </c>
      <c r="J118" s="365">
        <f>'4M - SPS'!J118</f>
        <v>6.823915742998507E-2</v>
      </c>
      <c r="K118" s="365">
        <f>'4M - SPS'!K118</f>
        <v>6.7525399252015297E-2</v>
      </c>
      <c r="L118" s="365">
        <f>'4M - SPS'!L118</f>
        <v>3.9063382109163408E-2</v>
      </c>
      <c r="M118" s="365">
        <f>'4M - SPS'!M118</f>
        <v>3.9553696920511257E-2</v>
      </c>
      <c r="N118" s="365">
        <f>'4M - SPS'!N118</f>
        <v>3.7562326323709046E-2</v>
      </c>
      <c r="O118" s="365">
        <f>'4M - SPS'!O118</f>
        <v>3.7309360712313777E-2</v>
      </c>
      <c r="P118" s="365">
        <f>'4M - SPS'!P118</f>
        <v>3.7592595090519432E-2</v>
      </c>
      <c r="Q118" s="365">
        <f>'4M - SPS'!Q118</f>
        <v>3.790549063990227E-2</v>
      </c>
      <c r="R118" s="365">
        <f>'4M - SPS'!R118</f>
        <v>3.8795312696370085E-2</v>
      </c>
      <c r="S118" s="365">
        <f>'4M - SPS'!S118</f>
        <v>4.0256529624143049E-2</v>
      </c>
      <c r="T118" s="365">
        <f>'4M - SPS'!T118</f>
        <v>7.0755895095357096E-2</v>
      </c>
      <c r="U118" s="365">
        <f>'4M - SPS'!U118</f>
        <v>6.7753562472526563E-2</v>
      </c>
      <c r="V118" s="365">
        <f>'4M - SPS'!V118</f>
        <v>6.823915742998507E-2</v>
      </c>
      <c r="W118" s="365">
        <f>'4M - SPS'!W118</f>
        <v>6.7525399252015297E-2</v>
      </c>
      <c r="X118" s="365">
        <f>'4M - SPS'!X118</f>
        <v>3.9063382109163408E-2</v>
      </c>
      <c r="Y118" s="365">
        <f>'4M - SPS'!Y118</f>
        <v>3.9553696920511257E-2</v>
      </c>
      <c r="Z118" s="365">
        <f>'4M - SPS'!Z118</f>
        <v>3.7562326323709046E-2</v>
      </c>
      <c r="AA118" s="365">
        <f>'4M - SPS'!AA118</f>
        <v>3.7309360712313777E-2</v>
      </c>
      <c r="AB118" s="365">
        <f>'4M - SPS'!AB118</f>
        <v>3.7592595090519432E-2</v>
      </c>
      <c r="AC118" s="365">
        <f>'4M - SPS'!AC118</f>
        <v>3.790549063990227E-2</v>
      </c>
      <c r="AD118" s="365">
        <f>'4M - SPS'!AD118</f>
        <v>3.8795312696370085E-2</v>
      </c>
      <c r="AE118" s="365">
        <f>'4M - SPS'!AE118</f>
        <v>4.0256529624143049E-2</v>
      </c>
      <c r="AF118" s="365">
        <f>'4M - SPS'!AF118</f>
        <v>7.0755895095357096E-2</v>
      </c>
      <c r="AG118" s="365">
        <f>'4M - SPS'!AG118</f>
        <v>6.7753562472526563E-2</v>
      </c>
      <c r="AH118" s="365">
        <f>'4M - SPS'!AH118</f>
        <v>6.823915742998507E-2</v>
      </c>
      <c r="AI118" s="365">
        <f>'4M - SPS'!AI118</f>
        <v>6.7525399252015297E-2</v>
      </c>
      <c r="AJ118" s="365">
        <f>'4M - SPS'!AJ118</f>
        <v>3.9063382109163408E-2</v>
      </c>
      <c r="AK118" s="365">
        <f>'4M - SPS'!AK118</f>
        <v>3.9553696920511257E-2</v>
      </c>
      <c r="AL118" s="365">
        <f>'4M - SPS'!AL118</f>
        <v>3.7562326323709046E-2</v>
      </c>
      <c r="AM118" s="365">
        <f>'4M - SPS'!AM118</f>
        <v>3.7309360712313777E-2</v>
      </c>
    </row>
    <row r="119" spans="1:39" hidden="1" x14ac:dyDescent="0.25">
      <c r="A119" s="598"/>
      <c r="B119" s="77" t="s">
        <v>22</v>
      </c>
      <c r="C119" s="354">
        <f>'4M - SPS'!C119</f>
        <v>3.5461181829163087E-2</v>
      </c>
      <c r="D119" s="354">
        <f>'4M - SPS'!D119</f>
        <v>3.5803688506613855E-2</v>
      </c>
      <c r="E119" s="354">
        <f>'4M - SPS'!E119</f>
        <v>3.5836947009265943E-2</v>
      </c>
      <c r="F119" s="354">
        <f>'4M - SPS'!F119</f>
        <v>3.724710678873152E-2</v>
      </c>
      <c r="G119" s="354">
        <f>'4M - SPS'!G119</f>
        <v>3.8516410091400353E-2</v>
      </c>
      <c r="H119" s="354">
        <f>'4M - SPS'!H119</f>
        <v>6.6309462665942689E-2</v>
      </c>
      <c r="I119" s="365">
        <f>'4M - SPS'!I119</f>
        <v>6.7753562472526563E-2</v>
      </c>
      <c r="J119" s="365">
        <f>'4M - SPS'!J119</f>
        <v>6.823915742998507E-2</v>
      </c>
      <c r="K119" s="365">
        <f>'4M - SPS'!K119</f>
        <v>6.7525399252015297E-2</v>
      </c>
      <c r="L119" s="365">
        <f>'4M - SPS'!L119</f>
        <v>3.9063382109163408E-2</v>
      </c>
      <c r="M119" s="365">
        <f>'4M - SPS'!M119</f>
        <v>3.9553696920511257E-2</v>
      </c>
      <c r="N119" s="365">
        <f>'4M - SPS'!N119</f>
        <v>3.7562326323709046E-2</v>
      </c>
      <c r="O119" s="365">
        <f>'4M - SPS'!O119</f>
        <v>3.7309360712313777E-2</v>
      </c>
      <c r="P119" s="365">
        <f>'4M - SPS'!P119</f>
        <v>3.7592595090519432E-2</v>
      </c>
      <c r="Q119" s="365">
        <f>'4M - SPS'!Q119</f>
        <v>3.790549063990227E-2</v>
      </c>
      <c r="R119" s="365">
        <f>'4M - SPS'!R119</f>
        <v>3.8795312696370085E-2</v>
      </c>
      <c r="S119" s="365">
        <f>'4M - SPS'!S119</f>
        <v>4.0256529624143049E-2</v>
      </c>
      <c r="T119" s="365">
        <f>'4M - SPS'!T119</f>
        <v>7.0755895095357096E-2</v>
      </c>
      <c r="U119" s="365">
        <f>'4M - SPS'!U119</f>
        <v>6.7753562472526563E-2</v>
      </c>
      <c r="V119" s="365">
        <f>'4M - SPS'!V119</f>
        <v>6.823915742998507E-2</v>
      </c>
      <c r="W119" s="365">
        <f>'4M - SPS'!W119</f>
        <v>6.7525399252015297E-2</v>
      </c>
      <c r="X119" s="365">
        <f>'4M - SPS'!X119</f>
        <v>3.9063382109163408E-2</v>
      </c>
      <c r="Y119" s="365">
        <f>'4M - SPS'!Y119</f>
        <v>3.9553696920511257E-2</v>
      </c>
      <c r="Z119" s="365">
        <f>'4M - SPS'!Z119</f>
        <v>3.7562326323709046E-2</v>
      </c>
      <c r="AA119" s="365">
        <f>'4M - SPS'!AA119</f>
        <v>3.7309360712313777E-2</v>
      </c>
      <c r="AB119" s="365">
        <f>'4M - SPS'!AB119</f>
        <v>3.7592595090519432E-2</v>
      </c>
      <c r="AC119" s="365">
        <f>'4M - SPS'!AC119</f>
        <v>3.790549063990227E-2</v>
      </c>
      <c r="AD119" s="365">
        <f>'4M - SPS'!AD119</f>
        <v>3.8795312696370085E-2</v>
      </c>
      <c r="AE119" s="365">
        <f>'4M - SPS'!AE119</f>
        <v>4.0256529624143049E-2</v>
      </c>
      <c r="AF119" s="365">
        <f>'4M - SPS'!AF119</f>
        <v>7.0755895095357096E-2</v>
      </c>
      <c r="AG119" s="365">
        <f>'4M - SPS'!AG119</f>
        <v>6.7753562472526563E-2</v>
      </c>
      <c r="AH119" s="365">
        <f>'4M - SPS'!AH119</f>
        <v>6.823915742998507E-2</v>
      </c>
      <c r="AI119" s="365">
        <f>'4M - SPS'!AI119</f>
        <v>6.7525399252015297E-2</v>
      </c>
      <c r="AJ119" s="365">
        <f>'4M - SPS'!AJ119</f>
        <v>3.9063382109163408E-2</v>
      </c>
      <c r="AK119" s="365">
        <f>'4M - SPS'!AK119</f>
        <v>3.9553696920511257E-2</v>
      </c>
      <c r="AL119" s="365">
        <f>'4M - SPS'!AL119</f>
        <v>3.7562326323709046E-2</v>
      </c>
      <c r="AM119" s="365">
        <f>'4M - SPS'!AM119</f>
        <v>3.7309360712313777E-2</v>
      </c>
    </row>
    <row r="120" spans="1:39" hidden="1" x14ac:dyDescent="0.25">
      <c r="A120" s="598"/>
      <c r="B120" s="77" t="s">
        <v>23</v>
      </c>
      <c r="C120" s="354">
        <f>'4M - SPS'!C120</f>
        <v>3.5461181829163087E-2</v>
      </c>
      <c r="D120" s="354">
        <f>'4M - SPS'!D120</f>
        <v>3.5803688506613855E-2</v>
      </c>
      <c r="E120" s="354">
        <f>'4M - SPS'!E120</f>
        <v>3.5836947009265943E-2</v>
      </c>
      <c r="F120" s="354">
        <f>'4M - SPS'!F120</f>
        <v>3.724710678873152E-2</v>
      </c>
      <c r="G120" s="354">
        <f>'4M - SPS'!G120</f>
        <v>3.8516410091400353E-2</v>
      </c>
      <c r="H120" s="354">
        <f>'4M - SPS'!H120</f>
        <v>6.6309462665942689E-2</v>
      </c>
      <c r="I120" s="365">
        <f>'4M - SPS'!I120</f>
        <v>6.7753562472526563E-2</v>
      </c>
      <c r="J120" s="365">
        <f>'4M - SPS'!J120</f>
        <v>6.823915742998507E-2</v>
      </c>
      <c r="K120" s="365">
        <f>'4M - SPS'!K120</f>
        <v>6.7525399252015297E-2</v>
      </c>
      <c r="L120" s="365">
        <f>'4M - SPS'!L120</f>
        <v>3.9063382109163408E-2</v>
      </c>
      <c r="M120" s="365">
        <f>'4M - SPS'!M120</f>
        <v>3.9553696920511257E-2</v>
      </c>
      <c r="N120" s="365">
        <f>'4M - SPS'!N120</f>
        <v>3.7562326323709046E-2</v>
      </c>
      <c r="O120" s="365">
        <f>'4M - SPS'!O120</f>
        <v>3.7309360712313777E-2</v>
      </c>
      <c r="P120" s="365">
        <f>'4M - SPS'!P120</f>
        <v>3.7592595090519432E-2</v>
      </c>
      <c r="Q120" s="365">
        <f>'4M - SPS'!Q120</f>
        <v>3.790549063990227E-2</v>
      </c>
      <c r="R120" s="365">
        <f>'4M - SPS'!R120</f>
        <v>3.8795312696370085E-2</v>
      </c>
      <c r="S120" s="365">
        <f>'4M - SPS'!S120</f>
        <v>4.0256529624143049E-2</v>
      </c>
      <c r="T120" s="365">
        <f>'4M - SPS'!T120</f>
        <v>7.0755895095357096E-2</v>
      </c>
      <c r="U120" s="365">
        <f>'4M - SPS'!U120</f>
        <v>6.7753562472526563E-2</v>
      </c>
      <c r="V120" s="365">
        <f>'4M - SPS'!V120</f>
        <v>6.823915742998507E-2</v>
      </c>
      <c r="W120" s="365">
        <f>'4M - SPS'!W120</f>
        <v>6.7525399252015297E-2</v>
      </c>
      <c r="X120" s="365">
        <f>'4M - SPS'!X120</f>
        <v>3.9063382109163408E-2</v>
      </c>
      <c r="Y120" s="365">
        <f>'4M - SPS'!Y120</f>
        <v>3.9553696920511257E-2</v>
      </c>
      <c r="Z120" s="365">
        <f>'4M - SPS'!Z120</f>
        <v>3.7562326323709046E-2</v>
      </c>
      <c r="AA120" s="365">
        <f>'4M - SPS'!AA120</f>
        <v>3.7309360712313777E-2</v>
      </c>
      <c r="AB120" s="365">
        <f>'4M - SPS'!AB120</f>
        <v>3.7592595090519432E-2</v>
      </c>
      <c r="AC120" s="365">
        <f>'4M - SPS'!AC120</f>
        <v>3.790549063990227E-2</v>
      </c>
      <c r="AD120" s="365">
        <f>'4M - SPS'!AD120</f>
        <v>3.8795312696370085E-2</v>
      </c>
      <c r="AE120" s="365">
        <f>'4M - SPS'!AE120</f>
        <v>4.0256529624143049E-2</v>
      </c>
      <c r="AF120" s="365">
        <f>'4M - SPS'!AF120</f>
        <v>7.0755895095357096E-2</v>
      </c>
      <c r="AG120" s="365">
        <f>'4M - SPS'!AG120</f>
        <v>6.7753562472526563E-2</v>
      </c>
      <c r="AH120" s="365">
        <f>'4M - SPS'!AH120</f>
        <v>6.823915742998507E-2</v>
      </c>
      <c r="AI120" s="365">
        <f>'4M - SPS'!AI120</f>
        <v>6.7525399252015297E-2</v>
      </c>
      <c r="AJ120" s="365">
        <f>'4M - SPS'!AJ120</f>
        <v>3.9063382109163408E-2</v>
      </c>
      <c r="AK120" s="365">
        <f>'4M - SPS'!AK120</f>
        <v>3.9553696920511257E-2</v>
      </c>
      <c r="AL120" s="365">
        <f>'4M - SPS'!AL120</f>
        <v>3.7562326323709046E-2</v>
      </c>
      <c r="AM120" s="365">
        <f>'4M - SPS'!AM120</f>
        <v>3.7309360712313777E-2</v>
      </c>
    </row>
    <row r="121" spans="1:39" hidden="1" x14ac:dyDescent="0.25">
      <c r="A121" s="598"/>
      <c r="B121" s="77" t="s">
        <v>7</v>
      </c>
      <c r="C121" s="354">
        <f>'4M - SPS'!C121</f>
        <v>3.4063160722364053E-2</v>
      </c>
      <c r="D121" s="354">
        <f>'4M - SPS'!D121</f>
        <v>3.4344193386708306E-2</v>
      </c>
      <c r="E121" s="354">
        <f>'4M - SPS'!E121</f>
        <v>3.4818737873830843E-2</v>
      </c>
      <c r="F121" s="354">
        <f>'4M - SPS'!F121</f>
        <v>3.6102588979802466E-2</v>
      </c>
      <c r="G121" s="354">
        <f>'4M - SPS'!G121</f>
        <v>3.6904195360291804E-2</v>
      </c>
      <c r="H121" s="354">
        <f>'4M - SPS'!H121</f>
        <v>6.3303885336710788E-2</v>
      </c>
      <c r="I121" s="365">
        <f>'4M - SPS'!I121</f>
        <v>6.4558915989139196E-2</v>
      </c>
      <c r="J121" s="365">
        <f>'4M - SPS'!J121</f>
        <v>6.5253104129576744E-2</v>
      </c>
      <c r="K121" s="365">
        <f>'4M - SPS'!K121</f>
        <v>6.4498460821838438E-2</v>
      </c>
      <c r="L121" s="365">
        <f>'4M - SPS'!L121</f>
        <v>3.7446622718188112E-2</v>
      </c>
      <c r="M121" s="365">
        <f>'4M - SPS'!M121</f>
        <v>3.7897793768534443E-2</v>
      </c>
      <c r="N121" s="365">
        <f>'4M - SPS'!N121</f>
        <v>3.5939490764754653E-2</v>
      </c>
      <c r="O121" s="365">
        <f>'4M - SPS'!O121</f>
        <v>3.5682741979693122E-2</v>
      </c>
      <c r="P121" s="365">
        <f>'4M - SPS'!P121</f>
        <v>3.5900332017223431E-2</v>
      </c>
      <c r="Q121" s="365">
        <f>'4M - SPS'!Q121</f>
        <v>3.6855222703080198E-2</v>
      </c>
      <c r="R121" s="365">
        <f>'4M - SPS'!R121</f>
        <v>3.7713234347840394E-2</v>
      </c>
      <c r="S121" s="365">
        <f>'4M - SPS'!S121</f>
        <v>3.8506725867705857E-2</v>
      </c>
      <c r="T121" s="365">
        <f>'4M - SPS'!T121</f>
        <v>6.7586919778914373E-2</v>
      </c>
      <c r="U121" s="365">
        <f>'4M - SPS'!U121</f>
        <v>6.4558915989139196E-2</v>
      </c>
      <c r="V121" s="365">
        <f>'4M - SPS'!V121</f>
        <v>6.5253104129576744E-2</v>
      </c>
      <c r="W121" s="365">
        <f>'4M - SPS'!W121</f>
        <v>6.4498460821838438E-2</v>
      </c>
      <c r="X121" s="365">
        <f>'4M - SPS'!X121</f>
        <v>3.7446622718188112E-2</v>
      </c>
      <c r="Y121" s="365">
        <f>'4M - SPS'!Y121</f>
        <v>3.7897793768534443E-2</v>
      </c>
      <c r="Z121" s="365">
        <f>'4M - SPS'!Z121</f>
        <v>3.5939490764754653E-2</v>
      </c>
      <c r="AA121" s="365">
        <f>'4M - SPS'!AA121</f>
        <v>3.5682741979693122E-2</v>
      </c>
      <c r="AB121" s="365">
        <f>'4M - SPS'!AB121</f>
        <v>3.5900332017223431E-2</v>
      </c>
      <c r="AC121" s="365">
        <f>'4M - SPS'!AC121</f>
        <v>3.6855222703080198E-2</v>
      </c>
      <c r="AD121" s="365">
        <f>'4M - SPS'!AD121</f>
        <v>3.7713234347840394E-2</v>
      </c>
      <c r="AE121" s="365">
        <f>'4M - SPS'!AE121</f>
        <v>3.8506725867705857E-2</v>
      </c>
      <c r="AF121" s="365">
        <f>'4M - SPS'!AF121</f>
        <v>6.7586919778914373E-2</v>
      </c>
      <c r="AG121" s="365">
        <f>'4M - SPS'!AG121</f>
        <v>6.4558915989139196E-2</v>
      </c>
      <c r="AH121" s="365">
        <f>'4M - SPS'!AH121</f>
        <v>6.5253104129576744E-2</v>
      </c>
      <c r="AI121" s="365">
        <f>'4M - SPS'!AI121</f>
        <v>6.4498460821838438E-2</v>
      </c>
      <c r="AJ121" s="365">
        <f>'4M - SPS'!AJ121</f>
        <v>3.7446622718188112E-2</v>
      </c>
      <c r="AK121" s="365">
        <f>'4M - SPS'!AK121</f>
        <v>3.7897793768534443E-2</v>
      </c>
      <c r="AL121" s="365">
        <f>'4M - SPS'!AL121</f>
        <v>3.5939490764754653E-2</v>
      </c>
      <c r="AM121" s="365">
        <f>'4M - SPS'!AM121</f>
        <v>3.5682741979693122E-2</v>
      </c>
    </row>
    <row r="122" spans="1:39" ht="15.75" hidden="1" thickBot="1" x14ac:dyDescent="0.3">
      <c r="A122" s="599"/>
      <c r="B122" s="79" t="s">
        <v>8</v>
      </c>
      <c r="C122" s="354">
        <f>'4M - SPS'!C122</f>
        <v>3.5782475791091423E-2</v>
      </c>
      <c r="D122" s="354">
        <f>'4M - SPS'!D122</f>
        <v>3.6404921823038824E-2</v>
      </c>
      <c r="E122" s="354">
        <f>'4M - SPS'!E122</f>
        <v>3.7274854276496266E-2</v>
      </c>
      <c r="F122" s="354">
        <f>'4M - SPS'!F122</f>
        <v>3.9149914613827323E-2</v>
      </c>
      <c r="G122" s="354">
        <f>'4M - SPS'!G122</f>
        <v>4.0191329825711879E-2</v>
      </c>
      <c r="H122" s="354">
        <f>'4M - SPS'!H122</f>
        <v>7.137503967949535E-2</v>
      </c>
      <c r="I122" s="365">
        <f>'4M - SPS'!I122</f>
        <v>7.1281056658700187E-2</v>
      </c>
      <c r="J122" s="365">
        <f>'4M - SPS'!J122</f>
        <v>7.3419066539057082E-2</v>
      </c>
      <c r="K122" s="365">
        <f>'4M - SPS'!K122</f>
        <v>7.0969717842630911E-2</v>
      </c>
      <c r="L122" s="365">
        <f>'4M - SPS'!L122</f>
        <v>4.0735333196233868E-2</v>
      </c>
      <c r="M122" s="365">
        <f>'4M - SPS'!M122</f>
        <v>4.1293551146050066E-2</v>
      </c>
      <c r="N122" s="365">
        <f>'4M - SPS'!N122</f>
        <v>3.8129622671069403E-2</v>
      </c>
      <c r="O122" s="365">
        <f>'4M - SPS'!O122</f>
        <v>3.720867190622492E-2</v>
      </c>
      <c r="P122" s="365">
        <f>'4M - SPS'!P122</f>
        <v>3.7965054983119348E-2</v>
      </c>
      <c r="Q122" s="365">
        <f>'4M - SPS'!Q122</f>
        <v>3.9526899842224586E-2</v>
      </c>
      <c r="R122" s="365">
        <f>'4M - SPS'!R122</f>
        <v>4.1066274953560376E-2</v>
      </c>
      <c r="S122" s="365">
        <f>'4M - SPS'!S122</f>
        <v>4.2068085643249667E-2</v>
      </c>
      <c r="T122" s="365">
        <f>'4M - SPS'!T122</f>
        <v>7.6096635164427801E-2</v>
      </c>
      <c r="U122" s="365">
        <f>'4M - SPS'!U122</f>
        <v>7.1281056658700187E-2</v>
      </c>
      <c r="V122" s="365">
        <f>'4M - SPS'!V122</f>
        <v>7.3419066539057082E-2</v>
      </c>
      <c r="W122" s="365">
        <f>'4M - SPS'!W122</f>
        <v>7.0969717842630911E-2</v>
      </c>
      <c r="X122" s="365">
        <f>'4M - SPS'!X122</f>
        <v>4.0735333196233868E-2</v>
      </c>
      <c r="Y122" s="365">
        <f>'4M - SPS'!Y122</f>
        <v>4.1293551146050066E-2</v>
      </c>
      <c r="Z122" s="365">
        <f>'4M - SPS'!Z122</f>
        <v>3.8129622671069403E-2</v>
      </c>
      <c r="AA122" s="365">
        <f>'4M - SPS'!AA122</f>
        <v>3.720867190622492E-2</v>
      </c>
      <c r="AB122" s="365">
        <f>'4M - SPS'!AB122</f>
        <v>3.7965054983119348E-2</v>
      </c>
      <c r="AC122" s="365">
        <f>'4M - SPS'!AC122</f>
        <v>3.9526899842224586E-2</v>
      </c>
      <c r="AD122" s="365">
        <f>'4M - SPS'!AD122</f>
        <v>4.1066274953560376E-2</v>
      </c>
      <c r="AE122" s="365">
        <f>'4M - SPS'!AE122</f>
        <v>4.2068085643249667E-2</v>
      </c>
      <c r="AF122" s="365">
        <f>'4M - SPS'!AF122</f>
        <v>7.6096635164427801E-2</v>
      </c>
      <c r="AG122" s="365">
        <f>'4M - SPS'!AG122</f>
        <v>7.1281056658700187E-2</v>
      </c>
      <c r="AH122" s="365">
        <f>'4M - SPS'!AH122</f>
        <v>7.3419066539057082E-2</v>
      </c>
      <c r="AI122" s="365">
        <f>'4M - SPS'!AI122</f>
        <v>7.0969717842630911E-2</v>
      </c>
      <c r="AJ122" s="365">
        <f>'4M - SPS'!AJ122</f>
        <v>4.0735333196233868E-2</v>
      </c>
      <c r="AK122" s="365">
        <f>'4M - SPS'!AK122</f>
        <v>4.1293551146050066E-2</v>
      </c>
      <c r="AL122" s="365">
        <f>'4M - SPS'!AL122</f>
        <v>3.8129622671069403E-2</v>
      </c>
      <c r="AM122" s="365">
        <f>'4M - SPS'!AM122</f>
        <v>3.720867190622492E-2</v>
      </c>
    </row>
    <row r="123" spans="1:39" hidden="1" x14ac:dyDescent="0.25">
      <c r="A123" s="96"/>
      <c r="B123" s="96"/>
      <c r="C123" s="97"/>
      <c r="D123" s="97"/>
      <c r="E123" s="97"/>
      <c r="F123" s="97"/>
      <c r="G123" s="97"/>
      <c r="H123" s="97"/>
      <c r="I123" s="97"/>
      <c r="J123" s="97"/>
      <c r="K123" s="97"/>
      <c r="L123" s="97"/>
      <c r="M123" s="97"/>
      <c r="N123" s="97"/>
    </row>
    <row r="124" spans="1:39" ht="15.75" hidden="1" thickBot="1" x14ac:dyDescent="0.3"/>
    <row r="125" spans="1:39" ht="15.75" hidden="1" thickBot="1" x14ac:dyDescent="0.3">
      <c r="C125" s="632" t="s">
        <v>118</v>
      </c>
      <c r="D125" s="633"/>
      <c r="E125" s="633"/>
      <c r="F125" s="633"/>
      <c r="G125" s="633"/>
      <c r="H125" s="633"/>
      <c r="I125" s="633"/>
      <c r="J125" s="633"/>
      <c r="K125" s="633"/>
      <c r="L125" s="633"/>
      <c r="M125" s="633"/>
      <c r="N125" s="634"/>
      <c r="O125" s="635" t="s">
        <v>118</v>
      </c>
      <c r="P125" s="633"/>
      <c r="Q125" s="633"/>
      <c r="R125" s="633"/>
      <c r="S125" s="633"/>
      <c r="T125" s="633"/>
      <c r="U125" s="633"/>
      <c r="V125" s="633"/>
      <c r="W125" s="633"/>
      <c r="X125" s="633"/>
      <c r="Y125" s="633"/>
      <c r="Z125" s="634"/>
      <c r="AA125" s="635" t="s">
        <v>118</v>
      </c>
      <c r="AB125" s="633"/>
      <c r="AC125" s="633"/>
      <c r="AD125" s="633"/>
      <c r="AE125" s="633"/>
      <c r="AF125" s="633"/>
      <c r="AG125" s="633"/>
      <c r="AH125" s="633"/>
      <c r="AI125" s="633"/>
      <c r="AJ125" s="633"/>
      <c r="AK125" s="633"/>
      <c r="AL125" s="634"/>
      <c r="AM125" s="476" t="s">
        <v>118</v>
      </c>
    </row>
    <row r="126" spans="1:39" ht="15.75" hidden="1" thickBot="1" x14ac:dyDescent="0.3">
      <c r="A126" s="597" t="s">
        <v>119</v>
      </c>
      <c r="B126" s="257" t="s">
        <v>136</v>
      </c>
      <c r="C126" s="142">
        <f>C$4</f>
        <v>44927</v>
      </c>
      <c r="D126" s="142">
        <f t="shared" ref="D126:AM126" si="60">D$4</f>
        <v>44958</v>
      </c>
      <c r="E126" s="142">
        <f t="shared" si="60"/>
        <v>44986</v>
      </c>
      <c r="F126" s="142">
        <f t="shared" si="60"/>
        <v>45017</v>
      </c>
      <c r="G126" s="142">
        <f t="shared" si="60"/>
        <v>45047</v>
      </c>
      <c r="H126" s="142">
        <f t="shared" si="60"/>
        <v>45078</v>
      </c>
      <c r="I126" s="142">
        <f t="shared" si="60"/>
        <v>45108</v>
      </c>
      <c r="J126" s="142">
        <f t="shared" si="60"/>
        <v>45139</v>
      </c>
      <c r="K126" s="142">
        <f t="shared" si="60"/>
        <v>45170</v>
      </c>
      <c r="L126" s="142">
        <f t="shared" si="60"/>
        <v>45200</v>
      </c>
      <c r="M126" s="142">
        <f t="shared" si="60"/>
        <v>45231</v>
      </c>
      <c r="N126" s="142">
        <f t="shared" si="60"/>
        <v>45261</v>
      </c>
      <c r="O126" s="142">
        <f t="shared" si="60"/>
        <v>45292</v>
      </c>
      <c r="P126" s="142">
        <f t="shared" si="60"/>
        <v>45323</v>
      </c>
      <c r="Q126" s="142">
        <f t="shared" si="60"/>
        <v>45352</v>
      </c>
      <c r="R126" s="142">
        <f t="shared" si="60"/>
        <v>45383</v>
      </c>
      <c r="S126" s="142">
        <f t="shared" si="60"/>
        <v>45413</v>
      </c>
      <c r="T126" s="142">
        <f t="shared" si="60"/>
        <v>45444</v>
      </c>
      <c r="U126" s="142">
        <f t="shared" si="60"/>
        <v>45474</v>
      </c>
      <c r="V126" s="142">
        <f t="shared" si="60"/>
        <v>45505</v>
      </c>
      <c r="W126" s="142">
        <f t="shared" si="60"/>
        <v>45536</v>
      </c>
      <c r="X126" s="142">
        <f t="shared" si="60"/>
        <v>45566</v>
      </c>
      <c r="Y126" s="142">
        <f t="shared" si="60"/>
        <v>45597</v>
      </c>
      <c r="Z126" s="142">
        <f t="shared" si="60"/>
        <v>45627</v>
      </c>
      <c r="AA126" s="142">
        <f t="shared" si="60"/>
        <v>45658</v>
      </c>
      <c r="AB126" s="142">
        <f t="shared" si="60"/>
        <v>45689</v>
      </c>
      <c r="AC126" s="142">
        <f t="shared" si="60"/>
        <v>45717</v>
      </c>
      <c r="AD126" s="142">
        <f t="shared" si="60"/>
        <v>45748</v>
      </c>
      <c r="AE126" s="142">
        <f t="shared" si="60"/>
        <v>45778</v>
      </c>
      <c r="AF126" s="142">
        <f t="shared" si="60"/>
        <v>45809</v>
      </c>
      <c r="AG126" s="142">
        <f t="shared" si="60"/>
        <v>45839</v>
      </c>
      <c r="AH126" s="142">
        <f t="shared" si="60"/>
        <v>45870</v>
      </c>
      <c r="AI126" s="142">
        <f t="shared" si="60"/>
        <v>45901</v>
      </c>
      <c r="AJ126" s="142">
        <f t="shared" si="60"/>
        <v>45931</v>
      </c>
      <c r="AK126" s="142">
        <f t="shared" si="60"/>
        <v>45962</v>
      </c>
      <c r="AL126" s="142">
        <f t="shared" si="60"/>
        <v>45992</v>
      </c>
      <c r="AM126" s="142">
        <f t="shared" si="60"/>
        <v>46023</v>
      </c>
    </row>
    <row r="127" spans="1:39" hidden="1" x14ac:dyDescent="0.25">
      <c r="A127" s="598"/>
      <c r="B127" s="236" t="s">
        <v>19</v>
      </c>
      <c r="C127" s="354">
        <f>'4M - SPS'!C127</f>
        <v>2.4010320670554129E-3</v>
      </c>
      <c r="D127" s="354">
        <f>'4M - SPS'!D127</f>
        <v>2.4658614444414456E-3</v>
      </c>
      <c r="E127" s="354">
        <f>'4M - SPS'!E127</f>
        <v>2.4663552230189505E-3</v>
      </c>
      <c r="F127" s="354">
        <f>'4M - SPS'!F127</f>
        <v>2.6618576910220812E-3</v>
      </c>
      <c r="G127" s="354">
        <f>'4M - SPS'!G127</f>
        <v>3.2351217899887503E-3</v>
      </c>
      <c r="H127" s="354">
        <f>'4M - SPS'!H127</f>
        <v>9.5463486409639135E-3</v>
      </c>
      <c r="I127" s="365">
        <f>'4M - SPS'!I127</f>
        <v>9.2204375274734379E-3</v>
      </c>
      <c r="J127" s="365">
        <f>'4M - SPS'!J127</f>
        <v>9.38284257001493E-3</v>
      </c>
      <c r="K127" s="365">
        <f>'4M - SPS'!K127</f>
        <v>9.0396007479847072E-3</v>
      </c>
      <c r="L127" s="365">
        <f>'4M - SPS'!L127</f>
        <v>3.1606178908365895E-3</v>
      </c>
      <c r="M127" s="365">
        <f>'4M - SPS'!M127</f>
        <v>3.2913030794887426E-3</v>
      </c>
      <c r="N127" s="365">
        <f>'4M - SPS'!N127</f>
        <v>2.2736736762909611E-3</v>
      </c>
      <c r="O127" s="365">
        <f>'4M - SPS'!O127</f>
        <v>2.5206392876862228E-3</v>
      </c>
      <c r="P127" s="365">
        <f>'4M - SPS'!P127</f>
        <v>2.6094049094805729E-3</v>
      </c>
      <c r="Q127" s="365">
        <f>'4M - SPS'!Q127</f>
        <v>2.6625093600977324E-3</v>
      </c>
      <c r="R127" s="365">
        <f>'4M - SPS'!R127</f>
        <v>2.8186873036299166E-3</v>
      </c>
      <c r="S127" s="365">
        <f>'4M - SPS'!S127</f>
        <v>3.4884703758569541E-3</v>
      </c>
      <c r="T127" s="365">
        <f>'4M - SPS'!T127</f>
        <v>1.0277104904642899E-2</v>
      </c>
      <c r="U127" s="365">
        <f>'4M - SPS'!U127</f>
        <v>9.2204375274734379E-3</v>
      </c>
      <c r="V127" s="365">
        <f>'4M - SPS'!V127</f>
        <v>9.38284257001493E-3</v>
      </c>
      <c r="W127" s="365">
        <f>'4M - SPS'!W127</f>
        <v>9.0396007479847072E-3</v>
      </c>
      <c r="X127" s="365">
        <f>'4M - SPS'!X127</f>
        <v>3.1606178908365895E-3</v>
      </c>
      <c r="Y127" s="365">
        <f>'4M - SPS'!Y127</f>
        <v>3.2913030794887426E-3</v>
      </c>
      <c r="Z127" s="365">
        <f>'4M - SPS'!Z127</f>
        <v>2.2736736762909611E-3</v>
      </c>
      <c r="AA127" s="365">
        <f>'4M - SPS'!AA127</f>
        <v>2.5206392876862228E-3</v>
      </c>
      <c r="AB127" s="365">
        <f>'4M - SPS'!AB127</f>
        <v>2.6094049094805729E-3</v>
      </c>
      <c r="AC127" s="365">
        <f>'4M - SPS'!AC127</f>
        <v>2.6625093600977324E-3</v>
      </c>
      <c r="AD127" s="365">
        <f>'4M - SPS'!AD127</f>
        <v>2.8186873036299166E-3</v>
      </c>
      <c r="AE127" s="365">
        <f>'4M - SPS'!AE127</f>
        <v>3.4884703758569541E-3</v>
      </c>
      <c r="AF127" s="365">
        <f>'4M - SPS'!AF127</f>
        <v>1.0277104904642899E-2</v>
      </c>
      <c r="AG127" s="365">
        <f>'4M - SPS'!AG127</f>
        <v>9.2204375274734379E-3</v>
      </c>
      <c r="AH127" s="365">
        <f>'4M - SPS'!AH127</f>
        <v>9.38284257001493E-3</v>
      </c>
      <c r="AI127" s="365">
        <f>'4M - SPS'!AI127</f>
        <v>9.0396007479847072E-3</v>
      </c>
      <c r="AJ127" s="365">
        <f>'4M - SPS'!AJ127</f>
        <v>3.1606178908365895E-3</v>
      </c>
      <c r="AK127" s="365">
        <f>'4M - SPS'!AK127</f>
        <v>3.2913030794887426E-3</v>
      </c>
      <c r="AL127" s="365">
        <f>'4M - SPS'!AL127</f>
        <v>2.2736736762909611E-3</v>
      </c>
      <c r="AM127" s="365">
        <f>'4M - SPS'!AM127</f>
        <v>2.5206392876862228E-3</v>
      </c>
    </row>
    <row r="128" spans="1:39" hidden="1" x14ac:dyDescent="0.25">
      <c r="A128" s="598"/>
      <c r="B128" s="236" t="s">
        <v>0</v>
      </c>
      <c r="C128" s="354">
        <f>'4M - SPS'!C128</f>
        <v>3.9566344268990262E-3</v>
      </c>
      <c r="D128" s="354">
        <f>'4M - SPS'!D128</f>
        <v>3.5176333574623809E-3</v>
      </c>
      <c r="E128" s="354">
        <f>'4M - SPS'!E128</f>
        <v>3.5869594089475093E-3</v>
      </c>
      <c r="F128" s="354">
        <f>'4M - SPS'!F128</f>
        <v>2.4466934737691118E-3</v>
      </c>
      <c r="G128" s="354">
        <f>'4M - SPS'!G128</f>
        <v>5.5928870581329381E-3</v>
      </c>
      <c r="H128" s="354">
        <f>'4M - SPS'!H128</f>
        <v>1.6763782272094924E-2</v>
      </c>
      <c r="I128" s="365">
        <f>'4M - SPS'!I128</f>
        <v>1.4675867510337476E-2</v>
      </c>
      <c r="J128" s="365">
        <f>'4M - SPS'!J128</f>
        <v>1.6014393668506627E-2</v>
      </c>
      <c r="K128" s="365">
        <f>'4M - SPS'!K128</f>
        <v>1.6905592992344596E-2</v>
      </c>
      <c r="L128" s="365">
        <f>'4M - SPS'!L128</f>
        <v>3.3223337421884975E-3</v>
      </c>
      <c r="M128" s="365">
        <f>'4M - SPS'!M128</f>
        <v>3.0404397692707871E-3</v>
      </c>
      <c r="N128" s="365">
        <f>'4M - SPS'!N128</f>
        <v>3.2052956962383477E-3</v>
      </c>
      <c r="O128" s="365">
        <f>'4M - SPS'!O128</f>
        <v>4.1692768850366182E-3</v>
      </c>
      <c r="P128" s="365">
        <f>'4M - SPS'!P128</f>
        <v>3.7264894681143467E-3</v>
      </c>
      <c r="Q128" s="365">
        <f>'4M - SPS'!Q128</f>
        <v>3.8763402217987103E-3</v>
      </c>
      <c r="R128" s="365">
        <f>'4M - SPS'!R128</f>
        <v>2.5766990633745573E-3</v>
      </c>
      <c r="S128" s="365">
        <f>'4M - SPS'!S128</f>
        <v>6.0374752687771217E-3</v>
      </c>
      <c r="T128" s="365">
        <f>'4M - SPS'!T128</f>
        <v>1.8064643358666917E-2</v>
      </c>
      <c r="U128" s="365">
        <f>'4M - SPS'!U128</f>
        <v>1.4675867510337476E-2</v>
      </c>
      <c r="V128" s="365">
        <f>'4M - SPS'!V128</f>
        <v>1.6014393668506627E-2</v>
      </c>
      <c r="W128" s="365">
        <f>'4M - SPS'!W128</f>
        <v>1.6905592992344596E-2</v>
      </c>
      <c r="X128" s="365">
        <f>'4M - SPS'!X128</f>
        <v>3.3223337421884975E-3</v>
      </c>
      <c r="Y128" s="365">
        <f>'4M - SPS'!Y128</f>
        <v>3.0404397692707871E-3</v>
      </c>
      <c r="Z128" s="365">
        <f>'4M - SPS'!Z128</f>
        <v>3.2052956962383477E-3</v>
      </c>
      <c r="AA128" s="365">
        <f>'4M - SPS'!AA128</f>
        <v>4.1692768850366182E-3</v>
      </c>
      <c r="AB128" s="365">
        <f>'4M - SPS'!AB128</f>
        <v>3.7264894681143467E-3</v>
      </c>
      <c r="AC128" s="365">
        <f>'4M - SPS'!AC128</f>
        <v>3.8763402217987103E-3</v>
      </c>
      <c r="AD128" s="365">
        <f>'4M - SPS'!AD128</f>
        <v>2.5766990633745573E-3</v>
      </c>
      <c r="AE128" s="365">
        <f>'4M - SPS'!AE128</f>
        <v>6.0374752687771217E-3</v>
      </c>
      <c r="AF128" s="365">
        <f>'4M - SPS'!AF128</f>
        <v>1.8064643358666917E-2</v>
      </c>
      <c r="AG128" s="365">
        <f>'4M - SPS'!AG128</f>
        <v>1.4675867510337476E-2</v>
      </c>
      <c r="AH128" s="365">
        <f>'4M - SPS'!AH128</f>
        <v>1.6014393668506627E-2</v>
      </c>
      <c r="AI128" s="365">
        <f>'4M - SPS'!AI128</f>
        <v>1.6905592992344596E-2</v>
      </c>
      <c r="AJ128" s="365">
        <f>'4M - SPS'!AJ128</f>
        <v>3.3223337421884975E-3</v>
      </c>
      <c r="AK128" s="365">
        <f>'4M - SPS'!AK128</f>
        <v>3.0404397692707871E-3</v>
      </c>
      <c r="AL128" s="365">
        <f>'4M - SPS'!AL128</f>
        <v>3.2052956962383477E-3</v>
      </c>
      <c r="AM128" s="365">
        <f>'4M - SPS'!AM128</f>
        <v>4.1692768850366182E-3</v>
      </c>
    </row>
    <row r="129" spans="1:39" hidden="1" x14ac:dyDescent="0.25">
      <c r="A129" s="598"/>
      <c r="B129" s="236" t="s">
        <v>20</v>
      </c>
      <c r="C129" s="354">
        <f>'4M - SPS'!C129</f>
        <v>2.3191431482804561E-3</v>
      </c>
      <c r="D129" s="354">
        <f>'4M - SPS'!D129</f>
        <v>2.4881768341410556E-3</v>
      </c>
      <c r="E129" s="354">
        <f>'4M - SPS'!E129</f>
        <v>3.0900184092566029E-3</v>
      </c>
      <c r="F129" s="354">
        <f>'4M - SPS'!F129</f>
        <v>3.6647229932064243E-3</v>
      </c>
      <c r="G129" s="354">
        <f>'4M - SPS'!G129</f>
        <v>3.9001967425907141E-3</v>
      </c>
      <c r="H129" s="354">
        <f>'4M - SPS'!H129</f>
        <v>1.1741180923042509E-2</v>
      </c>
      <c r="I129" s="365">
        <f>'4M - SPS'!I129</f>
        <v>1.1066439775475291E-2</v>
      </c>
      <c r="J129" s="365">
        <f>'4M - SPS'!J129</f>
        <v>1.1551312608874764E-2</v>
      </c>
      <c r="K129" s="365">
        <f>'4M - SPS'!K129</f>
        <v>1.0907027801026845E-2</v>
      </c>
      <c r="L129" s="365">
        <f>'4M - SPS'!L129</f>
        <v>3.8022208464511746E-3</v>
      </c>
      <c r="M129" s="365">
        <f>'4M - SPS'!M129</f>
        <v>3.983616090822921E-3</v>
      </c>
      <c r="N129" s="365">
        <f>'4M - SPS'!N129</f>
        <v>2.2921215203200737E-3</v>
      </c>
      <c r="O129" s="365">
        <f>'4M - SPS'!O129</f>
        <v>2.4321966640706207E-3</v>
      </c>
      <c r="P129" s="365">
        <f>'4M - SPS'!P129</f>
        <v>2.6321534960047515E-3</v>
      </c>
      <c r="Q129" s="365">
        <f>'4M - SPS'!Q129</f>
        <v>3.343031587303571E-3</v>
      </c>
      <c r="R129" s="365">
        <f>'4M - SPS'!R129</f>
        <v>3.894447753643759E-3</v>
      </c>
      <c r="S129" s="365">
        <f>'4M - SPS'!S129</f>
        <v>4.2121225341183359E-3</v>
      </c>
      <c r="T129" s="365">
        <f>'4M - SPS'!T129</f>
        <v>1.2644153271365446E-2</v>
      </c>
      <c r="U129" s="365">
        <f>'4M - SPS'!U129</f>
        <v>1.1066439775475291E-2</v>
      </c>
      <c r="V129" s="365">
        <f>'4M - SPS'!V129</f>
        <v>1.1551312608874764E-2</v>
      </c>
      <c r="W129" s="365">
        <f>'4M - SPS'!W129</f>
        <v>1.0907027801026845E-2</v>
      </c>
      <c r="X129" s="365">
        <f>'4M - SPS'!X129</f>
        <v>3.8022208464511746E-3</v>
      </c>
      <c r="Y129" s="365">
        <f>'4M - SPS'!Y129</f>
        <v>3.983616090822921E-3</v>
      </c>
      <c r="Z129" s="365">
        <f>'4M - SPS'!Z129</f>
        <v>2.2921215203200737E-3</v>
      </c>
      <c r="AA129" s="365">
        <f>'4M - SPS'!AA129</f>
        <v>2.4321966640706207E-3</v>
      </c>
      <c r="AB129" s="365">
        <f>'4M - SPS'!AB129</f>
        <v>2.6321534960047515E-3</v>
      </c>
      <c r="AC129" s="365">
        <f>'4M - SPS'!AC129</f>
        <v>3.343031587303571E-3</v>
      </c>
      <c r="AD129" s="365">
        <f>'4M - SPS'!AD129</f>
        <v>3.894447753643759E-3</v>
      </c>
      <c r="AE129" s="365">
        <f>'4M - SPS'!AE129</f>
        <v>4.2121225341183359E-3</v>
      </c>
      <c r="AF129" s="365">
        <f>'4M - SPS'!AF129</f>
        <v>1.2644153271365446E-2</v>
      </c>
      <c r="AG129" s="365">
        <f>'4M - SPS'!AG129</f>
        <v>1.1066439775475291E-2</v>
      </c>
      <c r="AH129" s="365">
        <f>'4M - SPS'!AH129</f>
        <v>1.1551312608874764E-2</v>
      </c>
      <c r="AI129" s="365">
        <f>'4M - SPS'!AI129</f>
        <v>1.0907027801026845E-2</v>
      </c>
      <c r="AJ129" s="365">
        <f>'4M - SPS'!AJ129</f>
        <v>3.8022208464511746E-3</v>
      </c>
      <c r="AK129" s="365">
        <f>'4M - SPS'!AK129</f>
        <v>3.983616090822921E-3</v>
      </c>
      <c r="AL129" s="365">
        <f>'4M - SPS'!AL129</f>
        <v>2.2921215203200737E-3</v>
      </c>
      <c r="AM129" s="365">
        <f>'4M - SPS'!AM129</f>
        <v>2.4321966640706207E-3</v>
      </c>
    </row>
    <row r="130" spans="1:39" hidden="1" x14ac:dyDescent="0.25">
      <c r="A130" s="598"/>
      <c r="B130" s="236" t="s">
        <v>1</v>
      </c>
      <c r="C130" s="354">
        <f>'4M - SPS'!C130</f>
        <v>0</v>
      </c>
      <c r="D130" s="354">
        <f>'4M - SPS'!D130</f>
        <v>0</v>
      </c>
      <c r="E130" s="354">
        <f>'4M - SPS'!E130</f>
        <v>0</v>
      </c>
      <c r="F130" s="354">
        <f>'4M - SPS'!F130</f>
        <v>3.3809889248351661E-3</v>
      </c>
      <c r="G130" s="354">
        <f>'4M - SPS'!G130</f>
        <v>8.3279178840841919E-3</v>
      </c>
      <c r="H130" s="354">
        <f>'4M - SPS'!H130</f>
        <v>1.7139659200574055E-2</v>
      </c>
      <c r="I130" s="365">
        <f>'4M - SPS'!I130</f>
        <v>1.4845675490640056E-2</v>
      </c>
      <c r="J130" s="365">
        <f>'4M - SPS'!J130</f>
        <v>1.6243887988609765E-2</v>
      </c>
      <c r="K130" s="365">
        <f>'4M - SPS'!K130</f>
        <v>1.856049099795027E-2</v>
      </c>
      <c r="L130" s="365">
        <f>'4M - SPS'!L130</f>
        <v>3.5671547275583052E-3</v>
      </c>
      <c r="M130" s="365">
        <f>'4M - SPS'!M130</f>
        <v>0</v>
      </c>
      <c r="N130" s="365">
        <f>'4M - SPS'!N130</f>
        <v>0</v>
      </c>
      <c r="O130" s="365">
        <f>'4M - SPS'!O130</f>
        <v>0</v>
      </c>
      <c r="P130" s="365">
        <f>'4M - SPS'!P130</f>
        <v>0</v>
      </c>
      <c r="Q130" s="365">
        <f>'4M - SPS'!Q130</f>
        <v>0</v>
      </c>
      <c r="R130" s="365">
        <f>'4M - SPS'!R130</f>
        <v>3.5624725755516919E-3</v>
      </c>
      <c r="S130" s="365">
        <f>'4M - SPS'!S130</f>
        <v>9.0035761152261768E-3</v>
      </c>
      <c r="T130" s="365">
        <f>'4M - SPS'!T130</f>
        <v>1.8470548328914174E-2</v>
      </c>
      <c r="U130" s="365">
        <f>'4M - SPS'!U130</f>
        <v>1.4845675490640056E-2</v>
      </c>
      <c r="V130" s="365">
        <f>'4M - SPS'!V130</f>
        <v>1.6243887988609765E-2</v>
      </c>
      <c r="W130" s="365">
        <f>'4M - SPS'!W130</f>
        <v>1.856049099795027E-2</v>
      </c>
      <c r="X130" s="365">
        <f>'4M - SPS'!X130</f>
        <v>3.5671547275583052E-3</v>
      </c>
      <c r="Y130" s="365">
        <f>'4M - SPS'!Y130</f>
        <v>0</v>
      </c>
      <c r="Z130" s="365">
        <f>'4M - SPS'!Z130</f>
        <v>0</v>
      </c>
      <c r="AA130" s="365">
        <f>'4M - SPS'!AA130</f>
        <v>0</v>
      </c>
      <c r="AB130" s="365">
        <f>'4M - SPS'!AB130</f>
        <v>0</v>
      </c>
      <c r="AC130" s="365">
        <f>'4M - SPS'!AC130</f>
        <v>0</v>
      </c>
      <c r="AD130" s="365">
        <f>'4M - SPS'!AD130</f>
        <v>3.5624725755516919E-3</v>
      </c>
      <c r="AE130" s="365">
        <f>'4M - SPS'!AE130</f>
        <v>9.0035761152261768E-3</v>
      </c>
      <c r="AF130" s="365">
        <f>'4M - SPS'!AF130</f>
        <v>1.8470548328914174E-2</v>
      </c>
      <c r="AG130" s="365">
        <f>'4M - SPS'!AG130</f>
        <v>1.4845675490640056E-2</v>
      </c>
      <c r="AH130" s="365">
        <f>'4M - SPS'!AH130</f>
        <v>1.6243887988609765E-2</v>
      </c>
      <c r="AI130" s="365">
        <f>'4M - SPS'!AI130</f>
        <v>1.856049099795027E-2</v>
      </c>
      <c r="AJ130" s="365">
        <f>'4M - SPS'!AJ130</f>
        <v>3.5671547275583052E-3</v>
      </c>
      <c r="AK130" s="365">
        <f>'4M - SPS'!AK130</f>
        <v>0</v>
      </c>
      <c r="AL130" s="365">
        <f>'4M - SPS'!AL130</f>
        <v>0</v>
      </c>
      <c r="AM130" s="365">
        <f>'4M - SPS'!AM130</f>
        <v>0</v>
      </c>
    </row>
    <row r="131" spans="1:39" hidden="1" x14ac:dyDescent="0.25">
      <c r="A131" s="598"/>
      <c r="B131" s="236" t="s">
        <v>21</v>
      </c>
      <c r="C131" s="354">
        <f>'4M - SPS'!C131</f>
        <v>4.028012025442619E-4</v>
      </c>
      <c r="D131" s="354">
        <f>'4M - SPS'!D131</f>
        <v>4.5756279889906636E-6</v>
      </c>
      <c r="E131" s="354">
        <f>'4M - SPS'!E131</f>
        <v>5.7573822210524179E-5</v>
      </c>
      <c r="F131" s="354">
        <f>'4M - SPS'!F131</f>
        <v>3.0844563321407343E-4</v>
      </c>
      <c r="G131" s="354">
        <f>'4M - SPS'!G131</f>
        <v>6.1968535550654578E-5</v>
      </c>
      <c r="H131" s="354">
        <f>'4M - SPS'!H131</f>
        <v>1.6228099745707828E-4</v>
      </c>
      <c r="I131" s="365">
        <f>'4M - SPS'!I131</f>
        <v>1.6578992979877382E-4</v>
      </c>
      <c r="J131" s="365">
        <f>'4M - SPS'!J131</f>
        <v>1.589553841990964E-4</v>
      </c>
      <c r="K131" s="365">
        <f>'4M - SPS'!K131</f>
        <v>1.6676763509966403E-4</v>
      </c>
      <c r="L131" s="365">
        <f>'4M - SPS'!L131</f>
        <v>4.8946039406879454E-5</v>
      </c>
      <c r="M131" s="365">
        <f>'4M - SPS'!M131</f>
        <v>4.5373156067342698E-5</v>
      </c>
      <c r="N131" s="365">
        <f>'4M - SPS'!N131</f>
        <v>4.8526382426554074E-6</v>
      </c>
      <c r="O131" s="365">
        <f>'4M - SPS'!O131</f>
        <v>4.1797669255110828E-4</v>
      </c>
      <c r="P131" s="365">
        <f>'4M - SPS'!P131</f>
        <v>4.7626545832960722E-6</v>
      </c>
      <c r="Q131" s="365">
        <f>'4M - SPS'!Q131</f>
        <v>6.1233425677979886E-5</v>
      </c>
      <c r="R131" s="365">
        <f>'4M - SPS'!R131</f>
        <v>3.2304660152320788E-4</v>
      </c>
      <c r="S131" s="365">
        <f>'4M - SPS'!S131</f>
        <v>6.5888046649485832E-5</v>
      </c>
      <c r="T131" s="365">
        <f>'4M - SPS'!T131</f>
        <v>1.7436373717073588E-4</v>
      </c>
      <c r="U131" s="365">
        <f>'4M - SPS'!U131</f>
        <v>1.6578992979877382E-4</v>
      </c>
      <c r="V131" s="365">
        <f>'4M - SPS'!V131</f>
        <v>1.589553841990964E-4</v>
      </c>
      <c r="W131" s="365">
        <f>'4M - SPS'!W131</f>
        <v>1.6676763509966403E-4</v>
      </c>
      <c r="X131" s="365">
        <f>'4M - SPS'!X131</f>
        <v>4.8946039406879454E-5</v>
      </c>
      <c r="Y131" s="365">
        <f>'4M - SPS'!Y131</f>
        <v>4.5373156067342698E-5</v>
      </c>
      <c r="Z131" s="365">
        <f>'4M - SPS'!Z131</f>
        <v>4.8526382426554074E-6</v>
      </c>
      <c r="AA131" s="365">
        <f>'4M - SPS'!AA131</f>
        <v>4.1797669255110828E-4</v>
      </c>
      <c r="AB131" s="365">
        <f>'4M - SPS'!AB131</f>
        <v>4.7626545832960722E-6</v>
      </c>
      <c r="AC131" s="365">
        <f>'4M - SPS'!AC131</f>
        <v>6.1233425677979886E-5</v>
      </c>
      <c r="AD131" s="365">
        <f>'4M - SPS'!AD131</f>
        <v>3.2304660152320788E-4</v>
      </c>
      <c r="AE131" s="365">
        <f>'4M - SPS'!AE131</f>
        <v>6.5888046649485832E-5</v>
      </c>
      <c r="AF131" s="365">
        <f>'4M - SPS'!AF131</f>
        <v>1.7436373717073588E-4</v>
      </c>
      <c r="AG131" s="365">
        <f>'4M - SPS'!AG131</f>
        <v>1.6578992979877382E-4</v>
      </c>
      <c r="AH131" s="365">
        <f>'4M - SPS'!AH131</f>
        <v>1.589553841990964E-4</v>
      </c>
      <c r="AI131" s="365">
        <f>'4M - SPS'!AI131</f>
        <v>1.6676763509966403E-4</v>
      </c>
      <c r="AJ131" s="365">
        <f>'4M - SPS'!AJ131</f>
        <v>4.8946039406879454E-5</v>
      </c>
      <c r="AK131" s="365">
        <f>'4M - SPS'!AK131</f>
        <v>4.5373156067342698E-5</v>
      </c>
      <c r="AL131" s="365">
        <f>'4M - SPS'!AL131</f>
        <v>4.8526382426554074E-6</v>
      </c>
      <c r="AM131" s="365">
        <f>'4M - SPS'!AM131</f>
        <v>4.1797669255110828E-4</v>
      </c>
    </row>
    <row r="132" spans="1:39" hidden="1" x14ac:dyDescent="0.25">
      <c r="A132" s="598"/>
      <c r="B132" s="77" t="s">
        <v>9</v>
      </c>
      <c r="C132" s="354">
        <f>'4M - SPS'!C132</f>
        <v>3.8972984960143351E-3</v>
      </c>
      <c r="D132" s="354">
        <f>'4M - SPS'!D132</f>
        <v>3.4666942568043462E-3</v>
      </c>
      <c r="E132" s="354">
        <f>'4M - SPS'!E132</f>
        <v>3.657674190126053E-3</v>
      </c>
      <c r="F132" s="354">
        <f>'4M - SPS'!F132</f>
        <v>3.2276247303696993E-3</v>
      </c>
      <c r="G132" s="354">
        <f>'4M - SPS'!G132</f>
        <v>2.8176465693672804E-3</v>
      </c>
      <c r="H132" s="354">
        <f>'4M - SPS'!H132</f>
        <v>0</v>
      </c>
      <c r="I132" s="365">
        <f>'4M - SPS'!I132</f>
        <v>0</v>
      </c>
      <c r="J132" s="365">
        <f>'4M - SPS'!J132</f>
        <v>0</v>
      </c>
      <c r="K132" s="365">
        <f>'4M - SPS'!K132</f>
        <v>9.9761575185679744E-3</v>
      </c>
      <c r="L132" s="365">
        <f>'4M - SPS'!L132</f>
        <v>3.8855435324063642E-3</v>
      </c>
      <c r="M132" s="365">
        <f>'4M - SPS'!M132</f>
        <v>3.1255485635017944E-3</v>
      </c>
      <c r="N132" s="365">
        <f>'4M - SPS'!N132</f>
        <v>3.1557921667272936E-3</v>
      </c>
      <c r="O132" s="365">
        <f>'4M - SPS'!O132</f>
        <v>4.1224421031967025E-3</v>
      </c>
      <c r="P132" s="365">
        <f>'4M - SPS'!P132</f>
        <v>3.6887514125314639E-3</v>
      </c>
      <c r="Q132" s="365">
        <f>'4M - SPS'!Q132</f>
        <v>3.9703792656901622E-3</v>
      </c>
      <c r="R132" s="365">
        <f>'4M - SPS'!R132</f>
        <v>3.4322699761299359E-3</v>
      </c>
      <c r="S132" s="365">
        <f>'4M - SPS'!S132</f>
        <v>3.0448564238552043E-3</v>
      </c>
      <c r="T132" s="365">
        <f>'4M - SPS'!T132</f>
        <v>0</v>
      </c>
      <c r="U132" s="365">
        <f>'4M - SPS'!U132</f>
        <v>0</v>
      </c>
      <c r="V132" s="365">
        <f>'4M - SPS'!V132</f>
        <v>0</v>
      </c>
      <c r="W132" s="365">
        <f>'4M - SPS'!W132</f>
        <v>9.9761575185679744E-3</v>
      </c>
      <c r="X132" s="365">
        <f>'4M - SPS'!X132</f>
        <v>3.8855435324063642E-3</v>
      </c>
      <c r="Y132" s="365">
        <f>'4M - SPS'!Y132</f>
        <v>3.1255485635017944E-3</v>
      </c>
      <c r="Z132" s="365">
        <f>'4M - SPS'!Z132</f>
        <v>3.1557921667272936E-3</v>
      </c>
      <c r="AA132" s="365">
        <f>'4M - SPS'!AA132</f>
        <v>4.1224421031967025E-3</v>
      </c>
      <c r="AB132" s="365">
        <f>'4M - SPS'!AB132</f>
        <v>3.6887514125314639E-3</v>
      </c>
      <c r="AC132" s="365">
        <f>'4M - SPS'!AC132</f>
        <v>3.9703792656901622E-3</v>
      </c>
      <c r="AD132" s="365">
        <f>'4M - SPS'!AD132</f>
        <v>3.4322699761299359E-3</v>
      </c>
      <c r="AE132" s="365">
        <f>'4M - SPS'!AE132</f>
        <v>3.0448564238552043E-3</v>
      </c>
      <c r="AF132" s="365">
        <f>'4M - SPS'!AF132</f>
        <v>0</v>
      </c>
      <c r="AG132" s="365">
        <f>'4M - SPS'!AG132</f>
        <v>0</v>
      </c>
      <c r="AH132" s="365">
        <f>'4M - SPS'!AH132</f>
        <v>0</v>
      </c>
      <c r="AI132" s="365">
        <f>'4M - SPS'!AI132</f>
        <v>9.9761575185679744E-3</v>
      </c>
      <c r="AJ132" s="365">
        <f>'4M - SPS'!AJ132</f>
        <v>3.8855435324063642E-3</v>
      </c>
      <c r="AK132" s="365">
        <f>'4M - SPS'!AK132</f>
        <v>3.1255485635017944E-3</v>
      </c>
      <c r="AL132" s="365">
        <f>'4M - SPS'!AL132</f>
        <v>3.1557921667272936E-3</v>
      </c>
      <c r="AM132" s="365">
        <f>'4M - SPS'!AM132</f>
        <v>4.1224421031967025E-3</v>
      </c>
    </row>
    <row r="133" spans="1:39" hidden="1" x14ac:dyDescent="0.25">
      <c r="A133" s="598"/>
      <c r="B133" s="77" t="s">
        <v>3</v>
      </c>
      <c r="C133" s="354">
        <f>'4M - SPS'!C133</f>
        <v>3.9566344268990262E-3</v>
      </c>
      <c r="D133" s="354">
        <f>'4M - SPS'!D133</f>
        <v>3.5176333574623809E-3</v>
      </c>
      <c r="E133" s="354">
        <f>'4M - SPS'!E133</f>
        <v>3.5869594089475093E-3</v>
      </c>
      <c r="F133" s="354">
        <f>'4M - SPS'!F133</f>
        <v>2.4466934737691118E-3</v>
      </c>
      <c r="G133" s="354">
        <f>'4M - SPS'!G133</f>
        <v>5.5928870581329381E-3</v>
      </c>
      <c r="H133" s="354">
        <f>'4M - SPS'!H133</f>
        <v>1.6763782272094924E-2</v>
      </c>
      <c r="I133" s="365">
        <f>'4M - SPS'!I133</f>
        <v>1.4675867510337476E-2</v>
      </c>
      <c r="J133" s="365">
        <f>'4M - SPS'!J133</f>
        <v>1.6014393668506627E-2</v>
      </c>
      <c r="K133" s="365">
        <f>'4M - SPS'!K133</f>
        <v>1.6905592992344596E-2</v>
      </c>
      <c r="L133" s="365">
        <f>'4M - SPS'!L133</f>
        <v>3.3223337421884975E-3</v>
      </c>
      <c r="M133" s="365">
        <f>'4M - SPS'!M133</f>
        <v>3.0404397692707871E-3</v>
      </c>
      <c r="N133" s="365">
        <f>'4M - SPS'!N133</f>
        <v>3.2052956962383477E-3</v>
      </c>
      <c r="O133" s="365">
        <f>'4M - SPS'!O133</f>
        <v>4.1692768850366182E-3</v>
      </c>
      <c r="P133" s="365">
        <f>'4M - SPS'!P133</f>
        <v>3.7264894681143467E-3</v>
      </c>
      <c r="Q133" s="365">
        <f>'4M - SPS'!Q133</f>
        <v>3.8763402217987103E-3</v>
      </c>
      <c r="R133" s="365">
        <f>'4M - SPS'!R133</f>
        <v>2.5766990633745573E-3</v>
      </c>
      <c r="S133" s="365">
        <f>'4M - SPS'!S133</f>
        <v>6.0374752687771217E-3</v>
      </c>
      <c r="T133" s="365">
        <f>'4M - SPS'!T133</f>
        <v>1.8064643358666917E-2</v>
      </c>
      <c r="U133" s="365">
        <f>'4M - SPS'!U133</f>
        <v>1.4675867510337476E-2</v>
      </c>
      <c r="V133" s="365">
        <f>'4M - SPS'!V133</f>
        <v>1.6014393668506627E-2</v>
      </c>
      <c r="W133" s="365">
        <f>'4M - SPS'!W133</f>
        <v>1.6905592992344596E-2</v>
      </c>
      <c r="X133" s="365">
        <f>'4M - SPS'!X133</f>
        <v>3.3223337421884975E-3</v>
      </c>
      <c r="Y133" s="365">
        <f>'4M - SPS'!Y133</f>
        <v>3.0404397692707871E-3</v>
      </c>
      <c r="Z133" s="365">
        <f>'4M - SPS'!Z133</f>
        <v>3.2052956962383477E-3</v>
      </c>
      <c r="AA133" s="365">
        <f>'4M - SPS'!AA133</f>
        <v>4.1692768850366182E-3</v>
      </c>
      <c r="AB133" s="365">
        <f>'4M - SPS'!AB133</f>
        <v>3.7264894681143467E-3</v>
      </c>
      <c r="AC133" s="365">
        <f>'4M - SPS'!AC133</f>
        <v>3.8763402217987103E-3</v>
      </c>
      <c r="AD133" s="365">
        <f>'4M - SPS'!AD133</f>
        <v>2.5766990633745573E-3</v>
      </c>
      <c r="AE133" s="365">
        <f>'4M - SPS'!AE133</f>
        <v>6.0374752687771217E-3</v>
      </c>
      <c r="AF133" s="365">
        <f>'4M - SPS'!AF133</f>
        <v>1.8064643358666917E-2</v>
      </c>
      <c r="AG133" s="365">
        <f>'4M - SPS'!AG133</f>
        <v>1.4675867510337476E-2</v>
      </c>
      <c r="AH133" s="365">
        <f>'4M - SPS'!AH133</f>
        <v>1.6014393668506627E-2</v>
      </c>
      <c r="AI133" s="365">
        <f>'4M - SPS'!AI133</f>
        <v>1.6905592992344596E-2</v>
      </c>
      <c r="AJ133" s="365">
        <f>'4M - SPS'!AJ133</f>
        <v>3.3223337421884975E-3</v>
      </c>
      <c r="AK133" s="365">
        <f>'4M - SPS'!AK133</f>
        <v>3.0404397692707871E-3</v>
      </c>
      <c r="AL133" s="365">
        <f>'4M - SPS'!AL133</f>
        <v>3.2052956962383477E-3</v>
      </c>
      <c r="AM133" s="365">
        <f>'4M - SPS'!AM133</f>
        <v>4.1692768850366182E-3</v>
      </c>
    </row>
    <row r="134" spans="1:39" hidden="1" x14ac:dyDescent="0.25">
      <c r="A134" s="598"/>
      <c r="B134" s="77" t="s">
        <v>4</v>
      </c>
      <c r="C134" s="354">
        <f>'4M - SPS'!C134</f>
        <v>2.8722022775852555E-3</v>
      </c>
      <c r="D134" s="354">
        <f>'4M - SPS'!D134</f>
        <v>2.8133763344654283E-3</v>
      </c>
      <c r="E134" s="354">
        <f>'4M - SPS'!E134</f>
        <v>2.9003478303446517E-3</v>
      </c>
      <c r="F134" s="354">
        <f>'4M - SPS'!F134</f>
        <v>3.4959682632343747E-3</v>
      </c>
      <c r="G134" s="354">
        <f>'4M - SPS'!G134</f>
        <v>3.9833738259187528E-3</v>
      </c>
      <c r="H134" s="354">
        <f>'4M - SPS'!H134</f>
        <v>1.1308318196889659E-2</v>
      </c>
      <c r="I134" s="365">
        <f>'4M - SPS'!I134</f>
        <v>1.0662522087800325E-2</v>
      </c>
      <c r="J134" s="365">
        <f>'4M - SPS'!J134</f>
        <v>1.1085384696315924E-2</v>
      </c>
      <c r="K134" s="365">
        <f>'4M - SPS'!K134</f>
        <v>9.8906888174850882E-3</v>
      </c>
      <c r="L134" s="365">
        <f>'4M - SPS'!L134</f>
        <v>3.9289036971081369E-3</v>
      </c>
      <c r="M134" s="365">
        <f>'4M - SPS'!M134</f>
        <v>3.8411126221830454E-3</v>
      </c>
      <c r="N134" s="365">
        <f>'4M - SPS'!N134</f>
        <v>2.4403329753919399E-3</v>
      </c>
      <c r="O134" s="365">
        <f>'4M - SPS'!O134</f>
        <v>3.0206072554621395E-3</v>
      </c>
      <c r="P134" s="365">
        <f>'4M - SPS'!P134</f>
        <v>2.9808654054117568E-3</v>
      </c>
      <c r="Q134" s="365">
        <f>'4M - SPS'!Q134</f>
        <v>3.1354072473519607E-3</v>
      </c>
      <c r="R134" s="365">
        <f>'4M - SPS'!R134</f>
        <v>3.7124696016177404E-3</v>
      </c>
      <c r="S134" s="365">
        <f>'4M - SPS'!S134</f>
        <v>4.3028515152792133E-3</v>
      </c>
      <c r="T134" s="365">
        <f>'4M - SPS'!T134</f>
        <v>1.2177154503892866E-2</v>
      </c>
      <c r="U134" s="365">
        <f>'4M - SPS'!U134</f>
        <v>1.0662522087800325E-2</v>
      </c>
      <c r="V134" s="365">
        <f>'4M - SPS'!V134</f>
        <v>1.1085384696315924E-2</v>
      </c>
      <c r="W134" s="365">
        <f>'4M - SPS'!W134</f>
        <v>9.8906888174850882E-3</v>
      </c>
      <c r="X134" s="365">
        <f>'4M - SPS'!X134</f>
        <v>3.9289036971081369E-3</v>
      </c>
      <c r="Y134" s="365">
        <f>'4M - SPS'!Y134</f>
        <v>3.8411126221830454E-3</v>
      </c>
      <c r="Z134" s="365">
        <f>'4M - SPS'!Z134</f>
        <v>2.4403329753919399E-3</v>
      </c>
      <c r="AA134" s="365">
        <f>'4M - SPS'!AA134</f>
        <v>3.0206072554621395E-3</v>
      </c>
      <c r="AB134" s="365">
        <f>'4M - SPS'!AB134</f>
        <v>2.9808654054117568E-3</v>
      </c>
      <c r="AC134" s="365">
        <f>'4M - SPS'!AC134</f>
        <v>3.1354072473519607E-3</v>
      </c>
      <c r="AD134" s="365">
        <f>'4M - SPS'!AD134</f>
        <v>3.7124696016177404E-3</v>
      </c>
      <c r="AE134" s="365">
        <f>'4M - SPS'!AE134</f>
        <v>4.3028515152792133E-3</v>
      </c>
      <c r="AF134" s="365">
        <f>'4M - SPS'!AF134</f>
        <v>1.2177154503892866E-2</v>
      </c>
      <c r="AG134" s="365">
        <f>'4M - SPS'!AG134</f>
        <v>1.0662522087800325E-2</v>
      </c>
      <c r="AH134" s="365">
        <f>'4M - SPS'!AH134</f>
        <v>1.1085384696315924E-2</v>
      </c>
      <c r="AI134" s="365">
        <f>'4M - SPS'!AI134</f>
        <v>9.8906888174850882E-3</v>
      </c>
      <c r="AJ134" s="365">
        <f>'4M - SPS'!AJ134</f>
        <v>3.9289036971081369E-3</v>
      </c>
      <c r="AK134" s="365">
        <f>'4M - SPS'!AK134</f>
        <v>3.8411126221830454E-3</v>
      </c>
      <c r="AL134" s="365">
        <f>'4M - SPS'!AL134</f>
        <v>2.4403329753919399E-3</v>
      </c>
      <c r="AM134" s="365">
        <f>'4M - SPS'!AM134</f>
        <v>3.0206072554621395E-3</v>
      </c>
    </row>
    <row r="135" spans="1:39" hidden="1" x14ac:dyDescent="0.25">
      <c r="A135" s="598"/>
      <c r="B135" s="77" t="s">
        <v>5</v>
      </c>
      <c r="C135" s="354">
        <f>'4M - SPS'!C135</f>
        <v>2.4010320670554129E-3</v>
      </c>
      <c r="D135" s="354">
        <f>'4M - SPS'!D135</f>
        <v>2.4658614444414456E-3</v>
      </c>
      <c r="E135" s="354">
        <f>'4M - SPS'!E135</f>
        <v>2.4663552230189505E-3</v>
      </c>
      <c r="F135" s="354">
        <f>'4M - SPS'!F135</f>
        <v>2.6618576910220812E-3</v>
      </c>
      <c r="G135" s="354">
        <f>'4M - SPS'!G135</f>
        <v>3.2351217899887503E-3</v>
      </c>
      <c r="H135" s="354">
        <f>'4M - SPS'!H135</f>
        <v>9.5463486409639135E-3</v>
      </c>
      <c r="I135" s="365">
        <f>'4M - SPS'!I135</f>
        <v>9.2204375274734379E-3</v>
      </c>
      <c r="J135" s="365">
        <f>'4M - SPS'!J135</f>
        <v>9.38284257001493E-3</v>
      </c>
      <c r="K135" s="365">
        <f>'4M - SPS'!K135</f>
        <v>9.0396007479847072E-3</v>
      </c>
      <c r="L135" s="365">
        <f>'4M - SPS'!L135</f>
        <v>3.1606178908365895E-3</v>
      </c>
      <c r="M135" s="365">
        <f>'4M - SPS'!M135</f>
        <v>3.2913030794887426E-3</v>
      </c>
      <c r="N135" s="365">
        <f>'4M - SPS'!N135</f>
        <v>2.2736736762909611E-3</v>
      </c>
      <c r="O135" s="365">
        <f>'4M - SPS'!O135</f>
        <v>2.5206392876862228E-3</v>
      </c>
      <c r="P135" s="365">
        <f>'4M - SPS'!P135</f>
        <v>2.6094049094805729E-3</v>
      </c>
      <c r="Q135" s="365">
        <f>'4M - SPS'!Q135</f>
        <v>2.6625093600977324E-3</v>
      </c>
      <c r="R135" s="365">
        <f>'4M - SPS'!R135</f>
        <v>2.8186873036299166E-3</v>
      </c>
      <c r="S135" s="365">
        <f>'4M - SPS'!S135</f>
        <v>3.4884703758569541E-3</v>
      </c>
      <c r="T135" s="365">
        <f>'4M - SPS'!T135</f>
        <v>1.0277104904642899E-2</v>
      </c>
      <c r="U135" s="365">
        <f>'4M - SPS'!U135</f>
        <v>9.2204375274734379E-3</v>
      </c>
      <c r="V135" s="365">
        <f>'4M - SPS'!V135</f>
        <v>9.38284257001493E-3</v>
      </c>
      <c r="W135" s="365">
        <f>'4M - SPS'!W135</f>
        <v>9.0396007479847072E-3</v>
      </c>
      <c r="X135" s="365">
        <f>'4M - SPS'!X135</f>
        <v>3.1606178908365895E-3</v>
      </c>
      <c r="Y135" s="365">
        <f>'4M - SPS'!Y135</f>
        <v>3.2913030794887426E-3</v>
      </c>
      <c r="Z135" s="365">
        <f>'4M - SPS'!Z135</f>
        <v>2.2736736762909611E-3</v>
      </c>
      <c r="AA135" s="365">
        <f>'4M - SPS'!AA135</f>
        <v>2.5206392876862228E-3</v>
      </c>
      <c r="AB135" s="365">
        <f>'4M - SPS'!AB135</f>
        <v>2.6094049094805729E-3</v>
      </c>
      <c r="AC135" s="365">
        <f>'4M - SPS'!AC135</f>
        <v>2.6625093600977324E-3</v>
      </c>
      <c r="AD135" s="365">
        <f>'4M - SPS'!AD135</f>
        <v>2.8186873036299166E-3</v>
      </c>
      <c r="AE135" s="365">
        <f>'4M - SPS'!AE135</f>
        <v>3.4884703758569541E-3</v>
      </c>
      <c r="AF135" s="365">
        <f>'4M - SPS'!AF135</f>
        <v>1.0277104904642899E-2</v>
      </c>
      <c r="AG135" s="365">
        <f>'4M - SPS'!AG135</f>
        <v>9.2204375274734379E-3</v>
      </c>
      <c r="AH135" s="365">
        <f>'4M - SPS'!AH135</f>
        <v>9.38284257001493E-3</v>
      </c>
      <c r="AI135" s="365">
        <f>'4M - SPS'!AI135</f>
        <v>9.0396007479847072E-3</v>
      </c>
      <c r="AJ135" s="365">
        <f>'4M - SPS'!AJ135</f>
        <v>3.1606178908365895E-3</v>
      </c>
      <c r="AK135" s="365">
        <f>'4M - SPS'!AK135</f>
        <v>3.2913030794887426E-3</v>
      </c>
      <c r="AL135" s="365">
        <f>'4M - SPS'!AL135</f>
        <v>2.2736736762909611E-3</v>
      </c>
      <c r="AM135" s="365">
        <f>'4M - SPS'!AM135</f>
        <v>2.5206392876862228E-3</v>
      </c>
    </row>
    <row r="136" spans="1:39" hidden="1" x14ac:dyDescent="0.25">
      <c r="A136" s="598"/>
      <c r="B136" s="77" t="s">
        <v>22</v>
      </c>
      <c r="C136" s="354">
        <f>'4M - SPS'!C136</f>
        <v>2.4010320670554129E-3</v>
      </c>
      <c r="D136" s="354">
        <f>'4M - SPS'!D136</f>
        <v>2.4658614444414456E-3</v>
      </c>
      <c r="E136" s="354">
        <f>'4M - SPS'!E136</f>
        <v>2.4663552230189505E-3</v>
      </c>
      <c r="F136" s="354">
        <f>'4M - SPS'!F136</f>
        <v>2.6618576910220812E-3</v>
      </c>
      <c r="G136" s="354">
        <f>'4M - SPS'!G136</f>
        <v>3.2351217899887503E-3</v>
      </c>
      <c r="H136" s="354">
        <f>'4M - SPS'!H136</f>
        <v>9.5463486409639135E-3</v>
      </c>
      <c r="I136" s="365">
        <f>'4M - SPS'!I136</f>
        <v>9.2204375274734379E-3</v>
      </c>
      <c r="J136" s="365">
        <f>'4M - SPS'!J136</f>
        <v>9.38284257001493E-3</v>
      </c>
      <c r="K136" s="365">
        <f>'4M - SPS'!K136</f>
        <v>9.0396007479847072E-3</v>
      </c>
      <c r="L136" s="365">
        <f>'4M - SPS'!L136</f>
        <v>3.1606178908365895E-3</v>
      </c>
      <c r="M136" s="365">
        <f>'4M - SPS'!M136</f>
        <v>3.2913030794887426E-3</v>
      </c>
      <c r="N136" s="365">
        <f>'4M - SPS'!N136</f>
        <v>2.2736736762909611E-3</v>
      </c>
      <c r="O136" s="365">
        <f>'4M - SPS'!O136</f>
        <v>2.5206392876862228E-3</v>
      </c>
      <c r="P136" s="365">
        <f>'4M - SPS'!P136</f>
        <v>2.6094049094805729E-3</v>
      </c>
      <c r="Q136" s="365">
        <f>'4M - SPS'!Q136</f>
        <v>2.6625093600977324E-3</v>
      </c>
      <c r="R136" s="365">
        <f>'4M - SPS'!R136</f>
        <v>2.8186873036299166E-3</v>
      </c>
      <c r="S136" s="365">
        <f>'4M - SPS'!S136</f>
        <v>3.4884703758569541E-3</v>
      </c>
      <c r="T136" s="365">
        <f>'4M - SPS'!T136</f>
        <v>1.0277104904642899E-2</v>
      </c>
      <c r="U136" s="365">
        <f>'4M - SPS'!U136</f>
        <v>9.2204375274734379E-3</v>
      </c>
      <c r="V136" s="365">
        <f>'4M - SPS'!V136</f>
        <v>9.38284257001493E-3</v>
      </c>
      <c r="W136" s="365">
        <f>'4M - SPS'!W136</f>
        <v>9.0396007479847072E-3</v>
      </c>
      <c r="X136" s="365">
        <f>'4M - SPS'!X136</f>
        <v>3.1606178908365895E-3</v>
      </c>
      <c r="Y136" s="365">
        <f>'4M - SPS'!Y136</f>
        <v>3.2913030794887426E-3</v>
      </c>
      <c r="Z136" s="365">
        <f>'4M - SPS'!Z136</f>
        <v>2.2736736762909611E-3</v>
      </c>
      <c r="AA136" s="365">
        <f>'4M - SPS'!AA136</f>
        <v>2.5206392876862228E-3</v>
      </c>
      <c r="AB136" s="365">
        <f>'4M - SPS'!AB136</f>
        <v>2.6094049094805729E-3</v>
      </c>
      <c r="AC136" s="365">
        <f>'4M - SPS'!AC136</f>
        <v>2.6625093600977324E-3</v>
      </c>
      <c r="AD136" s="365">
        <f>'4M - SPS'!AD136</f>
        <v>2.8186873036299166E-3</v>
      </c>
      <c r="AE136" s="365">
        <f>'4M - SPS'!AE136</f>
        <v>3.4884703758569541E-3</v>
      </c>
      <c r="AF136" s="365">
        <f>'4M - SPS'!AF136</f>
        <v>1.0277104904642899E-2</v>
      </c>
      <c r="AG136" s="365">
        <f>'4M - SPS'!AG136</f>
        <v>9.2204375274734379E-3</v>
      </c>
      <c r="AH136" s="365">
        <f>'4M - SPS'!AH136</f>
        <v>9.38284257001493E-3</v>
      </c>
      <c r="AI136" s="365">
        <f>'4M - SPS'!AI136</f>
        <v>9.0396007479847072E-3</v>
      </c>
      <c r="AJ136" s="365">
        <f>'4M - SPS'!AJ136</f>
        <v>3.1606178908365895E-3</v>
      </c>
      <c r="AK136" s="365">
        <f>'4M - SPS'!AK136</f>
        <v>3.2913030794887426E-3</v>
      </c>
      <c r="AL136" s="365">
        <f>'4M - SPS'!AL136</f>
        <v>2.2736736762909611E-3</v>
      </c>
      <c r="AM136" s="365">
        <f>'4M - SPS'!AM136</f>
        <v>2.5206392876862228E-3</v>
      </c>
    </row>
    <row r="137" spans="1:39" hidden="1" x14ac:dyDescent="0.25">
      <c r="A137" s="598"/>
      <c r="B137" s="77" t="s">
        <v>23</v>
      </c>
      <c r="C137" s="354">
        <f>'4M - SPS'!C137</f>
        <v>2.4010320670554129E-3</v>
      </c>
      <c r="D137" s="354">
        <f>'4M - SPS'!D137</f>
        <v>2.4658614444414456E-3</v>
      </c>
      <c r="E137" s="354">
        <f>'4M - SPS'!E137</f>
        <v>2.4663552230189505E-3</v>
      </c>
      <c r="F137" s="354">
        <f>'4M - SPS'!F137</f>
        <v>2.6618576910220812E-3</v>
      </c>
      <c r="G137" s="354">
        <f>'4M - SPS'!G137</f>
        <v>3.2351217899887503E-3</v>
      </c>
      <c r="H137" s="354">
        <f>'4M - SPS'!H137</f>
        <v>9.5463486409639135E-3</v>
      </c>
      <c r="I137" s="365">
        <f>'4M - SPS'!I137</f>
        <v>9.2204375274734379E-3</v>
      </c>
      <c r="J137" s="365">
        <f>'4M - SPS'!J137</f>
        <v>9.38284257001493E-3</v>
      </c>
      <c r="K137" s="365">
        <f>'4M - SPS'!K137</f>
        <v>9.0396007479847072E-3</v>
      </c>
      <c r="L137" s="365">
        <f>'4M - SPS'!L137</f>
        <v>3.1606178908365895E-3</v>
      </c>
      <c r="M137" s="365">
        <f>'4M - SPS'!M137</f>
        <v>3.2913030794887426E-3</v>
      </c>
      <c r="N137" s="365">
        <f>'4M - SPS'!N137</f>
        <v>2.2736736762909611E-3</v>
      </c>
      <c r="O137" s="365">
        <f>'4M - SPS'!O137</f>
        <v>2.5206392876862228E-3</v>
      </c>
      <c r="P137" s="365">
        <f>'4M - SPS'!P137</f>
        <v>2.6094049094805729E-3</v>
      </c>
      <c r="Q137" s="365">
        <f>'4M - SPS'!Q137</f>
        <v>2.6625093600977324E-3</v>
      </c>
      <c r="R137" s="365">
        <f>'4M - SPS'!R137</f>
        <v>2.8186873036299166E-3</v>
      </c>
      <c r="S137" s="365">
        <f>'4M - SPS'!S137</f>
        <v>3.4884703758569541E-3</v>
      </c>
      <c r="T137" s="365">
        <f>'4M - SPS'!T137</f>
        <v>1.0277104904642899E-2</v>
      </c>
      <c r="U137" s="365">
        <f>'4M - SPS'!U137</f>
        <v>9.2204375274734379E-3</v>
      </c>
      <c r="V137" s="365">
        <f>'4M - SPS'!V137</f>
        <v>9.38284257001493E-3</v>
      </c>
      <c r="W137" s="365">
        <f>'4M - SPS'!W137</f>
        <v>9.0396007479847072E-3</v>
      </c>
      <c r="X137" s="365">
        <f>'4M - SPS'!X137</f>
        <v>3.1606178908365895E-3</v>
      </c>
      <c r="Y137" s="365">
        <f>'4M - SPS'!Y137</f>
        <v>3.2913030794887426E-3</v>
      </c>
      <c r="Z137" s="365">
        <f>'4M - SPS'!Z137</f>
        <v>2.2736736762909611E-3</v>
      </c>
      <c r="AA137" s="365">
        <f>'4M - SPS'!AA137</f>
        <v>2.5206392876862228E-3</v>
      </c>
      <c r="AB137" s="365">
        <f>'4M - SPS'!AB137</f>
        <v>2.6094049094805729E-3</v>
      </c>
      <c r="AC137" s="365">
        <f>'4M - SPS'!AC137</f>
        <v>2.6625093600977324E-3</v>
      </c>
      <c r="AD137" s="365">
        <f>'4M - SPS'!AD137</f>
        <v>2.8186873036299166E-3</v>
      </c>
      <c r="AE137" s="365">
        <f>'4M - SPS'!AE137</f>
        <v>3.4884703758569541E-3</v>
      </c>
      <c r="AF137" s="365">
        <f>'4M - SPS'!AF137</f>
        <v>1.0277104904642899E-2</v>
      </c>
      <c r="AG137" s="365">
        <f>'4M - SPS'!AG137</f>
        <v>9.2204375274734379E-3</v>
      </c>
      <c r="AH137" s="365">
        <f>'4M - SPS'!AH137</f>
        <v>9.38284257001493E-3</v>
      </c>
      <c r="AI137" s="365">
        <f>'4M - SPS'!AI137</f>
        <v>9.0396007479847072E-3</v>
      </c>
      <c r="AJ137" s="365">
        <f>'4M - SPS'!AJ137</f>
        <v>3.1606178908365895E-3</v>
      </c>
      <c r="AK137" s="365">
        <f>'4M - SPS'!AK137</f>
        <v>3.2913030794887426E-3</v>
      </c>
      <c r="AL137" s="365">
        <f>'4M - SPS'!AL137</f>
        <v>2.2736736762909611E-3</v>
      </c>
      <c r="AM137" s="365">
        <f>'4M - SPS'!AM137</f>
        <v>2.5206392876862228E-3</v>
      </c>
    </row>
    <row r="138" spans="1:39" hidden="1" x14ac:dyDescent="0.25">
      <c r="A138" s="598"/>
      <c r="B138" s="77" t="s">
        <v>7</v>
      </c>
      <c r="C138" s="354">
        <f>'4M - SPS'!C138</f>
        <v>1.9552426380463495E-3</v>
      </c>
      <c r="D138" s="354">
        <f>'4M - SPS'!D138</f>
        <v>1.9886100137532902E-3</v>
      </c>
      <c r="E138" s="354">
        <f>'4M - SPS'!E138</f>
        <v>2.3277733472704528E-3</v>
      </c>
      <c r="F138" s="354">
        <f>'4M - SPS'!F138</f>
        <v>2.5467182195471351E-3</v>
      </c>
      <c r="G138" s="354">
        <f>'4M - SPS'!G138</f>
        <v>2.7527721822669942E-3</v>
      </c>
      <c r="H138" s="354">
        <f>'4M - SPS'!H138</f>
        <v>8.2874786513341108E-3</v>
      </c>
      <c r="I138" s="365">
        <f>'4M - SPS'!I138</f>
        <v>7.9120840108608016E-3</v>
      </c>
      <c r="J138" s="365">
        <f>'4M - SPS'!J138</f>
        <v>8.1708958704232535E-3</v>
      </c>
      <c r="K138" s="365">
        <f>'4M - SPS'!K138</f>
        <v>7.7885391781615703E-3</v>
      </c>
      <c r="L138" s="365">
        <f>'4M - SPS'!L138</f>
        <v>2.663377281811887E-3</v>
      </c>
      <c r="M138" s="365">
        <f>'4M - SPS'!M138</f>
        <v>2.7952062314655561E-3</v>
      </c>
      <c r="N138" s="365">
        <f>'4M - SPS'!N138</f>
        <v>1.8275092352453522E-3</v>
      </c>
      <c r="O138" s="365">
        <f>'4M - SPS'!O138</f>
        <v>2.0482580203068823E-3</v>
      </c>
      <c r="P138" s="365">
        <f>'4M - SPS'!P138</f>
        <v>2.0996679827765714E-3</v>
      </c>
      <c r="Q138" s="365">
        <f>'4M - SPS'!Q138</f>
        <v>2.5117772969197988E-3</v>
      </c>
      <c r="R138" s="365">
        <f>'4M - SPS'!R138</f>
        <v>2.6967656521596078E-3</v>
      </c>
      <c r="S138" s="365">
        <f>'4M - SPS'!S138</f>
        <v>2.9642741322941464E-3</v>
      </c>
      <c r="T138" s="365">
        <f>'4M - SPS'!T138</f>
        <v>8.9200802210856432E-3</v>
      </c>
      <c r="U138" s="365">
        <f>'4M - SPS'!U138</f>
        <v>7.9120840108608016E-3</v>
      </c>
      <c r="V138" s="365">
        <f>'4M - SPS'!V138</f>
        <v>8.1708958704232535E-3</v>
      </c>
      <c r="W138" s="365">
        <f>'4M - SPS'!W138</f>
        <v>7.7885391781615703E-3</v>
      </c>
      <c r="X138" s="365">
        <f>'4M - SPS'!X138</f>
        <v>2.663377281811887E-3</v>
      </c>
      <c r="Y138" s="365">
        <f>'4M - SPS'!Y138</f>
        <v>2.7952062314655561E-3</v>
      </c>
      <c r="Z138" s="365">
        <f>'4M - SPS'!Z138</f>
        <v>1.8275092352453522E-3</v>
      </c>
      <c r="AA138" s="365">
        <f>'4M - SPS'!AA138</f>
        <v>2.0482580203068823E-3</v>
      </c>
      <c r="AB138" s="365">
        <f>'4M - SPS'!AB138</f>
        <v>2.0996679827765714E-3</v>
      </c>
      <c r="AC138" s="365">
        <f>'4M - SPS'!AC138</f>
        <v>2.5117772969197988E-3</v>
      </c>
      <c r="AD138" s="365">
        <f>'4M - SPS'!AD138</f>
        <v>2.6967656521596078E-3</v>
      </c>
      <c r="AE138" s="365">
        <f>'4M - SPS'!AE138</f>
        <v>2.9642741322941464E-3</v>
      </c>
      <c r="AF138" s="365">
        <f>'4M - SPS'!AF138</f>
        <v>8.9200802210856432E-3</v>
      </c>
      <c r="AG138" s="365">
        <f>'4M - SPS'!AG138</f>
        <v>7.9120840108608016E-3</v>
      </c>
      <c r="AH138" s="365">
        <f>'4M - SPS'!AH138</f>
        <v>8.1708958704232535E-3</v>
      </c>
      <c r="AI138" s="365">
        <f>'4M - SPS'!AI138</f>
        <v>7.7885391781615703E-3</v>
      </c>
      <c r="AJ138" s="365">
        <f>'4M - SPS'!AJ138</f>
        <v>2.663377281811887E-3</v>
      </c>
      <c r="AK138" s="365">
        <f>'4M - SPS'!AK138</f>
        <v>2.7952062314655561E-3</v>
      </c>
      <c r="AL138" s="365">
        <f>'4M - SPS'!AL138</f>
        <v>1.8275092352453522E-3</v>
      </c>
      <c r="AM138" s="365">
        <f>'4M - SPS'!AM138</f>
        <v>2.0482580203068823E-3</v>
      </c>
    </row>
    <row r="139" spans="1:39" ht="15.75" hidden="1" thickBot="1" x14ac:dyDescent="0.3">
      <c r="A139" s="599"/>
      <c r="B139" s="79" t="s">
        <v>8</v>
      </c>
      <c r="C139" s="354">
        <f>'4M - SPS'!C139</f>
        <v>1.9644768883065786E-3</v>
      </c>
      <c r="D139" s="354">
        <f>'4M - SPS'!D139</f>
        <v>2.2531034034520806E-3</v>
      </c>
      <c r="E139" s="354">
        <f>'4M - SPS'!E139</f>
        <v>2.8950514527520299E-3</v>
      </c>
      <c r="F139" s="354">
        <f>'4M - SPS'!F139</f>
        <v>3.4443097564958781E-3</v>
      </c>
      <c r="G139" s="354">
        <f>'4M - SPS'!G139</f>
        <v>3.7511394413520171E-3</v>
      </c>
      <c r="H139" s="354">
        <f>'4M - SPS'!H139</f>
        <v>1.1706261613112848E-2</v>
      </c>
      <c r="I139" s="365">
        <f>'4M - SPS'!I139</f>
        <v>1.0687943341299815E-2</v>
      </c>
      <c r="J139" s="365">
        <f>'4M - SPS'!J139</f>
        <v>1.1522933460942934E-2</v>
      </c>
      <c r="K139" s="365">
        <f>'4M - SPS'!K139</f>
        <v>1.0486282157369091E-2</v>
      </c>
      <c r="L139" s="365">
        <f>'4M - SPS'!L139</f>
        <v>3.6596668037661337E-3</v>
      </c>
      <c r="M139" s="365">
        <f>'4M - SPS'!M139</f>
        <v>3.8274488539499401E-3</v>
      </c>
      <c r="N139" s="365">
        <f>'4M - SPS'!N139</f>
        <v>2.075377328930593E-3</v>
      </c>
      <c r="O139" s="365">
        <f>'4M - SPS'!O139</f>
        <v>2.056328093775078E-3</v>
      </c>
      <c r="P139" s="365">
        <f>'4M - SPS'!P139</f>
        <v>2.3809450168806499E-3</v>
      </c>
      <c r="Q139" s="365">
        <f>'4M - SPS'!Q139</f>
        <v>3.1301001577754123E-3</v>
      </c>
      <c r="R139" s="365">
        <f>'4M - SPS'!R139</f>
        <v>3.6577250464396274E-3</v>
      </c>
      <c r="S139" s="365">
        <f>'4M - SPS'!S139</f>
        <v>4.0499143567503358E-3</v>
      </c>
      <c r="T139" s="365">
        <f>'4M - SPS'!T139</f>
        <v>1.2606364835572214E-2</v>
      </c>
      <c r="U139" s="365">
        <f>'4M - SPS'!U139</f>
        <v>1.0687943341299815E-2</v>
      </c>
      <c r="V139" s="365">
        <f>'4M - SPS'!V139</f>
        <v>1.1522933460942934E-2</v>
      </c>
      <c r="W139" s="365">
        <f>'4M - SPS'!W139</f>
        <v>1.0486282157369091E-2</v>
      </c>
      <c r="X139" s="365">
        <f>'4M - SPS'!X139</f>
        <v>3.6596668037661337E-3</v>
      </c>
      <c r="Y139" s="365">
        <f>'4M - SPS'!Y139</f>
        <v>3.8274488539499401E-3</v>
      </c>
      <c r="Z139" s="365">
        <f>'4M - SPS'!Z139</f>
        <v>2.075377328930593E-3</v>
      </c>
      <c r="AA139" s="365">
        <f>'4M - SPS'!AA139</f>
        <v>2.056328093775078E-3</v>
      </c>
      <c r="AB139" s="365">
        <f>'4M - SPS'!AB139</f>
        <v>2.3809450168806499E-3</v>
      </c>
      <c r="AC139" s="365">
        <f>'4M - SPS'!AC139</f>
        <v>3.1301001577754123E-3</v>
      </c>
      <c r="AD139" s="365">
        <f>'4M - SPS'!AD139</f>
        <v>3.6577250464396274E-3</v>
      </c>
      <c r="AE139" s="365">
        <f>'4M - SPS'!AE139</f>
        <v>4.0499143567503358E-3</v>
      </c>
      <c r="AF139" s="365">
        <f>'4M - SPS'!AF139</f>
        <v>1.2606364835572214E-2</v>
      </c>
      <c r="AG139" s="365">
        <f>'4M - SPS'!AG139</f>
        <v>1.0687943341299815E-2</v>
      </c>
      <c r="AH139" s="365">
        <f>'4M - SPS'!AH139</f>
        <v>1.1522933460942934E-2</v>
      </c>
      <c r="AI139" s="365">
        <f>'4M - SPS'!AI139</f>
        <v>1.0486282157369091E-2</v>
      </c>
      <c r="AJ139" s="365">
        <f>'4M - SPS'!AJ139</f>
        <v>3.6596668037661337E-3</v>
      </c>
      <c r="AK139" s="365">
        <f>'4M - SPS'!AK139</f>
        <v>3.8274488539499401E-3</v>
      </c>
      <c r="AL139" s="365">
        <f>'4M - SPS'!AL139</f>
        <v>2.075377328930593E-3</v>
      </c>
      <c r="AM139" s="365">
        <f>'4M - SPS'!AM139</f>
        <v>2.056328093775078E-3</v>
      </c>
    </row>
    <row r="140" spans="1:39" hidden="1" x14ac:dyDescent="0.25"/>
    <row r="141" spans="1:39" ht="15.75" hidden="1" thickBot="1" x14ac:dyDescent="0.3">
      <c r="A141" s="166" t="s">
        <v>170</v>
      </c>
      <c r="B141" s="96"/>
      <c r="C141" s="99"/>
      <c r="D141" s="99"/>
      <c r="E141" s="99"/>
      <c r="F141" s="99"/>
      <c r="G141" s="99"/>
      <c r="H141" s="99"/>
      <c r="I141" s="99"/>
      <c r="J141" s="99"/>
      <c r="K141" s="99"/>
      <c r="L141" s="99"/>
      <c r="M141" s="99"/>
      <c r="N141" s="99"/>
    </row>
    <row r="142" spans="1:39" ht="16.5" hidden="1" thickBot="1" x14ac:dyDescent="0.3">
      <c r="A142" s="591" t="s">
        <v>120</v>
      </c>
      <c r="B142" s="258" t="s">
        <v>117</v>
      </c>
      <c r="C142" s="142">
        <f>C$4</f>
        <v>44927</v>
      </c>
      <c r="D142" s="142">
        <f t="shared" ref="D142:AM142" si="61">D$4</f>
        <v>44958</v>
      </c>
      <c r="E142" s="142">
        <f t="shared" si="61"/>
        <v>44986</v>
      </c>
      <c r="F142" s="142">
        <f t="shared" si="61"/>
        <v>45017</v>
      </c>
      <c r="G142" s="142">
        <f t="shared" si="61"/>
        <v>45047</v>
      </c>
      <c r="H142" s="142">
        <f t="shared" si="61"/>
        <v>45078</v>
      </c>
      <c r="I142" s="142">
        <f t="shared" si="61"/>
        <v>45108</v>
      </c>
      <c r="J142" s="142">
        <f t="shared" si="61"/>
        <v>45139</v>
      </c>
      <c r="K142" s="142">
        <f t="shared" si="61"/>
        <v>45170</v>
      </c>
      <c r="L142" s="142">
        <f t="shared" si="61"/>
        <v>45200</v>
      </c>
      <c r="M142" s="142">
        <f t="shared" si="61"/>
        <v>45231</v>
      </c>
      <c r="N142" s="142">
        <f t="shared" si="61"/>
        <v>45261</v>
      </c>
      <c r="O142" s="142">
        <f t="shared" si="61"/>
        <v>45292</v>
      </c>
      <c r="P142" s="142">
        <f t="shared" si="61"/>
        <v>45323</v>
      </c>
      <c r="Q142" s="142">
        <f t="shared" si="61"/>
        <v>45352</v>
      </c>
      <c r="R142" s="142">
        <f t="shared" si="61"/>
        <v>45383</v>
      </c>
      <c r="S142" s="142">
        <f t="shared" si="61"/>
        <v>45413</v>
      </c>
      <c r="T142" s="142">
        <f t="shared" si="61"/>
        <v>45444</v>
      </c>
      <c r="U142" s="142">
        <f t="shared" si="61"/>
        <v>45474</v>
      </c>
      <c r="V142" s="142">
        <f t="shared" si="61"/>
        <v>45505</v>
      </c>
      <c r="W142" s="142">
        <f t="shared" si="61"/>
        <v>45536</v>
      </c>
      <c r="X142" s="142">
        <f t="shared" si="61"/>
        <v>45566</v>
      </c>
      <c r="Y142" s="142">
        <f t="shared" si="61"/>
        <v>45597</v>
      </c>
      <c r="Z142" s="142">
        <f t="shared" si="61"/>
        <v>45627</v>
      </c>
      <c r="AA142" s="142">
        <f t="shared" si="61"/>
        <v>45658</v>
      </c>
      <c r="AB142" s="142">
        <f t="shared" si="61"/>
        <v>45689</v>
      </c>
      <c r="AC142" s="142">
        <f t="shared" si="61"/>
        <v>45717</v>
      </c>
      <c r="AD142" s="142">
        <f t="shared" si="61"/>
        <v>45748</v>
      </c>
      <c r="AE142" s="142">
        <f t="shared" si="61"/>
        <v>45778</v>
      </c>
      <c r="AF142" s="142">
        <f t="shared" si="61"/>
        <v>45809</v>
      </c>
      <c r="AG142" s="142">
        <f t="shared" si="61"/>
        <v>45839</v>
      </c>
      <c r="AH142" s="142">
        <f t="shared" si="61"/>
        <v>45870</v>
      </c>
      <c r="AI142" s="142">
        <f t="shared" si="61"/>
        <v>45901</v>
      </c>
      <c r="AJ142" s="142">
        <f t="shared" si="61"/>
        <v>45931</v>
      </c>
      <c r="AK142" s="142">
        <f t="shared" si="61"/>
        <v>45962</v>
      </c>
      <c r="AL142" s="142">
        <f t="shared" si="61"/>
        <v>45992</v>
      </c>
      <c r="AM142" s="142">
        <f t="shared" si="61"/>
        <v>46023</v>
      </c>
    </row>
    <row r="143" spans="1:39" hidden="1" x14ac:dyDescent="0.25">
      <c r="A143" s="592"/>
      <c r="B143" s="236" t="s">
        <v>19</v>
      </c>
      <c r="C143" s="26">
        <f t="shared" ref="C143:C155" si="62">IF(C23=0,0,((C5*0.5)-C41)*C78*C110*C$2)</f>
        <v>0</v>
      </c>
      <c r="D143" s="26">
        <f t="shared" ref="D143:E155" si="63">IF(D23=0,0,((D5*0.5)+C23-D41)*D78*D110*D$2)</f>
        <v>0</v>
      </c>
      <c r="E143" s="26">
        <f t="shared" si="63"/>
        <v>0</v>
      </c>
      <c r="F143" s="26">
        <f t="shared" ref="F143:AM144" si="64">IF(F23=0,0,((F5*0.5)+E23-F41)*F78*F110*F$2)</f>
        <v>0</v>
      </c>
      <c r="G143" s="26">
        <f t="shared" si="64"/>
        <v>0</v>
      </c>
      <c r="H143" s="26">
        <f t="shared" si="64"/>
        <v>0</v>
      </c>
      <c r="I143" s="26">
        <f t="shared" si="64"/>
        <v>0</v>
      </c>
      <c r="J143" s="26">
        <f t="shared" si="64"/>
        <v>0</v>
      </c>
      <c r="K143" s="26">
        <f t="shared" si="64"/>
        <v>0</v>
      </c>
      <c r="L143" s="26">
        <f t="shared" si="64"/>
        <v>0</v>
      </c>
      <c r="M143" s="26">
        <f t="shared" si="64"/>
        <v>0</v>
      </c>
      <c r="N143" s="26">
        <f t="shared" si="64"/>
        <v>0</v>
      </c>
      <c r="O143" s="26">
        <f t="shared" ref="O143:Q155" si="65">IF(O23=0,0,((O5*0.5)+N23-O41)*O78*O110*O$2)</f>
        <v>0</v>
      </c>
      <c r="P143" s="26">
        <f t="shared" si="65"/>
        <v>0</v>
      </c>
      <c r="Q143" s="26">
        <f t="shared" si="65"/>
        <v>0</v>
      </c>
      <c r="R143" s="26">
        <f t="shared" si="64"/>
        <v>0</v>
      </c>
      <c r="S143" s="26">
        <f t="shared" si="64"/>
        <v>0</v>
      </c>
      <c r="T143" s="26">
        <f t="shared" si="64"/>
        <v>0</v>
      </c>
      <c r="U143" s="26">
        <f t="shared" si="64"/>
        <v>0</v>
      </c>
      <c r="V143" s="26">
        <f t="shared" si="64"/>
        <v>0</v>
      </c>
      <c r="W143" s="26">
        <f t="shared" si="64"/>
        <v>0</v>
      </c>
      <c r="X143" s="26">
        <f t="shared" si="64"/>
        <v>0</v>
      </c>
      <c r="Y143" s="26">
        <f t="shared" si="64"/>
        <v>0</v>
      </c>
      <c r="Z143" s="26">
        <f t="shared" si="64"/>
        <v>0</v>
      </c>
      <c r="AA143" s="26">
        <f t="shared" si="64"/>
        <v>0</v>
      </c>
      <c r="AB143" s="26">
        <f t="shared" si="64"/>
        <v>0</v>
      </c>
      <c r="AC143" s="26">
        <f t="shared" si="64"/>
        <v>0</v>
      </c>
      <c r="AD143" s="26">
        <f t="shared" si="64"/>
        <v>0</v>
      </c>
      <c r="AE143" s="26">
        <f t="shared" si="64"/>
        <v>0</v>
      </c>
      <c r="AF143" s="26">
        <f t="shared" si="64"/>
        <v>0</v>
      </c>
      <c r="AG143" s="26">
        <f t="shared" si="64"/>
        <v>0</v>
      </c>
      <c r="AH143" s="26">
        <f t="shared" si="64"/>
        <v>0</v>
      </c>
      <c r="AI143" s="26">
        <f t="shared" si="64"/>
        <v>0</v>
      </c>
      <c r="AJ143" s="26">
        <f t="shared" si="64"/>
        <v>0</v>
      </c>
      <c r="AK143" s="26">
        <f t="shared" si="64"/>
        <v>0</v>
      </c>
      <c r="AL143" s="26">
        <f t="shared" si="64"/>
        <v>0</v>
      </c>
      <c r="AM143" s="26">
        <f t="shared" si="64"/>
        <v>0</v>
      </c>
    </row>
    <row r="144" spans="1:39" hidden="1" x14ac:dyDescent="0.25">
      <c r="A144" s="592"/>
      <c r="B144" s="236" t="s">
        <v>0</v>
      </c>
      <c r="C144" s="26">
        <f t="shared" si="62"/>
        <v>0</v>
      </c>
      <c r="D144" s="26">
        <f t="shared" si="63"/>
        <v>0</v>
      </c>
      <c r="E144" s="26">
        <f t="shared" si="63"/>
        <v>0</v>
      </c>
      <c r="F144" s="26">
        <f t="shared" ref="F144:S144" si="66">IF(F24=0,0,((F6*0.5)+E24-F42)*F79*F111*F$2)</f>
        <v>0</v>
      </c>
      <c r="G144" s="26">
        <f t="shared" si="66"/>
        <v>0</v>
      </c>
      <c r="H144" s="26">
        <f t="shared" si="66"/>
        <v>0</v>
      </c>
      <c r="I144" s="26">
        <f t="shared" si="66"/>
        <v>0</v>
      </c>
      <c r="J144" s="26">
        <f t="shared" si="66"/>
        <v>0</v>
      </c>
      <c r="K144" s="26">
        <f t="shared" si="66"/>
        <v>0</v>
      </c>
      <c r="L144" s="26">
        <f t="shared" si="66"/>
        <v>0</v>
      </c>
      <c r="M144" s="26">
        <f t="shared" si="66"/>
        <v>0</v>
      </c>
      <c r="N144" s="26">
        <f t="shared" si="66"/>
        <v>0</v>
      </c>
      <c r="O144" s="26">
        <f t="shared" si="65"/>
        <v>0</v>
      </c>
      <c r="P144" s="26">
        <f t="shared" si="65"/>
        <v>0</v>
      </c>
      <c r="Q144" s="26">
        <f t="shared" si="65"/>
        <v>0</v>
      </c>
      <c r="R144" s="26">
        <f t="shared" si="66"/>
        <v>0</v>
      </c>
      <c r="S144" s="26">
        <f t="shared" si="66"/>
        <v>0</v>
      </c>
      <c r="T144" s="26">
        <f t="shared" si="64"/>
        <v>0</v>
      </c>
      <c r="U144" s="26">
        <f t="shared" si="64"/>
        <v>0</v>
      </c>
      <c r="V144" s="26">
        <f t="shared" si="64"/>
        <v>0</v>
      </c>
      <c r="W144" s="26">
        <f t="shared" si="64"/>
        <v>0</v>
      </c>
      <c r="X144" s="26">
        <f t="shared" si="64"/>
        <v>0</v>
      </c>
      <c r="Y144" s="26">
        <f t="shared" si="64"/>
        <v>0</v>
      </c>
      <c r="Z144" s="26">
        <f t="shared" si="64"/>
        <v>0</v>
      </c>
      <c r="AA144" s="26">
        <f t="shared" si="64"/>
        <v>0</v>
      </c>
      <c r="AB144" s="26">
        <f t="shared" si="64"/>
        <v>0</v>
      </c>
      <c r="AC144" s="26">
        <f t="shared" si="64"/>
        <v>0</v>
      </c>
      <c r="AD144" s="26">
        <f t="shared" si="64"/>
        <v>0</v>
      </c>
      <c r="AE144" s="26">
        <f t="shared" si="64"/>
        <v>0</v>
      </c>
      <c r="AF144" s="26">
        <f t="shared" si="64"/>
        <v>0</v>
      </c>
      <c r="AG144" s="26">
        <f t="shared" si="64"/>
        <v>0</v>
      </c>
      <c r="AH144" s="26">
        <f t="shared" si="64"/>
        <v>0</v>
      </c>
      <c r="AI144" s="26">
        <f t="shared" si="64"/>
        <v>0</v>
      </c>
      <c r="AJ144" s="26">
        <f t="shared" si="64"/>
        <v>0</v>
      </c>
      <c r="AK144" s="26">
        <f t="shared" si="64"/>
        <v>0</v>
      </c>
      <c r="AL144" s="26">
        <f t="shared" si="64"/>
        <v>0</v>
      </c>
      <c r="AM144" s="26">
        <f t="shared" si="64"/>
        <v>0</v>
      </c>
    </row>
    <row r="145" spans="1:39" hidden="1" x14ac:dyDescent="0.25">
      <c r="A145" s="592"/>
      <c r="B145" s="236" t="s">
        <v>20</v>
      </c>
      <c r="C145" s="26">
        <f t="shared" si="62"/>
        <v>0</v>
      </c>
      <c r="D145" s="26">
        <f t="shared" si="63"/>
        <v>0</v>
      </c>
      <c r="E145" s="26">
        <f t="shared" si="63"/>
        <v>0</v>
      </c>
      <c r="F145" s="26">
        <f t="shared" ref="F145:AM148" si="67">IF(F25=0,0,((F7*0.5)+E25-F43)*F80*F112*F$2)</f>
        <v>0</v>
      </c>
      <c r="G145" s="26">
        <f t="shared" si="67"/>
        <v>0</v>
      </c>
      <c r="H145" s="26">
        <f t="shared" si="67"/>
        <v>0</v>
      </c>
      <c r="I145" s="26">
        <f t="shared" si="67"/>
        <v>0</v>
      </c>
      <c r="J145" s="26">
        <f t="shared" si="67"/>
        <v>0</v>
      </c>
      <c r="K145" s="26">
        <f t="shared" si="67"/>
        <v>0</v>
      </c>
      <c r="L145" s="26">
        <f t="shared" si="67"/>
        <v>0</v>
      </c>
      <c r="M145" s="26">
        <f t="shared" si="67"/>
        <v>0</v>
      </c>
      <c r="N145" s="26">
        <f t="shared" si="67"/>
        <v>0</v>
      </c>
      <c r="O145" s="26">
        <f t="shared" si="65"/>
        <v>0</v>
      </c>
      <c r="P145" s="26">
        <f t="shared" si="65"/>
        <v>0</v>
      </c>
      <c r="Q145" s="26">
        <f t="shared" si="65"/>
        <v>0</v>
      </c>
      <c r="R145" s="26">
        <f t="shared" si="67"/>
        <v>0</v>
      </c>
      <c r="S145" s="26">
        <f t="shared" si="67"/>
        <v>0</v>
      </c>
      <c r="T145" s="26">
        <f t="shared" si="67"/>
        <v>0</v>
      </c>
      <c r="U145" s="26">
        <f t="shared" si="67"/>
        <v>0</v>
      </c>
      <c r="V145" s="26">
        <f t="shared" si="67"/>
        <v>0</v>
      </c>
      <c r="W145" s="26">
        <f t="shared" si="67"/>
        <v>0</v>
      </c>
      <c r="X145" s="26">
        <f t="shared" si="67"/>
        <v>0</v>
      </c>
      <c r="Y145" s="26">
        <f t="shared" si="67"/>
        <v>0</v>
      </c>
      <c r="Z145" s="26">
        <f t="shared" si="67"/>
        <v>0</v>
      </c>
      <c r="AA145" s="26">
        <f t="shared" si="67"/>
        <v>0</v>
      </c>
      <c r="AB145" s="26">
        <f t="shared" si="67"/>
        <v>0</v>
      </c>
      <c r="AC145" s="26">
        <f t="shared" si="67"/>
        <v>0</v>
      </c>
      <c r="AD145" s="26">
        <f t="shared" si="67"/>
        <v>0</v>
      </c>
      <c r="AE145" s="26">
        <f t="shared" si="67"/>
        <v>0</v>
      </c>
      <c r="AF145" s="26">
        <f t="shared" si="67"/>
        <v>0</v>
      </c>
      <c r="AG145" s="26">
        <f t="shared" si="67"/>
        <v>0</v>
      </c>
      <c r="AH145" s="26">
        <f t="shared" si="67"/>
        <v>0</v>
      </c>
      <c r="AI145" s="26">
        <f t="shared" si="67"/>
        <v>0</v>
      </c>
      <c r="AJ145" s="26">
        <f t="shared" si="67"/>
        <v>0</v>
      </c>
      <c r="AK145" s="26">
        <f t="shared" si="67"/>
        <v>0</v>
      </c>
      <c r="AL145" s="26">
        <f t="shared" si="67"/>
        <v>0</v>
      </c>
      <c r="AM145" s="26">
        <f t="shared" si="67"/>
        <v>0</v>
      </c>
    </row>
    <row r="146" spans="1:39" hidden="1" x14ac:dyDescent="0.25">
      <c r="A146" s="592"/>
      <c r="B146" s="236" t="s">
        <v>1</v>
      </c>
      <c r="C146" s="26">
        <f t="shared" si="62"/>
        <v>0</v>
      </c>
      <c r="D146" s="26">
        <f t="shared" si="63"/>
        <v>0</v>
      </c>
      <c r="E146" s="26">
        <f t="shared" si="63"/>
        <v>0</v>
      </c>
      <c r="F146" s="26">
        <f t="shared" si="67"/>
        <v>0</v>
      </c>
      <c r="G146" s="26">
        <f t="shared" si="67"/>
        <v>0</v>
      </c>
      <c r="H146" s="26">
        <f t="shared" si="67"/>
        <v>0</v>
      </c>
      <c r="I146" s="26">
        <f t="shared" si="67"/>
        <v>0</v>
      </c>
      <c r="J146" s="26">
        <f t="shared" si="67"/>
        <v>0</v>
      </c>
      <c r="K146" s="26">
        <f t="shared" si="67"/>
        <v>0</v>
      </c>
      <c r="L146" s="26">
        <f t="shared" si="67"/>
        <v>0</v>
      </c>
      <c r="M146" s="26">
        <f t="shared" si="67"/>
        <v>0</v>
      </c>
      <c r="N146" s="26">
        <f t="shared" si="67"/>
        <v>0</v>
      </c>
      <c r="O146" s="26">
        <f t="shared" si="65"/>
        <v>0</v>
      </c>
      <c r="P146" s="26">
        <f t="shared" si="65"/>
        <v>0</v>
      </c>
      <c r="Q146" s="26">
        <f t="shared" si="65"/>
        <v>0</v>
      </c>
      <c r="R146" s="26">
        <f t="shared" si="67"/>
        <v>0</v>
      </c>
      <c r="S146" s="26">
        <f t="shared" si="67"/>
        <v>0</v>
      </c>
      <c r="T146" s="26">
        <f t="shared" si="67"/>
        <v>0</v>
      </c>
      <c r="U146" s="26">
        <f t="shared" si="67"/>
        <v>0</v>
      </c>
      <c r="V146" s="26">
        <f t="shared" si="67"/>
        <v>0</v>
      </c>
      <c r="W146" s="26">
        <f t="shared" si="67"/>
        <v>0</v>
      </c>
      <c r="X146" s="26">
        <f t="shared" si="67"/>
        <v>0</v>
      </c>
      <c r="Y146" s="26">
        <f t="shared" si="67"/>
        <v>0</v>
      </c>
      <c r="Z146" s="26">
        <f t="shared" si="67"/>
        <v>0</v>
      </c>
      <c r="AA146" s="26">
        <f t="shared" si="67"/>
        <v>0</v>
      </c>
      <c r="AB146" s="26">
        <f t="shared" si="67"/>
        <v>0</v>
      </c>
      <c r="AC146" s="26">
        <f t="shared" si="67"/>
        <v>0</v>
      </c>
      <c r="AD146" s="26">
        <f t="shared" si="67"/>
        <v>0</v>
      </c>
      <c r="AE146" s="26">
        <f t="shared" si="67"/>
        <v>0</v>
      </c>
      <c r="AF146" s="26">
        <f t="shared" si="67"/>
        <v>0</v>
      </c>
      <c r="AG146" s="26">
        <f t="shared" si="67"/>
        <v>0</v>
      </c>
      <c r="AH146" s="26">
        <f t="shared" si="67"/>
        <v>0</v>
      </c>
      <c r="AI146" s="26">
        <f t="shared" si="67"/>
        <v>0</v>
      </c>
      <c r="AJ146" s="26">
        <f t="shared" si="67"/>
        <v>0</v>
      </c>
      <c r="AK146" s="26">
        <f t="shared" si="67"/>
        <v>0</v>
      </c>
      <c r="AL146" s="26">
        <f t="shared" si="67"/>
        <v>0</v>
      </c>
      <c r="AM146" s="26">
        <f t="shared" si="67"/>
        <v>0</v>
      </c>
    </row>
    <row r="147" spans="1:39" hidden="1" x14ac:dyDescent="0.25">
      <c r="A147" s="592"/>
      <c r="B147" s="236" t="s">
        <v>21</v>
      </c>
      <c r="C147" s="26">
        <f t="shared" si="62"/>
        <v>0</v>
      </c>
      <c r="D147" s="26">
        <f t="shared" si="63"/>
        <v>0</v>
      </c>
      <c r="E147" s="26">
        <f t="shared" si="63"/>
        <v>0</v>
      </c>
      <c r="F147" s="26">
        <f t="shared" si="67"/>
        <v>0</v>
      </c>
      <c r="G147" s="26">
        <f t="shared" si="67"/>
        <v>0</v>
      </c>
      <c r="H147" s="26">
        <f t="shared" si="67"/>
        <v>0</v>
      </c>
      <c r="I147" s="26">
        <f t="shared" si="67"/>
        <v>0</v>
      </c>
      <c r="J147" s="26">
        <f t="shared" si="67"/>
        <v>0</v>
      </c>
      <c r="K147" s="26">
        <f t="shared" si="67"/>
        <v>0</v>
      </c>
      <c r="L147" s="26">
        <f t="shared" si="67"/>
        <v>0</v>
      </c>
      <c r="M147" s="26">
        <f t="shared" si="67"/>
        <v>0</v>
      </c>
      <c r="N147" s="26">
        <f t="shared" si="67"/>
        <v>0</v>
      </c>
      <c r="O147" s="26">
        <f t="shared" si="65"/>
        <v>0</v>
      </c>
      <c r="P147" s="26">
        <f t="shared" si="65"/>
        <v>0</v>
      </c>
      <c r="Q147" s="26">
        <f t="shared" si="65"/>
        <v>0</v>
      </c>
      <c r="R147" s="26">
        <f t="shared" si="67"/>
        <v>0</v>
      </c>
      <c r="S147" s="26">
        <f t="shared" si="67"/>
        <v>0</v>
      </c>
      <c r="T147" s="26">
        <f t="shared" si="67"/>
        <v>0</v>
      </c>
      <c r="U147" s="26">
        <f t="shared" si="67"/>
        <v>0</v>
      </c>
      <c r="V147" s="26">
        <f t="shared" si="67"/>
        <v>0</v>
      </c>
      <c r="W147" s="26">
        <f t="shared" si="67"/>
        <v>0</v>
      </c>
      <c r="X147" s="26">
        <f t="shared" si="67"/>
        <v>0</v>
      </c>
      <c r="Y147" s="26">
        <f t="shared" si="67"/>
        <v>0</v>
      </c>
      <c r="Z147" s="26">
        <f t="shared" si="67"/>
        <v>0</v>
      </c>
      <c r="AA147" s="26">
        <f t="shared" si="67"/>
        <v>0</v>
      </c>
      <c r="AB147" s="26">
        <f t="shared" si="67"/>
        <v>0</v>
      </c>
      <c r="AC147" s="26">
        <f t="shared" si="67"/>
        <v>0</v>
      </c>
      <c r="AD147" s="26">
        <f t="shared" si="67"/>
        <v>0</v>
      </c>
      <c r="AE147" s="26">
        <f t="shared" si="67"/>
        <v>0</v>
      </c>
      <c r="AF147" s="26">
        <f t="shared" si="67"/>
        <v>0</v>
      </c>
      <c r="AG147" s="26">
        <f t="shared" si="67"/>
        <v>0</v>
      </c>
      <c r="AH147" s="26">
        <f t="shared" si="67"/>
        <v>0</v>
      </c>
      <c r="AI147" s="26">
        <f t="shared" si="67"/>
        <v>0</v>
      </c>
      <c r="AJ147" s="26">
        <f t="shared" si="67"/>
        <v>0</v>
      </c>
      <c r="AK147" s="26">
        <f t="shared" si="67"/>
        <v>0</v>
      </c>
      <c r="AL147" s="26">
        <f t="shared" si="67"/>
        <v>0</v>
      </c>
      <c r="AM147" s="26">
        <f t="shared" si="67"/>
        <v>0</v>
      </c>
    </row>
    <row r="148" spans="1:39" hidden="1" x14ac:dyDescent="0.25">
      <c r="A148" s="592"/>
      <c r="B148" s="77" t="s">
        <v>9</v>
      </c>
      <c r="C148" s="26">
        <f t="shared" si="62"/>
        <v>0</v>
      </c>
      <c r="D148" s="26">
        <f t="shared" si="63"/>
        <v>0</v>
      </c>
      <c r="E148" s="26">
        <f t="shared" si="63"/>
        <v>0</v>
      </c>
      <c r="F148" s="26">
        <f t="shared" si="67"/>
        <v>0</v>
      </c>
      <c r="G148" s="26">
        <f t="shared" si="67"/>
        <v>0</v>
      </c>
      <c r="H148" s="26">
        <f t="shared" si="67"/>
        <v>0</v>
      </c>
      <c r="I148" s="26">
        <f t="shared" si="67"/>
        <v>0</v>
      </c>
      <c r="J148" s="26">
        <f t="shared" si="67"/>
        <v>0</v>
      </c>
      <c r="K148" s="26">
        <f t="shared" si="67"/>
        <v>0</v>
      </c>
      <c r="L148" s="26">
        <f t="shared" si="67"/>
        <v>0</v>
      </c>
      <c r="M148" s="26">
        <f t="shared" si="67"/>
        <v>0</v>
      </c>
      <c r="N148" s="26">
        <f t="shared" si="67"/>
        <v>0</v>
      </c>
      <c r="O148" s="26">
        <f t="shared" si="65"/>
        <v>0</v>
      </c>
      <c r="P148" s="26">
        <f t="shared" si="65"/>
        <v>0</v>
      </c>
      <c r="Q148" s="26">
        <f t="shared" si="65"/>
        <v>0</v>
      </c>
      <c r="R148" s="26">
        <f t="shared" si="67"/>
        <v>0</v>
      </c>
      <c r="S148" s="26">
        <f t="shared" si="67"/>
        <v>0</v>
      </c>
      <c r="T148" s="26">
        <f t="shared" si="67"/>
        <v>0</v>
      </c>
      <c r="U148" s="26">
        <f t="shared" si="67"/>
        <v>0</v>
      </c>
      <c r="V148" s="26">
        <f t="shared" si="67"/>
        <v>0</v>
      </c>
      <c r="W148" s="26">
        <f t="shared" si="67"/>
        <v>0</v>
      </c>
      <c r="X148" s="26">
        <f t="shared" si="67"/>
        <v>0</v>
      </c>
      <c r="Y148" s="26">
        <f t="shared" si="67"/>
        <v>0</v>
      </c>
      <c r="Z148" s="26">
        <f t="shared" si="67"/>
        <v>0</v>
      </c>
      <c r="AA148" s="26">
        <f t="shared" si="67"/>
        <v>0</v>
      </c>
      <c r="AB148" s="26">
        <f t="shared" si="67"/>
        <v>0</v>
      </c>
      <c r="AC148" s="26">
        <f t="shared" si="67"/>
        <v>0</v>
      </c>
      <c r="AD148" s="26">
        <f t="shared" si="67"/>
        <v>0</v>
      </c>
      <c r="AE148" s="26">
        <f t="shared" si="67"/>
        <v>0</v>
      </c>
      <c r="AF148" s="26">
        <f t="shared" si="67"/>
        <v>0</v>
      </c>
      <c r="AG148" s="26">
        <f t="shared" si="67"/>
        <v>0</v>
      </c>
      <c r="AH148" s="26">
        <f t="shared" si="67"/>
        <v>0</v>
      </c>
      <c r="AI148" s="26">
        <f t="shared" si="67"/>
        <v>0</v>
      </c>
      <c r="AJ148" s="26">
        <f t="shared" si="67"/>
        <v>0</v>
      </c>
      <c r="AK148" s="26">
        <f t="shared" si="67"/>
        <v>0</v>
      </c>
      <c r="AL148" s="26">
        <f t="shared" si="67"/>
        <v>0</v>
      </c>
      <c r="AM148" s="26">
        <f t="shared" si="67"/>
        <v>0</v>
      </c>
    </row>
    <row r="149" spans="1:39" hidden="1" x14ac:dyDescent="0.25">
      <c r="A149" s="592"/>
      <c r="B149" s="77" t="s">
        <v>3</v>
      </c>
      <c r="C149" s="26">
        <f t="shared" si="62"/>
        <v>0</v>
      </c>
      <c r="D149" s="26">
        <f t="shared" si="63"/>
        <v>0</v>
      </c>
      <c r="E149" s="26">
        <f t="shared" si="63"/>
        <v>0</v>
      </c>
      <c r="F149" s="26">
        <f t="shared" ref="F149:AM152" si="68">IF(F29=0,0,((F11*0.5)+E29-F47)*F84*F116*F$2)</f>
        <v>0</v>
      </c>
      <c r="G149" s="26">
        <f t="shared" si="68"/>
        <v>0</v>
      </c>
      <c r="H149" s="26">
        <f t="shared" si="68"/>
        <v>0</v>
      </c>
      <c r="I149" s="26">
        <f t="shared" si="68"/>
        <v>0</v>
      </c>
      <c r="J149" s="26">
        <f t="shared" si="68"/>
        <v>0</v>
      </c>
      <c r="K149" s="26">
        <f t="shared" si="68"/>
        <v>0</v>
      </c>
      <c r="L149" s="26">
        <f t="shared" si="68"/>
        <v>0</v>
      </c>
      <c r="M149" s="26">
        <f t="shared" si="68"/>
        <v>0</v>
      </c>
      <c r="N149" s="26">
        <f t="shared" si="68"/>
        <v>0</v>
      </c>
      <c r="O149" s="26">
        <f t="shared" si="65"/>
        <v>0</v>
      </c>
      <c r="P149" s="26">
        <f t="shared" si="65"/>
        <v>0</v>
      </c>
      <c r="Q149" s="26">
        <f t="shared" si="65"/>
        <v>0</v>
      </c>
      <c r="R149" s="26">
        <f t="shared" si="68"/>
        <v>0</v>
      </c>
      <c r="S149" s="26">
        <f t="shared" si="68"/>
        <v>0</v>
      </c>
      <c r="T149" s="26">
        <f t="shared" si="68"/>
        <v>0</v>
      </c>
      <c r="U149" s="26">
        <f t="shared" si="68"/>
        <v>0</v>
      </c>
      <c r="V149" s="26">
        <f t="shared" si="68"/>
        <v>0</v>
      </c>
      <c r="W149" s="26">
        <f t="shared" si="68"/>
        <v>0</v>
      </c>
      <c r="X149" s="26">
        <f t="shared" si="68"/>
        <v>0</v>
      </c>
      <c r="Y149" s="26">
        <f t="shared" si="68"/>
        <v>0</v>
      </c>
      <c r="Z149" s="26">
        <f t="shared" si="68"/>
        <v>0</v>
      </c>
      <c r="AA149" s="26">
        <f t="shared" si="68"/>
        <v>0</v>
      </c>
      <c r="AB149" s="26">
        <f t="shared" si="68"/>
        <v>0</v>
      </c>
      <c r="AC149" s="26">
        <f t="shared" si="68"/>
        <v>0</v>
      </c>
      <c r="AD149" s="26">
        <f t="shared" si="68"/>
        <v>0</v>
      </c>
      <c r="AE149" s="26">
        <f t="shared" si="68"/>
        <v>0</v>
      </c>
      <c r="AF149" s="26">
        <f t="shared" si="68"/>
        <v>0</v>
      </c>
      <c r="AG149" s="26">
        <f t="shared" si="68"/>
        <v>0</v>
      </c>
      <c r="AH149" s="26">
        <f t="shared" si="68"/>
        <v>0</v>
      </c>
      <c r="AI149" s="26">
        <f t="shared" si="68"/>
        <v>0</v>
      </c>
      <c r="AJ149" s="26">
        <f t="shared" si="68"/>
        <v>0</v>
      </c>
      <c r="AK149" s="26">
        <f t="shared" si="68"/>
        <v>0</v>
      </c>
      <c r="AL149" s="26">
        <f t="shared" si="68"/>
        <v>0</v>
      </c>
      <c r="AM149" s="26">
        <f t="shared" si="68"/>
        <v>0</v>
      </c>
    </row>
    <row r="150" spans="1:39" ht="15.75" hidden="1" customHeight="1" x14ac:dyDescent="0.25">
      <c r="A150" s="592"/>
      <c r="B150" s="77" t="s">
        <v>4</v>
      </c>
      <c r="C150" s="26">
        <f t="shared" si="62"/>
        <v>0</v>
      </c>
      <c r="D150" s="26">
        <f t="shared" si="63"/>
        <v>0</v>
      </c>
      <c r="E150" s="26">
        <f t="shared" si="63"/>
        <v>0</v>
      </c>
      <c r="F150" s="26">
        <f t="shared" si="68"/>
        <v>0</v>
      </c>
      <c r="G150" s="26">
        <f t="shared" si="68"/>
        <v>0</v>
      </c>
      <c r="H150" s="26">
        <f t="shared" si="68"/>
        <v>0</v>
      </c>
      <c r="I150" s="26">
        <f t="shared" si="68"/>
        <v>0</v>
      </c>
      <c r="J150" s="26">
        <f t="shared" si="68"/>
        <v>0</v>
      </c>
      <c r="K150" s="26">
        <f t="shared" si="68"/>
        <v>0</v>
      </c>
      <c r="L150" s="26">
        <f t="shared" si="68"/>
        <v>0</v>
      </c>
      <c r="M150" s="26">
        <f t="shared" si="68"/>
        <v>0</v>
      </c>
      <c r="N150" s="26">
        <f t="shared" si="68"/>
        <v>0</v>
      </c>
      <c r="O150" s="26">
        <f t="shared" si="65"/>
        <v>0</v>
      </c>
      <c r="P150" s="26">
        <f t="shared" si="65"/>
        <v>0</v>
      </c>
      <c r="Q150" s="26">
        <f t="shared" si="65"/>
        <v>0</v>
      </c>
      <c r="R150" s="26">
        <f t="shared" si="68"/>
        <v>0</v>
      </c>
      <c r="S150" s="26">
        <f t="shared" si="68"/>
        <v>0</v>
      </c>
      <c r="T150" s="26">
        <f t="shared" si="68"/>
        <v>0</v>
      </c>
      <c r="U150" s="26">
        <f t="shared" si="68"/>
        <v>0</v>
      </c>
      <c r="V150" s="26">
        <f t="shared" si="68"/>
        <v>0</v>
      </c>
      <c r="W150" s="26">
        <f t="shared" si="68"/>
        <v>0</v>
      </c>
      <c r="X150" s="26">
        <f t="shared" si="68"/>
        <v>0</v>
      </c>
      <c r="Y150" s="26">
        <f t="shared" si="68"/>
        <v>0</v>
      </c>
      <c r="Z150" s="26">
        <f t="shared" si="68"/>
        <v>0</v>
      </c>
      <c r="AA150" s="26">
        <f t="shared" si="68"/>
        <v>0</v>
      </c>
      <c r="AB150" s="26">
        <f t="shared" si="68"/>
        <v>0</v>
      </c>
      <c r="AC150" s="26">
        <f t="shared" si="68"/>
        <v>0</v>
      </c>
      <c r="AD150" s="26">
        <f t="shared" si="68"/>
        <v>0</v>
      </c>
      <c r="AE150" s="26">
        <f t="shared" si="68"/>
        <v>0</v>
      </c>
      <c r="AF150" s="26">
        <f t="shared" si="68"/>
        <v>0</v>
      </c>
      <c r="AG150" s="26">
        <f t="shared" si="68"/>
        <v>0</v>
      </c>
      <c r="AH150" s="26">
        <f t="shared" si="68"/>
        <v>0</v>
      </c>
      <c r="AI150" s="26">
        <f t="shared" si="68"/>
        <v>0</v>
      </c>
      <c r="AJ150" s="26">
        <f t="shared" si="68"/>
        <v>0</v>
      </c>
      <c r="AK150" s="26">
        <f t="shared" si="68"/>
        <v>0</v>
      </c>
      <c r="AL150" s="26">
        <f t="shared" si="68"/>
        <v>0</v>
      </c>
      <c r="AM150" s="26">
        <f t="shared" si="68"/>
        <v>0</v>
      </c>
    </row>
    <row r="151" spans="1:39" hidden="1" x14ac:dyDescent="0.25">
      <c r="A151" s="592"/>
      <c r="B151" s="77" t="s">
        <v>5</v>
      </c>
      <c r="C151" s="26">
        <f t="shared" si="62"/>
        <v>0</v>
      </c>
      <c r="D151" s="26">
        <f t="shared" si="63"/>
        <v>0</v>
      </c>
      <c r="E151" s="26">
        <f t="shared" si="63"/>
        <v>0</v>
      </c>
      <c r="F151" s="26">
        <f t="shared" si="68"/>
        <v>0</v>
      </c>
      <c r="G151" s="26">
        <f t="shared" si="68"/>
        <v>0</v>
      </c>
      <c r="H151" s="26">
        <f t="shared" si="68"/>
        <v>0</v>
      </c>
      <c r="I151" s="26">
        <f t="shared" si="68"/>
        <v>0</v>
      </c>
      <c r="J151" s="26">
        <f t="shared" si="68"/>
        <v>0</v>
      </c>
      <c r="K151" s="26">
        <f t="shared" si="68"/>
        <v>0</v>
      </c>
      <c r="L151" s="26">
        <f t="shared" si="68"/>
        <v>0</v>
      </c>
      <c r="M151" s="26">
        <f t="shared" si="68"/>
        <v>0</v>
      </c>
      <c r="N151" s="26">
        <f t="shared" si="68"/>
        <v>0</v>
      </c>
      <c r="O151" s="26">
        <f t="shared" si="65"/>
        <v>0</v>
      </c>
      <c r="P151" s="26">
        <f t="shared" si="65"/>
        <v>0</v>
      </c>
      <c r="Q151" s="26">
        <f t="shared" si="65"/>
        <v>0</v>
      </c>
      <c r="R151" s="26">
        <f t="shared" si="68"/>
        <v>0</v>
      </c>
      <c r="S151" s="26">
        <f t="shared" si="68"/>
        <v>0</v>
      </c>
      <c r="T151" s="26">
        <f t="shared" si="68"/>
        <v>0</v>
      </c>
      <c r="U151" s="26">
        <f t="shared" si="68"/>
        <v>0</v>
      </c>
      <c r="V151" s="26">
        <f t="shared" si="68"/>
        <v>0</v>
      </c>
      <c r="W151" s="26">
        <f t="shared" si="68"/>
        <v>0</v>
      </c>
      <c r="X151" s="26">
        <f t="shared" si="68"/>
        <v>0</v>
      </c>
      <c r="Y151" s="26">
        <f t="shared" si="68"/>
        <v>0</v>
      </c>
      <c r="Z151" s="26">
        <f t="shared" si="68"/>
        <v>0</v>
      </c>
      <c r="AA151" s="26">
        <f t="shared" si="68"/>
        <v>0</v>
      </c>
      <c r="AB151" s="26">
        <f t="shared" si="68"/>
        <v>0</v>
      </c>
      <c r="AC151" s="26">
        <f t="shared" si="68"/>
        <v>0</v>
      </c>
      <c r="AD151" s="26">
        <f t="shared" si="68"/>
        <v>0</v>
      </c>
      <c r="AE151" s="26">
        <f t="shared" si="68"/>
        <v>0</v>
      </c>
      <c r="AF151" s="26">
        <f t="shared" si="68"/>
        <v>0</v>
      </c>
      <c r="AG151" s="26">
        <f t="shared" si="68"/>
        <v>0</v>
      </c>
      <c r="AH151" s="26">
        <f t="shared" si="68"/>
        <v>0</v>
      </c>
      <c r="AI151" s="26">
        <f t="shared" si="68"/>
        <v>0</v>
      </c>
      <c r="AJ151" s="26">
        <f t="shared" si="68"/>
        <v>0</v>
      </c>
      <c r="AK151" s="26">
        <f t="shared" si="68"/>
        <v>0</v>
      </c>
      <c r="AL151" s="26">
        <f t="shared" si="68"/>
        <v>0</v>
      </c>
      <c r="AM151" s="26">
        <f t="shared" si="68"/>
        <v>0</v>
      </c>
    </row>
    <row r="152" spans="1:39" hidden="1" x14ac:dyDescent="0.25">
      <c r="A152" s="592"/>
      <c r="B152" s="77" t="s">
        <v>22</v>
      </c>
      <c r="C152" s="26">
        <f t="shared" si="62"/>
        <v>0</v>
      </c>
      <c r="D152" s="26">
        <f t="shared" si="63"/>
        <v>0</v>
      </c>
      <c r="E152" s="26">
        <f t="shared" si="63"/>
        <v>0</v>
      </c>
      <c r="F152" s="26">
        <f t="shared" si="68"/>
        <v>0</v>
      </c>
      <c r="G152" s="26">
        <f t="shared" si="68"/>
        <v>0</v>
      </c>
      <c r="H152" s="26">
        <f t="shared" si="68"/>
        <v>0</v>
      </c>
      <c r="I152" s="26">
        <f t="shared" si="68"/>
        <v>0</v>
      </c>
      <c r="J152" s="26">
        <f t="shared" si="68"/>
        <v>0</v>
      </c>
      <c r="K152" s="26">
        <f t="shared" si="68"/>
        <v>0</v>
      </c>
      <c r="L152" s="26">
        <f t="shared" si="68"/>
        <v>0</v>
      </c>
      <c r="M152" s="26">
        <f t="shared" si="68"/>
        <v>0</v>
      </c>
      <c r="N152" s="26">
        <f t="shared" si="68"/>
        <v>0</v>
      </c>
      <c r="O152" s="26">
        <f t="shared" si="65"/>
        <v>0</v>
      </c>
      <c r="P152" s="26">
        <f t="shared" si="65"/>
        <v>0</v>
      </c>
      <c r="Q152" s="26">
        <f t="shared" si="65"/>
        <v>0</v>
      </c>
      <c r="R152" s="26">
        <f t="shared" si="68"/>
        <v>0</v>
      </c>
      <c r="S152" s="26">
        <f t="shared" si="68"/>
        <v>0</v>
      </c>
      <c r="T152" s="26">
        <f t="shared" si="68"/>
        <v>0</v>
      </c>
      <c r="U152" s="26">
        <f t="shared" si="68"/>
        <v>0</v>
      </c>
      <c r="V152" s="26">
        <f t="shared" si="68"/>
        <v>0</v>
      </c>
      <c r="W152" s="26">
        <f t="shared" si="68"/>
        <v>0</v>
      </c>
      <c r="X152" s="26">
        <f t="shared" si="68"/>
        <v>0</v>
      </c>
      <c r="Y152" s="26">
        <f t="shared" si="68"/>
        <v>0</v>
      </c>
      <c r="Z152" s="26">
        <f t="shared" si="68"/>
        <v>0</v>
      </c>
      <c r="AA152" s="26">
        <f t="shared" si="68"/>
        <v>0</v>
      </c>
      <c r="AB152" s="26">
        <f t="shared" si="68"/>
        <v>0</v>
      </c>
      <c r="AC152" s="26">
        <f t="shared" si="68"/>
        <v>0</v>
      </c>
      <c r="AD152" s="26">
        <f t="shared" si="68"/>
        <v>0</v>
      </c>
      <c r="AE152" s="26">
        <f t="shared" si="68"/>
        <v>0</v>
      </c>
      <c r="AF152" s="26">
        <f t="shared" si="68"/>
        <v>0</v>
      </c>
      <c r="AG152" s="26">
        <f t="shared" si="68"/>
        <v>0</v>
      </c>
      <c r="AH152" s="26">
        <f t="shared" si="68"/>
        <v>0</v>
      </c>
      <c r="AI152" s="26">
        <f t="shared" si="68"/>
        <v>0</v>
      </c>
      <c r="AJ152" s="26">
        <f t="shared" si="68"/>
        <v>0</v>
      </c>
      <c r="AK152" s="26">
        <f t="shared" si="68"/>
        <v>0</v>
      </c>
      <c r="AL152" s="26">
        <f t="shared" si="68"/>
        <v>0</v>
      </c>
      <c r="AM152" s="26">
        <f t="shared" si="68"/>
        <v>0</v>
      </c>
    </row>
    <row r="153" spans="1:39" hidden="1" x14ac:dyDescent="0.25">
      <c r="A153" s="592"/>
      <c r="B153" s="77" t="s">
        <v>23</v>
      </c>
      <c r="C153" s="26">
        <f t="shared" si="62"/>
        <v>0</v>
      </c>
      <c r="D153" s="26">
        <f t="shared" si="63"/>
        <v>0</v>
      </c>
      <c r="E153" s="26">
        <f t="shared" si="63"/>
        <v>0</v>
      </c>
      <c r="F153" s="26">
        <f t="shared" ref="F153:AM155" si="69">IF(F33=0,0,((F15*0.5)+E33-F51)*F88*F120*F$2)</f>
        <v>0</v>
      </c>
      <c r="G153" s="26">
        <f t="shared" si="69"/>
        <v>0</v>
      </c>
      <c r="H153" s="26">
        <f t="shared" si="69"/>
        <v>0</v>
      </c>
      <c r="I153" s="26">
        <f t="shared" si="69"/>
        <v>0</v>
      </c>
      <c r="J153" s="26">
        <f t="shared" si="69"/>
        <v>0</v>
      </c>
      <c r="K153" s="26">
        <f t="shared" si="69"/>
        <v>0</v>
      </c>
      <c r="L153" s="26">
        <f t="shared" si="69"/>
        <v>0</v>
      </c>
      <c r="M153" s="26">
        <f t="shared" si="69"/>
        <v>0</v>
      </c>
      <c r="N153" s="26">
        <f t="shared" si="69"/>
        <v>0</v>
      </c>
      <c r="O153" s="26">
        <f t="shared" si="65"/>
        <v>0</v>
      </c>
      <c r="P153" s="26">
        <f t="shared" si="65"/>
        <v>0</v>
      </c>
      <c r="Q153" s="26">
        <f t="shared" si="65"/>
        <v>0</v>
      </c>
      <c r="R153" s="26">
        <f t="shared" si="69"/>
        <v>0</v>
      </c>
      <c r="S153" s="26">
        <f t="shared" si="69"/>
        <v>0</v>
      </c>
      <c r="T153" s="26">
        <f t="shared" si="69"/>
        <v>0</v>
      </c>
      <c r="U153" s="26">
        <f t="shared" si="69"/>
        <v>0</v>
      </c>
      <c r="V153" s="26">
        <f t="shared" si="69"/>
        <v>0</v>
      </c>
      <c r="W153" s="26">
        <f t="shared" si="69"/>
        <v>0</v>
      </c>
      <c r="X153" s="26">
        <f t="shared" si="69"/>
        <v>0</v>
      </c>
      <c r="Y153" s="26">
        <f t="shared" si="69"/>
        <v>0</v>
      </c>
      <c r="Z153" s="26">
        <f t="shared" si="69"/>
        <v>0</v>
      </c>
      <c r="AA153" s="26">
        <f t="shared" si="69"/>
        <v>0</v>
      </c>
      <c r="AB153" s="26">
        <f t="shared" si="69"/>
        <v>0</v>
      </c>
      <c r="AC153" s="26">
        <f t="shared" si="69"/>
        <v>0</v>
      </c>
      <c r="AD153" s="26">
        <f t="shared" si="69"/>
        <v>0</v>
      </c>
      <c r="AE153" s="26">
        <f t="shared" si="69"/>
        <v>0</v>
      </c>
      <c r="AF153" s="26">
        <f t="shared" si="69"/>
        <v>0</v>
      </c>
      <c r="AG153" s="26">
        <f t="shared" si="69"/>
        <v>0</v>
      </c>
      <c r="AH153" s="26">
        <f t="shared" si="69"/>
        <v>0</v>
      </c>
      <c r="AI153" s="26">
        <f t="shared" si="69"/>
        <v>0</v>
      </c>
      <c r="AJ153" s="26">
        <f t="shared" si="69"/>
        <v>0</v>
      </c>
      <c r="AK153" s="26">
        <f t="shared" si="69"/>
        <v>0</v>
      </c>
      <c r="AL153" s="26">
        <f t="shared" si="69"/>
        <v>0</v>
      </c>
      <c r="AM153" s="26">
        <f t="shared" si="69"/>
        <v>0</v>
      </c>
    </row>
    <row r="154" spans="1:39" ht="15.75" hidden="1" customHeight="1" x14ac:dyDescent="0.25">
      <c r="A154" s="592"/>
      <c r="B154" s="77" t="s">
        <v>7</v>
      </c>
      <c r="C154" s="26">
        <f t="shared" si="62"/>
        <v>0</v>
      </c>
      <c r="D154" s="26">
        <f t="shared" si="63"/>
        <v>0</v>
      </c>
      <c r="E154" s="26">
        <f t="shared" si="63"/>
        <v>0</v>
      </c>
      <c r="F154" s="26">
        <f t="shared" si="69"/>
        <v>0</v>
      </c>
      <c r="G154" s="26">
        <f t="shared" si="69"/>
        <v>0</v>
      </c>
      <c r="H154" s="26">
        <f t="shared" si="69"/>
        <v>0</v>
      </c>
      <c r="I154" s="26">
        <f t="shared" si="69"/>
        <v>0</v>
      </c>
      <c r="J154" s="26">
        <f t="shared" si="69"/>
        <v>0</v>
      </c>
      <c r="K154" s="26">
        <f t="shared" si="69"/>
        <v>0</v>
      </c>
      <c r="L154" s="26">
        <f t="shared" si="69"/>
        <v>0</v>
      </c>
      <c r="M154" s="26">
        <f t="shared" si="69"/>
        <v>0</v>
      </c>
      <c r="N154" s="26">
        <f t="shared" si="69"/>
        <v>0</v>
      </c>
      <c r="O154" s="26">
        <f t="shared" si="65"/>
        <v>0</v>
      </c>
      <c r="P154" s="26">
        <f t="shared" si="65"/>
        <v>0</v>
      </c>
      <c r="Q154" s="26">
        <f t="shared" si="65"/>
        <v>0</v>
      </c>
      <c r="R154" s="26">
        <f t="shared" si="69"/>
        <v>0</v>
      </c>
      <c r="S154" s="26">
        <f t="shared" si="69"/>
        <v>0</v>
      </c>
      <c r="T154" s="26">
        <f t="shared" si="69"/>
        <v>0</v>
      </c>
      <c r="U154" s="26">
        <f t="shared" si="69"/>
        <v>0</v>
      </c>
      <c r="V154" s="26">
        <f t="shared" si="69"/>
        <v>0</v>
      </c>
      <c r="W154" s="26">
        <f t="shared" si="69"/>
        <v>0</v>
      </c>
      <c r="X154" s="26">
        <f t="shared" si="69"/>
        <v>0</v>
      </c>
      <c r="Y154" s="26">
        <f t="shared" si="69"/>
        <v>0</v>
      </c>
      <c r="Z154" s="26">
        <f t="shared" si="69"/>
        <v>0</v>
      </c>
      <c r="AA154" s="26">
        <f t="shared" si="69"/>
        <v>0</v>
      </c>
      <c r="AB154" s="26">
        <f t="shared" si="69"/>
        <v>0</v>
      </c>
      <c r="AC154" s="26">
        <f t="shared" si="69"/>
        <v>0</v>
      </c>
      <c r="AD154" s="26">
        <f t="shared" si="69"/>
        <v>0</v>
      </c>
      <c r="AE154" s="26">
        <f t="shared" si="69"/>
        <v>0</v>
      </c>
      <c r="AF154" s="26">
        <f t="shared" si="69"/>
        <v>0</v>
      </c>
      <c r="AG154" s="26">
        <f t="shared" si="69"/>
        <v>0</v>
      </c>
      <c r="AH154" s="26">
        <f t="shared" si="69"/>
        <v>0</v>
      </c>
      <c r="AI154" s="26">
        <f t="shared" si="69"/>
        <v>0</v>
      </c>
      <c r="AJ154" s="26">
        <f t="shared" si="69"/>
        <v>0</v>
      </c>
      <c r="AK154" s="26">
        <f t="shared" si="69"/>
        <v>0</v>
      </c>
      <c r="AL154" s="26">
        <f t="shared" si="69"/>
        <v>0</v>
      </c>
      <c r="AM154" s="26">
        <f t="shared" si="69"/>
        <v>0</v>
      </c>
    </row>
    <row r="155" spans="1:39" ht="15.75" hidden="1" customHeight="1" x14ac:dyDescent="0.25">
      <c r="A155" s="592"/>
      <c r="B155" s="77" t="s">
        <v>8</v>
      </c>
      <c r="C155" s="26">
        <f t="shared" si="62"/>
        <v>0</v>
      </c>
      <c r="D155" s="26">
        <f t="shared" si="63"/>
        <v>0</v>
      </c>
      <c r="E155" s="26">
        <f t="shared" si="63"/>
        <v>0</v>
      </c>
      <c r="F155" s="26">
        <f t="shared" si="69"/>
        <v>0</v>
      </c>
      <c r="G155" s="26">
        <f t="shared" si="69"/>
        <v>0</v>
      </c>
      <c r="H155" s="26">
        <f t="shared" si="69"/>
        <v>0</v>
      </c>
      <c r="I155" s="26">
        <f t="shared" si="69"/>
        <v>0</v>
      </c>
      <c r="J155" s="26">
        <f t="shared" si="69"/>
        <v>0</v>
      </c>
      <c r="K155" s="26">
        <f t="shared" si="69"/>
        <v>0</v>
      </c>
      <c r="L155" s="26">
        <f t="shared" si="69"/>
        <v>0</v>
      </c>
      <c r="M155" s="26">
        <f t="shared" si="69"/>
        <v>0</v>
      </c>
      <c r="N155" s="26">
        <f t="shared" si="69"/>
        <v>0</v>
      </c>
      <c r="O155" s="26">
        <f t="shared" si="65"/>
        <v>0</v>
      </c>
      <c r="P155" s="26">
        <f t="shared" si="65"/>
        <v>0</v>
      </c>
      <c r="Q155" s="26">
        <f t="shared" si="65"/>
        <v>0</v>
      </c>
      <c r="R155" s="26">
        <f t="shared" si="69"/>
        <v>0</v>
      </c>
      <c r="S155" s="26">
        <f t="shared" si="69"/>
        <v>0</v>
      </c>
      <c r="T155" s="26">
        <f t="shared" si="69"/>
        <v>0</v>
      </c>
      <c r="U155" s="26">
        <f t="shared" si="69"/>
        <v>0</v>
      </c>
      <c r="V155" s="26">
        <f t="shared" si="69"/>
        <v>0</v>
      </c>
      <c r="W155" s="26">
        <f t="shared" si="69"/>
        <v>0</v>
      </c>
      <c r="X155" s="26">
        <f t="shared" si="69"/>
        <v>0</v>
      </c>
      <c r="Y155" s="26">
        <f t="shared" si="69"/>
        <v>0</v>
      </c>
      <c r="Z155" s="26">
        <f t="shared" si="69"/>
        <v>0</v>
      </c>
      <c r="AA155" s="26">
        <f t="shared" si="69"/>
        <v>0</v>
      </c>
      <c r="AB155" s="26">
        <f t="shared" si="69"/>
        <v>0</v>
      </c>
      <c r="AC155" s="26">
        <f t="shared" si="69"/>
        <v>0</v>
      </c>
      <c r="AD155" s="26">
        <f t="shared" si="69"/>
        <v>0</v>
      </c>
      <c r="AE155" s="26">
        <f t="shared" si="69"/>
        <v>0</v>
      </c>
      <c r="AF155" s="26">
        <f t="shared" si="69"/>
        <v>0</v>
      </c>
      <c r="AG155" s="26">
        <f t="shared" si="69"/>
        <v>0</v>
      </c>
      <c r="AH155" s="26">
        <f t="shared" si="69"/>
        <v>0</v>
      </c>
      <c r="AI155" s="26">
        <f t="shared" si="69"/>
        <v>0</v>
      </c>
      <c r="AJ155" s="26">
        <f t="shared" si="69"/>
        <v>0</v>
      </c>
      <c r="AK155" s="26">
        <f t="shared" si="69"/>
        <v>0</v>
      </c>
      <c r="AL155" s="26">
        <f t="shared" si="69"/>
        <v>0</v>
      </c>
      <c r="AM155" s="26">
        <f t="shared" si="69"/>
        <v>0</v>
      </c>
    </row>
    <row r="156" spans="1:39" ht="15.75" hidden="1" customHeight="1" x14ac:dyDescent="0.25">
      <c r="A156" s="592"/>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592"/>
      <c r="B157" s="233" t="s">
        <v>25</v>
      </c>
      <c r="C157" s="26">
        <f>SUM(C143:C156)</f>
        <v>0</v>
      </c>
      <c r="D157" s="26">
        <f>SUM(D143:D156)</f>
        <v>0</v>
      </c>
      <c r="E157" s="26">
        <f t="shared" ref="E157:AM157" si="70">SUM(E143:E156)</f>
        <v>0</v>
      </c>
      <c r="F157" s="26">
        <f t="shared" si="70"/>
        <v>0</v>
      </c>
      <c r="G157" s="26">
        <f t="shared" si="70"/>
        <v>0</v>
      </c>
      <c r="H157" s="26">
        <f t="shared" si="70"/>
        <v>0</v>
      </c>
      <c r="I157" s="26">
        <f t="shared" si="70"/>
        <v>0</v>
      </c>
      <c r="J157" s="26">
        <f t="shared" si="70"/>
        <v>0</v>
      </c>
      <c r="K157" s="26">
        <f t="shared" si="70"/>
        <v>0</v>
      </c>
      <c r="L157" s="26">
        <f t="shared" si="70"/>
        <v>0</v>
      </c>
      <c r="M157" s="26">
        <f t="shared" si="70"/>
        <v>0</v>
      </c>
      <c r="N157" s="26">
        <f t="shared" si="70"/>
        <v>0</v>
      </c>
      <c r="O157" s="26">
        <f t="shared" si="70"/>
        <v>0</v>
      </c>
      <c r="P157" s="26">
        <f t="shared" si="70"/>
        <v>0</v>
      </c>
      <c r="Q157" s="26">
        <f t="shared" si="70"/>
        <v>0</v>
      </c>
      <c r="R157" s="26">
        <f t="shared" si="70"/>
        <v>0</v>
      </c>
      <c r="S157" s="26">
        <f t="shared" si="70"/>
        <v>0</v>
      </c>
      <c r="T157" s="26">
        <f t="shared" si="70"/>
        <v>0</v>
      </c>
      <c r="U157" s="26">
        <f t="shared" si="70"/>
        <v>0</v>
      </c>
      <c r="V157" s="26">
        <f t="shared" si="70"/>
        <v>0</v>
      </c>
      <c r="W157" s="26">
        <f t="shared" si="70"/>
        <v>0</v>
      </c>
      <c r="X157" s="26">
        <f t="shared" si="70"/>
        <v>0</v>
      </c>
      <c r="Y157" s="26">
        <f t="shared" si="70"/>
        <v>0</v>
      </c>
      <c r="Z157" s="26">
        <f t="shared" si="70"/>
        <v>0</v>
      </c>
      <c r="AA157" s="26">
        <f t="shared" si="70"/>
        <v>0</v>
      </c>
      <c r="AB157" s="26">
        <f t="shared" si="70"/>
        <v>0</v>
      </c>
      <c r="AC157" s="26">
        <f t="shared" si="70"/>
        <v>0</v>
      </c>
      <c r="AD157" s="26">
        <f t="shared" si="70"/>
        <v>0</v>
      </c>
      <c r="AE157" s="26">
        <f t="shared" si="70"/>
        <v>0</v>
      </c>
      <c r="AF157" s="26">
        <f t="shared" si="70"/>
        <v>0</v>
      </c>
      <c r="AG157" s="26">
        <f t="shared" si="70"/>
        <v>0</v>
      </c>
      <c r="AH157" s="26">
        <f t="shared" si="70"/>
        <v>0</v>
      </c>
      <c r="AI157" s="26">
        <f t="shared" si="70"/>
        <v>0</v>
      </c>
      <c r="AJ157" s="26">
        <f t="shared" si="70"/>
        <v>0</v>
      </c>
      <c r="AK157" s="26">
        <f t="shared" si="70"/>
        <v>0</v>
      </c>
      <c r="AL157" s="26">
        <f t="shared" si="70"/>
        <v>0</v>
      </c>
      <c r="AM157" s="26">
        <f t="shared" si="70"/>
        <v>0</v>
      </c>
    </row>
    <row r="158" spans="1:39" ht="16.5" hidden="1" customHeight="1" thickBot="1" x14ac:dyDescent="0.3">
      <c r="A158" s="593"/>
      <c r="B158" s="135" t="s">
        <v>26</v>
      </c>
      <c r="C158" s="27">
        <f>C157</f>
        <v>0</v>
      </c>
      <c r="D158" s="27">
        <f>C158+D157</f>
        <v>0</v>
      </c>
      <c r="E158" s="27">
        <f t="shared" ref="E158:AM158" si="71">D158+E157</f>
        <v>0</v>
      </c>
      <c r="F158" s="27">
        <f t="shared" si="71"/>
        <v>0</v>
      </c>
      <c r="G158" s="27">
        <f t="shared" si="71"/>
        <v>0</v>
      </c>
      <c r="H158" s="27">
        <f t="shared" si="71"/>
        <v>0</v>
      </c>
      <c r="I158" s="27">
        <f t="shared" si="71"/>
        <v>0</v>
      </c>
      <c r="J158" s="27">
        <f t="shared" si="71"/>
        <v>0</v>
      </c>
      <c r="K158" s="27">
        <f t="shared" si="71"/>
        <v>0</v>
      </c>
      <c r="L158" s="27">
        <f t="shared" si="71"/>
        <v>0</v>
      </c>
      <c r="M158" s="27">
        <f t="shared" si="71"/>
        <v>0</v>
      </c>
      <c r="N158" s="27">
        <f t="shared" si="71"/>
        <v>0</v>
      </c>
      <c r="O158" s="27">
        <f t="shared" si="71"/>
        <v>0</v>
      </c>
      <c r="P158" s="27">
        <f t="shared" si="71"/>
        <v>0</v>
      </c>
      <c r="Q158" s="27">
        <f t="shared" si="71"/>
        <v>0</v>
      </c>
      <c r="R158" s="27">
        <f t="shared" si="71"/>
        <v>0</v>
      </c>
      <c r="S158" s="27">
        <f t="shared" si="71"/>
        <v>0</v>
      </c>
      <c r="T158" s="27">
        <f t="shared" si="71"/>
        <v>0</v>
      </c>
      <c r="U158" s="27">
        <f t="shared" si="71"/>
        <v>0</v>
      </c>
      <c r="V158" s="27">
        <f t="shared" si="71"/>
        <v>0</v>
      </c>
      <c r="W158" s="27">
        <f t="shared" si="71"/>
        <v>0</v>
      </c>
      <c r="X158" s="27">
        <f t="shared" si="71"/>
        <v>0</v>
      </c>
      <c r="Y158" s="27">
        <f t="shared" si="71"/>
        <v>0</v>
      </c>
      <c r="Z158" s="27">
        <f t="shared" si="71"/>
        <v>0</v>
      </c>
      <c r="AA158" s="27">
        <f t="shared" si="71"/>
        <v>0</v>
      </c>
      <c r="AB158" s="27">
        <f t="shared" si="71"/>
        <v>0</v>
      </c>
      <c r="AC158" s="27">
        <f t="shared" si="71"/>
        <v>0</v>
      </c>
      <c r="AD158" s="27">
        <f t="shared" si="71"/>
        <v>0</v>
      </c>
      <c r="AE158" s="27">
        <f t="shared" si="71"/>
        <v>0</v>
      </c>
      <c r="AF158" s="27">
        <f t="shared" si="71"/>
        <v>0</v>
      </c>
      <c r="AG158" s="27">
        <f t="shared" si="71"/>
        <v>0</v>
      </c>
      <c r="AH158" s="27">
        <f t="shared" si="71"/>
        <v>0</v>
      </c>
      <c r="AI158" s="27">
        <f t="shared" si="71"/>
        <v>0</v>
      </c>
      <c r="AJ158" s="27">
        <f t="shared" si="71"/>
        <v>0</v>
      </c>
      <c r="AK158" s="27">
        <f t="shared" si="71"/>
        <v>0</v>
      </c>
      <c r="AL158" s="27">
        <f t="shared" si="71"/>
        <v>0</v>
      </c>
      <c r="AM158" s="27">
        <f t="shared" si="71"/>
        <v>0</v>
      </c>
    </row>
    <row r="159" spans="1:39" hidden="1" x14ac:dyDescent="0.25">
      <c r="A159" s="96"/>
      <c r="B159" s="96"/>
      <c r="C159" s="99"/>
      <c r="D159" s="99"/>
      <c r="E159" s="99"/>
      <c r="F159" s="99"/>
      <c r="G159" s="99"/>
      <c r="H159" s="99"/>
      <c r="I159" s="99"/>
      <c r="J159" s="99"/>
      <c r="K159" s="99"/>
      <c r="L159" s="99"/>
      <c r="M159" s="99"/>
      <c r="N159" s="99"/>
    </row>
    <row r="160" spans="1:39" ht="15.75" hidden="1" thickBot="1" x14ac:dyDescent="0.3">
      <c r="A160" s="96"/>
      <c r="B160" s="96"/>
      <c r="C160" s="99"/>
      <c r="D160" s="99"/>
      <c r="E160" s="99"/>
      <c r="F160" s="99"/>
      <c r="G160" s="99"/>
      <c r="H160" s="99"/>
      <c r="I160" s="99"/>
      <c r="J160" s="99"/>
      <c r="K160" s="99"/>
      <c r="L160" s="99"/>
      <c r="M160" s="99"/>
      <c r="N160" s="99"/>
    </row>
    <row r="161" spans="1:39" ht="16.5" hidden="1" thickBot="1" x14ac:dyDescent="0.3">
      <c r="A161" s="591" t="s">
        <v>121</v>
      </c>
      <c r="B161" s="258" t="s">
        <v>117</v>
      </c>
      <c r="C161" s="142">
        <f>C$4</f>
        <v>44927</v>
      </c>
      <c r="D161" s="142">
        <f t="shared" ref="D161:AM161" si="72">D$4</f>
        <v>44958</v>
      </c>
      <c r="E161" s="142">
        <f t="shared" si="72"/>
        <v>44986</v>
      </c>
      <c r="F161" s="142">
        <f t="shared" si="72"/>
        <v>45017</v>
      </c>
      <c r="G161" s="142">
        <f t="shared" si="72"/>
        <v>45047</v>
      </c>
      <c r="H161" s="142">
        <f t="shared" si="72"/>
        <v>45078</v>
      </c>
      <c r="I161" s="142">
        <f t="shared" si="72"/>
        <v>45108</v>
      </c>
      <c r="J161" s="142">
        <f t="shared" si="72"/>
        <v>45139</v>
      </c>
      <c r="K161" s="142">
        <f t="shared" si="72"/>
        <v>45170</v>
      </c>
      <c r="L161" s="142">
        <f t="shared" si="72"/>
        <v>45200</v>
      </c>
      <c r="M161" s="142">
        <f t="shared" si="72"/>
        <v>45231</v>
      </c>
      <c r="N161" s="142">
        <f t="shared" si="72"/>
        <v>45261</v>
      </c>
      <c r="O161" s="142">
        <f t="shared" si="72"/>
        <v>45292</v>
      </c>
      <c r="P161" s="142">
        <f t="shared" si="72"/>
        <v>45323</v>
      </c>
      <c r="Q161" s="142">
        <f t="shared" si="72"/>
        <v>45352</v>
      </c>
      <c r="R161" s="142">
        <f t="shared" si="72"/>
        <v>45383</v>
      </c>
      <c r="S161" s="142">
        <f t="shared" si="72"/>
        <v>45413</v>
      </c>
      <c r="T161" s="142">
        <f t="shared" si="72"/>
        <v>45444</v>
      </c>
      <c r="U161" s="142">
        <f t="shared" si="72"/>
        <v>45474</v>
      </c>
      <c r="V161" s="142">
        <f t="shared" si="72"/>
        <v>45505</v>
      </c>
      <c r="W161" s="142">
        <f t="shared" si="72"/>
        <v>45536</v>
      </c>
      <c r="X161" s="142">
        <f t="shared" si="72"/>
        <v>45566</v>
      </c>
      <c r="Y161" s="142">
        <f t="shared" si="72"/>
        <v>45597</v>
      </c>
      <c r="Z161" s="142">
        <f t="shared" si="72"/>
        <v>45627</v>
      </c>
      <c r="AA161" s="142">
        <f t="shared" si="72"/>
        <v>45658</v>
      </c>
      <c r="AB161" s="142">
        <f t="shared" si="72"/>
        <v>45689</v>
      </c>
      <c r="AC161" s="142">
        <f t="shared" si="72"/>
        <v>45717</v>
      </c>
      <c r="AD161" s="142">
        <f t="shared" si="72"/>
        <v>45748</v>
      </c>
      <c r="AE161" s="142">
        <f t="shared" si="72"/>
        <v>45778</v>
      </c>
      <c r="AF161" s="142">
        <f t="shared" si="72"/>
        <v>45809</v>
      </c>
      <c r="AG161" s="142">
        <f t="shared" si="72"/>
        <v>45839</v>
      </c>
      <c r="AH161" s="142">
        <f t="shared" si="72"/>
        <v>45870</v>
      </c>
      <c r="AI161" s="142">
        <f t="shared" si="72"/>
        <v>45901</v>
      </c>
      <c r="AJ161" s="142">
        <f t="shared" si="72"/>
        <v>45931</v>
      </c>
      <c r="AK161" s="142">
        <f t="shared" si="72"/>
        <v>45962</v>
      </c>
      <c r="AL161" s="142">
        <f t="shared" si="72"/>
        <v>45992</v>
      </c>
      <c r="AM161" s="142">
        <f t="shared" si="72"/>
        <v>46023</v>
      </c>
    </row>
    <row r="162" spans="1:39" hidden="1" x14ac:dyDescent="0.25">
      <c r="A162" s="592"/>
      <c r="B162" s="236" t="s">
        <v>19</v>
      </c>
      <c r="C162" s="26">
        <f>IF(C23=0,0,((C5*0.5)-C41)*C78*C127*C$2)</f>
        <v>0</v>
      </c>
      <c r="D162" s="26">
        <f>IF(D23=0,0,((D5*0.5)+C23-D41)*D78*D127*D$2)</f>
        <v>0</v>
      </c>
      <c r="E162" s="26">
        <f t="shared" ref="E162:AM163" si="73">IF(E23=0,0,((E5*0.5)+D23-E41)*E78*E127*E$2)</f>
        <v>0</v>
      </c>
      <c r="F162" s="26">
        <f t="shared" si="73"/>
        <v>0</v>
      </c>
      <c r="G162" s="26">
        <f t="shared" si="73"/>
        <v>0</v>
      </c>
      <c r="H162" s="26">
        <f t="shared" si="73"/>
        <v>0</v>
      </c>
      <c r="I162" s="26">
        <f t="shared" si="73"/>
        <v>0</v>
      </c>
      <c r="J162" s="26">
        <f t="shared" si="73"/>
        <v>0</v>
      </c>
      <c r="K162" s="26">
        <f t="shared" si="73"/>
        <v>0</v>
      </c>
      <c r="L162" s="26">
        <f t="shared" si="73"/>
        <v>0</v>
      </c>
      <c r="M162" s="26">
        <f t="shared" si="73"/>
        <v>0</v>
      </c>
      <c r="N162" s="26">
        <f t="shared" si="73"/>
        <v>0</v>
      </c>
      <c r="O162" s="26">
        <f t="shared" si="73"/>
        <v>0</v>
      </c>
      <c r="P162" s="26">
        <f t="shared" si="73"/>
        <v>0</v>
      </c>
      <c r="Q162" s="26">
        <f t="shared" si="73"/>
        <v>0</v>
      </c>
      <c r="R162" s="26">
        <f t="shared" si="73"/>
        <v>0</v>
      </c>
      <c r="S162" s="26">
        <f t="shared" si="73"/>
        <v>0</v>
      </c>
      <c r="T162" s="26">
        <f t="shared" si="73"/>
        <v>0</v>
      </c>
      <c r="U162" s="26">
        <f t="shared" si="73"/>
        <v>0</v>
      </c>
      <c r="V162" s="26">
        <f t="shared" si="73"/>
        <v>0</v>
      </c>
      <c r="W162" s="26">
        <f t="shared" si="73"/>
        <v>0</v>
      </c>
      <c r="X162" s="26">
        <f t="shared" si="73"/>
        <v>0</v>
      </c>
      <c r="Y162" s="26">
        <f t="shared" si="73"/>
        <v>0</v>
      </c>
      <c r="Z162" s="26">
        <f t="shared" si="73"/>
        <v>0</v>
      </c>
      <c r="AA162" s="26">
        <f t="shared" si="73"/>
        <v>0</v>
      </c>
      <c r="AB162" s="26">
        <f t="shared" si="73"/>
        <v>0</v>
      </c>
      <c r="AC162" s="26">
        <f t="shared" si="73"/>
        <v>0</v>
      </c>
      <c r="AD162" s="26">
        <f t="shared" si="73"/>
        <v>0</v>
      </c>
      <c r="AE162" s="26">
        <f t="shared" si="73"/>
        <v>0</v>
      </c>
      <c r="AF162" s="26">
        <f t="shared" si="73"/>
        <v>0</v>
      </c>
      <c r="AG162" s="26">
        <f t="shared" si="73"/>
        <v>0</v>
      </c>
      <c r="AH162" s="26">
        <f t="shared" si="73"/>
        <v>0</v>
      </c>
      <c r="AI162" s="26">
        <f t="shared" si="73"/>
        <v>0</v>
      </c>
      <c r="AJ162" s="26">
        <f t="shared" si="73"/>
        <v>0</v>
      </c>
      <c r="AK162" s="26">
        <f t="shared" si="73"/>
        <v>0</v>
      </c>
      <c r="AL162" s="26">
        <f t="shared" si="73"/>
        <v>0</v>
      </c>
      <c r="AM162" s="26">
        <f t="shared" si="73"/>
        <v>0</v>
      </c>
    </row>
    <row r="163" spans="1:39" hidden="1" x14ac:dyDescent="0.25">
      <c r="A163" s="592"/>
      <c r="B163" s="236" t="s">
        <v>0</v>
      </c>
      <c r="C163" s="26">
        <f t="shared" ref="C163:C174" si="74">IF(C24=0,0,((C6*0.5)-C42)*C79*C128*C$2)</f>
        <v>0</v>
      </c>
      <c r="D163" s="26">
        <f t="shared" ref="D163:S174" si="75">IF(D24=0,0,((D6*0.5)+C24-D42)*D79*D128*D$2)</f>
        <v>0</v>
      </c>
      <c r="E163" s="26">
        <f t="shared" si="75"/>
        <v>0</v>
      </c>
      <c r="F163" s="26">
        <f t="shared" si="75"/>
        <v>0</v>
      </c>
      <c r="G163" s="26">
        <f t="shared" si="75"/>
        <v>0</v>
      </c>
      <c r="H163" s="26">
        <f t="shared" si="75"/>
        <v>0</v>
      </c>
      <c r="I163" s="26">
        <f t="shared" si="75"/>
        <v>0</v>
      </c>
      <c r="J163" s="26">
        <f t="shared" si="75"/>
        <v>0</v>
      </c>
      <c r="K163" s="26">
        <f t="shared" si="75"/>
        <v>0</v>
      </c>
      <c r="L163" s="26">
        <f t="shared" si="75"/>
        <v>0</v>
      </c>
      <c r="M163" s="26">
        <f t="shared" si="75"/>
        <v>0</v>
      </c>
      <c r="N163" s="26">
        <f t="shared" si="75"/>
        <v>0</v>
      </c>
      <c r="O163" s="26">
        <f t="shared" si="75"/>
        <v>0</v>
      </c>
      <c r="P163" s="26">
        <f t="shared" si="75"/>
        <v>0</v>
      </c>
      <c r="Q163" s="26">
        <f t="shared" si="75"/>
        <v>0</v>
      </c>
      <c r="R163" s="26">
        <f t="shared" si="75"/>
        <v>0</v>
      </c>
      <c r="S163" s="26">
        <f t="shared" si="75"/>
        <v>0</v>
      </c>
      <c r="T163" s="26">
        <f t="shared" si="73"/>
        <v>0</v>
      </c>
      <c r="U163" s="26">
        <f t="shared" si="73"/>
        <v>0</v>
      </c>
      <c r="V163" s="26">
        <f t="shared" si="73"/>
        <v>0</v>
      </c>
      <c r="W163" s="26">
        <f t="shared" si="73"/>
        <v>0</v>
      </c>
      <c r="X163" s="26">
        <f t="shared" si="73"/>
        <v>0</v>
      </c>
      <c r="Y163" s="26">
        <f t="shared" si="73"/>
        <v>0</v>
      </c>
      <c r="Z163" s="26">
        <f t="shared" si="73"/>
        <v>0</v>
      </c>
      <c r="AA163" s="26">
        <f t="shared" si="73"/>
        <v>0</v>
      </c>
      <c r="AB163" s="26">
        <f t="shared" si="73"/>
        <v>0</v>
      </c>
      <c r="AC163" s="26">
        <f t="shared" si="73"/>
        <v>0</v>
      </c>
      <c r="AD163" s="26">
        <f t="shared" si="73"/>
        <v>0</v>
      </c>
      <c r="AE163" s="26">
        <f t="shared" si="73"/>
        <v>0</v>
      </c>
      <c r="AF163" s="26">
        <f t="shared" si="73"/>
        <v>0</v>
      </c>
      <c r="AG163" s="26">
        <f t="shared" si="73"/>
        <v>0</v>
      </c>
      <c r="AH163" s="26">
        <f t="shared" si="73"/>
        <v>0</v>
      </c>
      <c r="AI163" s="26">
        <f t="shared" si="73"/>
        <v>0</v>
      </c>
      <c r="AJ163" s="26">
        <f t="shared" si="73"/>
        <v>0</v>
      </c>
      <c r="AK163" s="26">
        <f t="shared" si="73"/>
        <v>0</v>
      </c>
      <c r="AL163" s="26">
        <f t="shared" si="73"/>
        <v>0</v>
      </c>
      <c r="AM163" s="26">
        <f t="shared" si="73"/>
        <v>0</v>
      </c>
    </row>
    <row r="164" spans="1:39" hidden="1" x14ac:dyDescent="0.25">
      <c r="A164" s="592"/>
      <c r="B164" s="236" t="s">
        <v>20</v>
      </c>
      <c r="C164" s="26">
        <f t="shared" si="74"/>
        <v>0</v>
      </c>
      <c r="D164" s="26">
        <f t="shared" si="75"/>
        <v>0</v>
      </c>
      <c r="E164" s="26">
        <f t="shared" ref="E164:AM167" si="76">IF(E25=0,0,((E7*0.5)+D25-E43)*E80*E129*E$2)</f>
        <v>0</v>
      </c>
      <c r="F164" s="26">
        <f t="shared" si="76"/>
        <v>0</v>
      </c>
      <c r="G164" s="26">
        <f t="shared" si="76"/>
        <v>0</v>
      </c>
      <c r="H164" s="26">
        <f t="shared" si="76"/>
        <v>0</v>
      </c>
      <c r="I164" s="26">
        <f t="shared" si="76"/>
        <v>0</v>
      </c>
      <c r="J164" s="26">
        <f t="shared" si="76"/>
        <v>0</v>
      </c>
      <c r="K164" s="26">
        <f t="shared" si="76"/>
        <v>0</v>
      </c>
      <c r="L164" s="26">
        <f t="shared" si="76"/>
        <v>0</v>
      </c>
      <c r="M164" s="26">
        <f t="shared" si="76"/>
        <v>0</v>
      </c>
      <c r="N164" s="26">
        <f t="shared" si="76"/>
        <v>0</v>
      </c>
      <c r="O164" s="26">
        <f t="shared" si="76"/>
        <v>0</v>
      </c>
      <c r="P164" s="26">
        <f t="shared" si="76"/>
        <v>0</v>
      </c>
      <c r="Q164" s="26">
        <f t="shared" si="76"/>
        <v>0</v>
      </c>
      <c r="R164" s="26">
        <f t="shared" si="76"/>
        <v>0</v>
      </c>
      <c r="S164" s="26">
        <f t="shared" si="76"/>
        <v>0</v>
      </c>
      <c r="T164" s="26">
        <f t="shared" si="76"/>
        <v>0</v>
      </c>
      <c r="U164" s="26">
        <f t="shared" si="76"/>
        <v>0</v>
      </c>
      <c r="V164" s="26">
        <f t="shared" si="76"/>
        <v>0</v>
      </c>
      <c r="W164" s="26">
        <f t="shared" si="76"/>
        <v>0</v>
      </c>
      <c r="X164" s="26">
        <f t="shared" si="76"/>
        <v>0</v>
      </c>
      <c r="Y164" s="26">
        <f t="shared" si="76"/>
        <v>0</v>
      </c>
      <c r="Z164" s="26">
        <f t="shared" si="76"/>
        <v>0</v>
      </c>
      <c r="AA164" s="26">
        <f t="shared" si="76"/>
        <v>0</v>
      </c>
      <c r="AB164" s="26">
        <f t="shared" si="76"/>
        <v>0</v>
      </c>
      <c r="AC164" s="26">
        <f t="shared" si="76"/>
        <v>0</v>
      </c>
      <c r="AD164" s="26">
        <f t="shared" si="76"/>
        <v>0</v>
      </c>
      <c r="AE164" s="26">
        <f t="shared" si="76"/>
        <v>0</v>
      </c>
      <c r="AF164" s="26">
        <f t="shared" si="76"/>
        <v>0</v>
      </c>
      <c r="AG164" s="26">
        <f t="shared" si="76"/>
        <v>0</v>
      </c>
      <c r="AH164" s="26">
        <f t="shared" si="76"/>
        <v>0</v>
      </c>
      <c r="AI164" s="26">
        <f t="shared" si="76"/>
        <v>0</v>
      </c>
      <c r="AJ164" s="26">
        <f t="shared" si="76"/>
        <v>0</v>
      </c>
      <c r="AK164" s="26">
        <f t="shared" si="76"/>
        <v>0</v>
      </c>
      <c r="AL164" s="26">
        <f t="shared" si="76"/>
        <v>0</v>
      </c>
      <c r="AM164" s="26">
        <f t="shared" si="76"/>
        <v>0</v>
      </c>
    </row>
    <row r="165" spans="1:39" hidden="1" x14ac:dyDescent="0.25">
      <c r="A165" s="592"/>
      <c r="B165" s="236" t="s">
        <v>1</v>
      </c>
      <c r="C165" s="26">
        <f t="shared" si="74"/>
        <v>0</v>
      </c>
      <c r="D165" s="26">
        <f t="shared" si="75"/>
        <v>0</v>
      </c>
      <c r="E165" s="26">
        <f t="shared" si="76"/>
        <v>0</v>
      </c>
      <c r="F165" s="26">
        <f t="shared" si="76"/>
        <v>0</v>
      </c>
      <c r="G165" s="26">
        <f t="shared" si="76"/>
        <v>0</v>
      </c>
      <c r="H165" s="26">
        <f t="shared" si="76"/>
        <v>0</v>
      </c>
      <c r="I165" s="26">
        <f t="shared" si="76"/>
        <v>0</v>
      </c>
      <c r="J165" s="26">
        <f t="shared" si="76"/>
        <v>0</v>
      </c>
      <c r="K165" s="26">
        <f t="shared" si="76"/>
        <v>0</v>
      </c>
      <c r="L165" s="26">
        <f t="shared" si="76"/>
        <v>0</v>
      </c>
      <c r="M165" s="26">
        <f t="shared" si="76"/>
        <v>0</v>
      </c>
      <c r="N165" s="26">
        <f t="shared" si="76"/>
        <v>0</v>
      </c>
      <c r="O165" s="26">
        <f t="shared" si="76"/>
        <v>0</v>
      </c>
      <c r="P165" s="26">
        <f t="shared" si="76"/>
        <v>0</v>
      </c>
      <c r="Q165" s="26">
        <f t="shared" si="76"/>
        <v>0</v>
      </c>
      <c r="R165" s="26">
        <f t="shared" si="76"/>
        <v>0</v>
      </c>
      <c r="S165" s="26">
        <f t="shared" si="76"/>
        <v>0</v>
      </c>
      <c r="T165" s="26">
        <f t="shared" si="76"/>
        <v>0</v>
      </c>
      <c r="U165" s="26">
        <f t="shared" si="76"/>
        <v>0</v>
      </c>
      <c r="V165" s="26">
        <f t="shared" si="76"/>
        <v>0</v>
      </c>
      <c r="W165" s="26">
        <f t="shared" si="76"/>
        <v>0</v>
      </c>
      <c r="X165" s="26">
        <f t="shared" si="76"/>
        <v>0</v>
      </c>
      <c r="Y165" s="26">
        <f t="shared" si="76"/>
        <v>0</v>
      </c>
      <c r="Z165" s="26">
        <f t="shared" si="76"/>
        <v>0</v>
      </c>
      <c r="AA165" s="26">
        <f t="shared" si="76"/>
        <v>0</v>
      </c>
      <c r="AB165" s="26">
        <f t="shared" si="76"/>
        <v>0</v>
      </c>
      <c r="AC165" s="26">
        <f t="shared" si="76"/>
        <v>0</v>
      </c>
      <c r="AD165" s="26">
        <f t="shared" si="76"/>
        <v>0</v>
      </c>
      <c r="AE165" s="26">
        <f t="shared" si="76"/>
        <v>0</v>
      </c>
      <c r="AF165" s="26">
        <f t="shared" si="76"/>
        <v>0</v>
      </c>
      <c r="AG165" s="26">
        <f t="shared" si="76"/>
        <v>0</v>
      </c>
      <c r="AH165" s="26">
        <f t="shared" si="76"/>
        <v>0</v>
      </c>
      <c r="AI165" s="26">
        <f t="shared" si="76"/>
        <v>0</v>
      </c>
      <c r="AJ165" s="26">
        <f t="shared" si="76"/>
        <v>0</v>
      </c>
      <c r="AK165" s="26">
        <f t="shared" si="76"/>
        <v>0</v>
      </c>
      <c r="AL165" s="26">
        <f t="shared" si="76"/>
        <v>0</v>
      </c>
      <c r="AM165" s="26">
        <f t="shared" si="76"/>
        <v>0</v>
      </c>
    </row>
    <row r="166" spans="1:39" hidden="1" x14ac:dyDescent="0.25">
      <c r="A166" s="592"/>
      <c r="B166" s="236" t="s">
        <v>21</v>
      </c>
      <c r="C166" s="26">
        <f t="shared" si="74"/>
        <v>0</v>
      </c>
      <c r="D166" s="26">
        <f t="shared" si="75"/>
        <v>0</v>
      </c>
      <c r="E166" s="26">
        <f t="shared" si="76"/>
        <v>0</v>
      </c>
      <c r="F166" s="26">
        <f t="shared" si="76"/>
        <v>0</v>
      </c>
      <c r="G166" s="26">
        <f t="shared" si="76"/>
        <v>0</v>
      </c>
      <c r="H166" s="26">
        <f t="shared" si="76"/>
        <v>0</v>
      </c>
      <c r="I166" s="26">
        <f t="shared" si="76"/>
        <v>0</v>
      </c>
      <c r="J166" s="26">
        <f t="shared" si="76"/>
        <v>0</v>
      </c>
      <c r="K166" s="26">
        <f t="shared" si="76"/>
        <v>0</v>
      </c>
      <c r="L166" s="26">
        <f t="shared" si="76"/>
        <v>0</v>
      </c>
      <c r="M166" s="26">
        <f t="shared" si="76"/>
        <v>0</v>
      </c>
      <c r="N166" s="26">
        <f t="shared" si="76"/>
        <v>0</v>
      </c>
      <c r="O166" s="26">
        <f t="shared" si="76"/>
        <v>0</v>
      </c>
      <c r="P166" s="26">
        <f t="shared" si="76"/>
        <v>0</v>
      </c>
      <c r="Q166" s="26">
        <f t="shared" si="76"/>
        <v>0</v>
      </c>
      <c r="R166" s="26">
        <f t="shared" si="76"/>
        <v>0</v>
      </c>
      <c r="S166" s="26">
        <f t="shared" si="76"/>
        <v>0</v>
      </c>
      <c r="T166" s="26">
        <f t="shared" si="76"/>
        <v>0</v>
      </c>
      <c r="U166" s="26">
        <f t="shared" si="76"/>
        <v>0</v>
      </c>
      <c r="V166" s="26">
        <f t="shared" si="76"/>
        <v>0</v>
      </c>
      <c r="W166" s="26">
        <f t="shared" si="76"/>
        <v>0</v>
      </c>
      <c r="X166" s="26">
        <f t="shared" si="76"/>
        <v>0</v>
      </c>
      <c r="Y166" s="26">
        <f t="shared" si="76"/>
        <v>0</v>
      </c>
      <c r="Z166" s="26">
        <f t="shared" si="76"/>
        <v>0</v>
      </c>
      <c r="AA166" s="26">
        <f t="shared" si="76"/>
        <v>0</v>
      </c>
      <c r="AB166" s="26">
        <f t="shared" si="76"/>
        <v>0</v>
      </c>
      <c r="AC166" s="26">
        <f t="shared" si="76"/>
        <v>0</v>
      </c>
      <c r="AD166" s="26">
        <f t="shared" si="76"/>
        <v>0</v>
      </c>
      <c r="AE166" s="26">
        <f t="shared" si="76"/>
        <v>0</v>
      </c>
      <c r="AF166" s="26">
        <f t="shared" si="76"/>
        <v>0</v>
      </c>
      <c r="AG166" s="26">
        <f t="shared" si="76"/>
        <v>0</v>
      </c>
      <c r="AH166" s="26">
        <f t="shared" si="76"/>
        <v>0</v>
      </c>
      <c r="AI166" s="26">
        <f t="shared" si="76"/>
        <v>0</v>
      </c>
      <c r="AJ166" s="26">
        <f t="shared" si="76"/>
        <v>0</v>
      </c>
      <c r="AK166" s="26">
        <f t="shared" si="76"/>
        <v>0</v>
      </c>
      <c r="AL166" s="26">
        <f t="shared" si="76"/>
        <v>0</v>
      </c>
      <c r="AM166" s="26">
        <f t="shared" si="76"/>
        <v>0</v>
      </c>
    </row>
    <row r="167" spans="1:39" hidden="1" x14ac:dyDescent="0.25">
      <c r="A167" s="592"/>
      <c r="B167" s="77" t="s">
        <v>9</v>
      </c>
      <c r="C167" s="26">
        <f t="shared" si="74"/>
        <v>0</v>
      </c>
      <c r="D167" s="26">
        <f t="shared" si="75"/>
        <v>0</v>
      </c>
      <c r="E167" s="26">
        <f t="shared" si="76"/>
        <v>0</v>
      </c>
      <c r="F167" s="26">
        <f t="shared" si="76"/>
        <v>0</v>
      </c>
      <c r="G167" s="26">
        <f t="shared" si="76"/>
        <v>0</v>
      </c>
      <c r="H167" s="26">
        <f t="shared" si="76"/>
        <v>0</v>
      </c>
      <c r="I167" s="26">
        <f t="shared" si="76"/>
        <v>0</v>
      </c>
      <c r="J167" s="26">
        <f t="shared" si="76"/>
        <v>0</v>
      </c>
      <c r="K167" s="26">
        <f t="shared" si="76"/>
        <v>0</v>
      </c>
      <c r="L167" s="26">
        <f t="shared" si="76"/>
        <v>0</v>
      </c>
      <c r="M167" s="26">
        <f t="shared" si="76"/>
        <v>0</v>
      </c>
      <c r="N167" s="26">
        <f t="shared" si="76"/>
        <v>0</v>
      </c>
      <c r="O167" s="26">
        <f t="shared" si="76"/>
        <v>0</v>
      </c>
      <c r="P167" s="26">
        <f t="shared" si="76"/>
        <v>0</v>
      </c>
      <c r="Q167" s="26">
        <f t="shared" si="76"/>
        <v>0</v>
      </c>
      <c r="R167" s="26">
        <f t="shared" si="76"/>
        <v>0</v>
      </c>
      <c r="S167" s="26">
        <f t="shared" si="76"/>
        <v>0</v>
      </c>
      <c r="T167" s="26">
        <f t="shared" si="76"/>
        <v>0</v>
      </c>
      <c r="U167" s="26">
        <f t="shared" si="76"/>
        <v>0</v>
      </c>
      <c r="V167" s="26">
        <f t="shared" si="76"/>
        <v>0</v>
      </c>
      <c r="W167" s="26">
        <f t="shared" si="76"/>
        <v>0</v>
      </c>
      <c r="X167" s="26">
        <f t="shared" si="76"/>
        <v>0</v>
      </c>
      <c r="Y167" s="26">
        <f t="shared" si="76"/>
        <v>0</v>
      </c>
      <c r="Z167" s="26">
        <f t="shared" si="76"/>
        <v>0</v>
      </c>
      <c r="AA167" s="26">
        <f t="shared" si="76"/>
        <v>0</v>
      </c>
      <c r="AB167" s="26">
        <f t="shared" si="76"/>
        <v>0</v>
      </c>
      <c r="AC167" s="26">
        <f t="shared" si="76"/>
        <v>0</v>
      </c>
      <c r="AD167" s="26">
        <f t="shared" si="76"/>
        <v>0</v>
      </c>
      <c r="AE167" s="26">
        <f t="shared" si="76"/>
        <v>0</v>
      </c>
      <c r="AF167" s="26">
        <f t="shared" si="76"/>
        <v>0</v>
      </c>
      <c r="AG167" s="26">
        <f t="shared" si="76"/>
        <v>0</v>
      </c>
      <c r="AH167" s="26">
        <f t="shared" si="76"/>
        <v>0</v>
      </c>
      <c r="AI167" s="26">
        <f t="shared" si="76"/>
        <v>0</v>
      </c>
      <c r="AJ167" s="26">
        <f t="shared" si="76"/>
        <v>0</v>
      </c>
      <c r="AK167" s="26">
        <f t="shared" si="76"/>
        <v>0</v>
      </c>
      <c r="AL167" s="26">
        <f t="shared" si="76"/>
        <v>0</v>
      </c>
      <c r="AM167" s="26">
        <f t="shared" si="76"/>
        <v>0</v>
      </c>
    </row>
    <row r="168" spans="1:39" hidden="1" x14ac:dyDescent="0.25">
      <c r="A168" s="592"/>
      <c r="B168" s="77" t="s">
        <v>3</v>
      </c>
      <c r="C168" s="26">
        <f t="shared" si="74"/>
        <v>0</v>
      </c>
      <c r="D168" s="26">
        <f t="shared" si="75"/>
        <v>0</v>
      </c>
      <c r="E168" s="26">
        <f t="shared" ref="E168:AM171" si="77">IF(E29=0,0,((E11*0.5)+D29-E47)*E84*E133*E$2)</f>
        <v>0</v>
      </c>
      <c r="F168" s="26">
        <f t="shared" si="77"/>
        <v>0</v>
      </c>
      <c r="G168" s="26">
        <f t="shared" si="77"/>
        <v>0</v>
      </c>
      <c r="H168" s="26">
        <f t="shared" si="77"/>
        <v>0</v>
      </c>
      <c r="I168" s="26">
        <f t="shared" si="77"/>
        <v>0</v>
      </c>
      <c r="J168" s="26">
        <f t="shared" si="77"/>
        <v>0</v>
      </c>
      <c r="K168" s="26">
        <f t="shared" si="77"/>
        <v>0</v>
      </c>
      <c r="L168" s="26">
        <f t="shared" si="77"/>
        <v>0</v>
      </c>
      <c r="M168" s="26">
        <f t="shared" si="77"/>
        <v>0</v>
      </c>
      <c r="N168" s="26">
        <f t="shared" si="77"/>
        <v>0</v>
      </c>
      <c r="O168" s="26">
        <f t="shared" si="77"/>
        <v>0</v>
      </c>
      <c r="P168" s="26">
        <f t="shared" si="77"/>
        <v>0</v>
      </c>
      <c r="Q168" s="26">
        <f t="shared" si="77"/>
        <v>0</v>
      </c>
      <c r="R168" s="26">
        <f t="shared" si="77"/>
        <v>0</v>
      </c>
      <c r="S168" s="26">
        <f t="shared" si="77"/>
        <v>0</v>
      </c>
      <c r="T168" s="26">
        <f t="shared" si="77"/>
        <v>0</v>
      </c>
      <c r="U168" s="26">
        <f t="shared" si="77"/>
        <v>0</v>
      </c>
      <c r="V168" s="26">
        <f t="shared" si="77"/>
        <v>0</v>
      </c>
      <c r="W168" s="26">
        <f t="shared" si="77"/>
        <v>0</v>
      </c>
      <c r="X168" s="26">
        <f t="shared" si="77"/>
        <v>0</v>
      </c>
      <c r="Y168" s="26">
        <f t="shared" si="77"/>
        <v>0</v>
      </c>
      <c r="Z168" s="26">
        <f t="shared" si="77"/>
        <v>0</v>
      </c>
      <c r="AA168" s="26">
        <f t="shared" si="77"/>
        <v>0</v>
      </c>
      <c r="AB168" s="26">
        <f t="shared" si="77"/>
        <v>0</v>
      </c>
      <c r="AC168" s="26">
        <f t="shared" si="77"/>
        <v>0</v>
      </c>
      <c r="AD168" s="26">
        <f t="shared" si="77"/>
        <v>0</v>
      </c>
      <c r="AE168" s="26">
        <f t="shared" si="77"/>
        <v>0</v>
      </c>
      <c r="AF168" s="26">
        <f t="shared" si="77"/>
        <v>0</v>
      </c>
      <c r="AG168" s="26">
        <f t="shared" si="77"/>
        <v>0</v>
      </c>
      <c r="AH168" s="26">
        <f t="shared" si="77"/>
        <v>0</v>
      </c>
      <c r="AI168" s="26">
        <f t="shared" si="77"/>
        <v>0</v>
      </c>
      <c r="AJ168" s="26">
        <f t="shared" si="77"/>
        <v>0</v>
      </c>
      <c r="AK168" s="26">
        <f t="shared" si="77"/>
        <v>0</v>
      </c>
      <c r="AL168" s="26">
        <f t="shared" si="77"/>
        <v>0</v>
      </c>
      <c r="AM168" s="26">
        <f t="shared" si="77"/>
        <v>0</v>
      </c>
    </row>
    <row r="169" spans="1:39" ht="15.75" hidden="1" customHeight="1" x14ac:dyDescent="0.25">
      <c r="A169" s="592"/>
      <c r="B169" s="77" t="s">
        <v>4</v>
      </c>
      <c r="C169" s="26">
        <f t="shared" si="74"/>
        <v>0</v>
      </c>
      <c r="D169" s="26">
        <f t="shared" si="75"/>
        <v>0</v>
      </c>
      <c r="E169" s="26">
        <f t="shared" si="77"/>
        <v>0</v>
      </c>
      <c r="F169" s="26">
        <f t="shared" si="77"/>
        <v>0</v>
      </c>
      <c r="G169" s="26">
        <f t="shared" si="77"/>
        <v>0</v>
      </c>
      <c r="H169" s="26">
        <f t="shared" si="77"/>
        <v>0</v>
      </c>
      <c r="I169" s="26">
        <f t="shared" si="77"/>
        <v>0</v>
      </c>
      <c r="J169" s="26">
        <f t="shared" si="77"/>
        <v>0</v>
      </c>
      <c r="K169" s="26">
        <f t="shared" si="77"/>
        <v>0</v>
      </c>
      <c r="L169" s="26">
        <f t="shared" si="77"/>
        <v>0</v>
      </c>
      <c r="M169" s="26">
        <f t="shared" si="77"/>
        <v>0</v>
      </c>
      <c r="N169" s="26">
        <f t="shared" si="77"/>
        <v>0</v>
      </c>
      <c r="O169" s="26">
        <f t="shared" si="77"/>
        <v>0</v>
      </c>
      <c r="P169" s="26">
        <f t="shared" si="77"/>
        <v>0</v>
      </c>
      <c r="Q169" s="26">
        <f t="shared" si="77"/>
        <v>0</v>
      </c>
      <c r="R169" s="26">
        <f t="shared" si="77"/>
        <v>0</v>
      </c>
      <c r="S169" s="26">
        <f t="shared" si="77"/>
        <v>0</v>
      </c>
      <c r="T169" s="26">
        <f t="shared" si="77"/>
        <v>0</v>
      </c>
      <c r="U169" s="26">
        <f t="shared" si="77"/>
        <v>0</v>
      </c>
      <c r="V169" s="26">
        <f t="shared" si="77"/>
        <v>0</v>
      </c>
      <c r="W169" s="26">
        <f t="shared" si="77"/>
        <v>0</v>
      </c>
      <c r="X169" s="26">
        <f t="shared" si="77"/>
        <v>0</v>
      </c>
      <c r="Y169" s="26">
        <f t="shared" si="77"/>
        <v>0</v>
      </c>
      <c r="Z169" s="26">
        <f t="shared" si="77"/>
        <v>0</v>
      </c>
      <c r="AA169" s="26">
        <f t="shared" si="77"/>
        <v>0</v>
      </c>
      <c r="AB169" s="26">
        <f t="shared" si="77"/>
        <v>0</v>
      </c>
      <c r="AC169" s="26">
        <f t="shared" si="77"/>
        <v>0</v>
      </c>
      <c r="AD169" s="26">
        <f t="shared" si="77"/>
        <v>0</v>
      </c>
      <c r="AE169" s="26">
        <f t="shared" si="77"/>
        <v>0</v>
      </c>
      <c r="AF169" s="26">
        <f t="shared" si="77"/>
        <v>0</v>
      </c>
      <c r="AG169" s="26">
        <f t="shared" si="77"/>
        <v>0</v>
      </c>
      <c r="AH169" s="26">
        <f t="shared" si="77"/>
        <v>0</v>
      </c>
      <c r="AI169" s="26">
        <f t="shared" si="77"/>
        <v>0</v>
      </c>
      <c r="AJ169" s="26">
        <f t="shared" si="77"/>
        <v>0</v>
      </c>
      <c r="AK169" s="26">
        <f t="shared" si="77"/>
        <v>0</v>
      </c>
      <c r="AL169" s="26">
        <f t="shared" si="77"/>
        <v>0</v>
      </c>
      <c r="AM169" s="26">
        <f t="shared" si="77"/>
        <v>0</v>
      </c>
    </row>
    <row r="170" spans="1:39" hidden="1" x14ac:dyDescent="0.25">
      <c r="A170" s="592"/>
      <c r="B170" s="77" t="s">
        <v>5</v>
      </c>
      <c r="C170" s="26">
        <f t="shared" si="74"/>
        <v>0</v>
      </c>
      <c r="D170" s="26">
        <f t="shared" si="75"/>
        <v>0</v>
      </c>
      <c r="E170" s="26">
        <f t="shared" si="77"/>
        <v>0</v>
      </c>
      <c r="F170" s="26">
        <f t="shared" si="77"/>
        <v>0</v>
      </c>
      <c r="G170" s="26">
        <f t="shared" si="77"/>
        <v>0</v>
      </c>
      <c r="H170" s="26">
        <f t="shared" si="77"/>
        <v>0</v>
      </c>
      <c r="I170" s="26">
        <f t="shared" si="77"/>
        <v>0</v>
      </c>
      <c r="J170" s="26">
        <f t="shared" si="77"/>
        <v>0</v>
      </c>
      <c r="K170" s="26">
        <f t="shared" si="77"/>
        <v>0</v>
      </c>
      <c r="L170" s="26">
        <f t="shared" si="77"/>
        <v>0</v>
      </c>
      <c r="M170" s="26">
        <f t="shared" si="77"/>
        <v>0</v>
      </c>
      <c r="N170" s="26">
        <f t="shared" si="77"/>
        <v>0</v>
      </c>
      <c r="O170" s="26">
        <f t="shared" si="77"/>
        <v>0</v>
      </c>
      <c r="P170" s="26">
        <f t="shared" si="77"/>
        <v>0</v>
      </c>
      <c r="Q170" s="26">
        <f t="shared" si="77"/>
        <v>0</v>
      </c>
      <c r="R170" s="26">
        <f t="shared" si="77"/>
        <v>0</v>
      </c>
      <c r="S170" s="26">
        <f t="shared" si="77"/>
        <v>0</v>
      </c>
      <c r="T170" s="26">
        <f t="shared" si="77"/>
        <v>0</v>
      </c>
      <c r="U170" s="26">
        <f t="shared" si="77"/>
        <v>0</v>
      </c>
      <c r="V170" s="26">
        <f t="shared" si="77"/>
        <v>0</v>
      </c>
      <c r="W170" s="26">
        <f t="shared" si="77"/>
        <v>0</v>
      </c>
      <c r="X170" s="26">
        <f t="shared" si="77"/>
        <v>0</v>
      </c>
      <c r="Y170" s="26">
        <f t="shared" si="77"/>
        <v>0</v>
      </c>
      <c r="Z170" s="26">
        <f t="shared" si="77"/>
        <v>0</v>
      </c>
      <c r="AA170" s="26">
        <f t="shared" si="77"/>
        <v>0</v>
      </c>
      <c r="AB170" s="26">
        <f t="shared" si="77"/>
        <v>0</v>
      </c>
      <c r="AC170" s="26">
        <f t="shared" si="77"/>
        <v>0</v>
      </c>
      <c r="AD170" s="26">
        <f t="shared" si="77"/>
        <v>0</v>
      </c>
      <c r="AE170" s="26">
        <f t="shared" si="77"/>
        <v>0</v>
      </c>
      <c r="AF170" s="26">
        <f t="shared" si="77"/>
        <v>0</v>
      </c>
      <c r="AG170" s="26">
        <f t="shared" si="77"/>
        <v>0</v>
      </c>
      <c r="AH170" s="26">
        <f t="shared" si="77"/>
        <v>0</v>
      </c>
      <c r="AI170" s="26">
        <f t="shared" si="77"/>
        <v>0</v>
      </c>
      <c r="AJ170" s="26">
        <f t="shared" si="77"/>
        <v>0</v>
      </c>
      <c r="AK170" s="26">
        <f t="shared" si="77"/>
        <v>0</v>
      </c>
      <c r="AL170" s="26">
        <f t="shared" si="77"/>
        <v>0</v>
      </c>
      <c r="AM170" s="26">
        <f t="shared" si="77"/>
        <v>0</v>
      </c>
    </row>
    <row r="171" spans="1:39" hidden="1" x14ac:dyDescent="0.25">
      <c r="A171" s="592"/>
      <c r="B171" s="77" t="s">
        <v>22</v>
      </c>
      <c r="C171" s="26">
        <f t="shared" si="74"/>
        <v>0</v>
      </c>
      <c r="D171" s="26">
        <f t="shared" si="75"/>
        <v>0</v>
      </c>
      <c r="E171" s="26">
        <f t="shared" si="77"/>
        <v>0</v>
      </c>
      <c r="F171" s="26">
        <f t="shared" si="77"/>
        <v>0</v>
      </c>
      <c r="G171" s="26">
        <f t="shared" si="77"/>
        <v>0</v>
      </c>
      <c r="H171" s="26">
        <f t="shared" si="77"/>
        <v>0</v>
      </c>
      <c r="I171" s="26">
        <f t="shared" si="77"/>
        <v>0</v>
      </c>
      <c r="J171" s="26">
        <f t="shared" si="77"/>
        <v>0</v>
      </c>
      <c r="K171" s="26">
        <f t="shared" si="77"/>
        <v>0</v>
      </c>
      <c r="L171" s="26">
        <f t="shared" si="77"/>
        <v>0</v>
      </c>
      <c r="M171" s="26">
        <f t="shared" si="77"/>
        <v>0</v>
      </c>
      <c r="N171" s="26">
        <f t="shared" si="77"/>
        <v>0</v>
      </c>
      <c r="O171" s="26">
        <f t="shared" si="77"/>
        <v>0</v>
      </c>
      <c r="P171" s="26">
        <f t="shared" si="77"/>
        <v>0</v>
      </c>
      <c r="Q171" s="26">
        <f t="shared" si="77"/>
        <v>0</v>
      </c>
      <c r="R171" s="26">
        <f t="shared" si="77"/>
        <v>0</v>
      </c>
      <c r="S171" s="26">
        <f t="shared" si="77"/>
        <v>0</v>
      </c>
      <c r="T171" s="26">
        <f t="shared" si="77"/>
        <v>0</v>
      </c>
      <c r="U171" s="26">
        <f t="shared" si="77"/>
        <v>0</v>
      </c>
      <c r="V171" s="26">
        <f t="shared" si="77"/>
        <v>0</v>
      </c>
      <c r="W171" s="26">
        <f t="shared" si="77"/>
        <v>0</v>
      </c>
      <c r="X171" s="26">
        <f t="shared" si="77"/>
        <v>0</v>
      </c>
      <c r="Y171" s="26">
        <f t="shared" si="77"/>
        <v>0</v>
      </c>
      <c r="Z171" s="26">
        <f t="shared" si="77"/>
        <v>0</v>
      </c>
      <c r="AA171" s="26">
        <f t="shared" si="77"/>
        <v>0</v>
      </c>
      <c r="AB171" s="26">
        <f t="shared" si="77"/>
        <v>0</v>
      </c>
      <c r="AC171" s="26">
        <f t="shared" si="77"/>
        <v>0</v>
      </c>
      <c r="AD171" s="26">
        <f t="shared" si="77"/>
        <v>0</v>
      </c>
      <c r="AE171" s="26">
        <f t="shared" si="77"/>
        <v>0</v>
      </c>
      <c r="AF171" s="26">
        <f t="shared" si="77"/>
        <v>0</v>
      </c>
      <c r="AG171" s="26">
        <f t="shared" si="77"/>
        <v>0</v>
      </c>
      <c r="AH171" s="26">
        <f t="shared" si="77"/>
        <v>0</v>
      </c>
      <c r="AI171" s="26">
        <f t="shared" si="77"/>
        <v>0</v>
      </c>
      <c r="AJ171" s="26">
        <f t="shared" si="77"/>
        <v>0</v>
      </c>
      <c r="AK171" s="26">
        <f t="shared" si="77"/>
        <v>0</v>
      </c>
      <c r="AL171" s="26">
        <f t="shared" si="77"/>
        <v>0</v>
      </c>
      <c r="AM171" s="26">
        <f t="shared" si="77"/>
        <v>0</v>
      </c>
    </row>
    <row r="172" spans="1:39" hidden="1" x14ac:dyDescent="0.25">
      <c r="A172" s="592"/>
      <c r="B172" s="77" t="s">
        <v>23</v>
      </c>
      <c r="C172" s="26">
        <f t="shared" si="74"/>
        <v>0</v>
      </c>
      <c r="D172" s="26">
        <f t="shared" si="75"/>
        <v>0</v>
      </c>
      <c r="E172" s="26">
        <f t="shared" ref="E172:AM174" si="78">IF(E33=0,0,((E15*0.5)+D33-E51)*E88*E137*E$2)</f>
        <v>0</v>
      </c>
      <c r="F172" s="26">
        <f t="shared" si="78"/>
        <v>0</v>
      </c>
      <c r="G172" s="26">
        <f t="shared" si="78"/>
        <v>0</v>
      </c>
      <c r="H172" s="26">
        <f t="shared" si="78"/>
        <v>0</v>
      </c>
      <c r="I172" s="26">
        <f t="shared" si="78"/>
        <v>0</v>
      </c>
      <c r="J172" s="26">
        <f t="shared" si="78"/>
        <v>0</v>
      </c>
      <c r="K172" s="26">
        <f t="shared" si="78"/>
        <v>0</v>
      </c>
      <c r="L172" s="26">
        <f t="shared" si="78"/>
        <v>0</v>
      </c>
      <c r="M172" s="26">
        <f t="shared" si="78"/>
        <v>0</v>
      </c>
      <c r="N172" s="26">
        <f t="shared" si="78"/>
        <v>0</v>
      </c>
      <c r="O172" s="26">
        <f t="shared" si="78"/>
        <v>0</v>
      </c>
      <c r="P172" s="26">
        <f t="shared" si="78"/>
        <v>0</v>
      </c>
      <c r="Q172" s="26">
        <f t="shared" si="78"/>
        <v>0</v>
      </c>
      <c r="R172" s="26">
        <f t="shared" si="78"/>
        <v>0</v>
      </c>
      <c r="S172" s="26">
        <f t="shared" si="78"/>
        <v>0</v>
      </c>
      <c r="T172" s="26">
        <f t="shared" si="78"/>
        <v>0</v>
      </c>
      <c r="U172" s="26">
        <f t="shared" si="78"/>
        <v>0</v>
      </c>
      <c r="V172" s="26">
        <f t="shared" si="78"/>
        <v>0</v>
      </c>
      <c r="W172" s="26">
        <f t="shared" si="78"/>
        <v>0</v>
      </c>
      <c r="X172" s="26">
        <f t="shared" si="78"/>
        <v>0</v>
      </c>
      <c r="Y172" s="26">
        <f t="shared" si="78"/>
        <v>0</v>
      </c>
      <c r="Z172" s="26">
        <f t="shared" si="78"/>
        <v>0</v>
      </c>
      <c r="AA172" s="26">
        <f t="shared" si="78"/>
        <v>0</v>
      </c>
      <c r="AB172" s="26">
        <f t="shared" si="78"/>
        <v>0</v>
      </c>
      <c r="AC172" s="26">
        <f t="shared" si="78"/>
        <v>0</v>
      </c>
      <c r="AD172" s="26">
        <f t="shared" si="78"/>
        <v>0</v>
      </c>
      <c r="AE172" s="26">
        <f t="shared" si="78"/>
        <v>0</v>
      </c>
      <c r="AF172" s="26">
        <f t="shared" si="78"/>
        <v>0</v>
      </c>
      <c r="AG172" s="26">
        <f t="shared" si="78"/>
        <v>0</v>
      </c>
      <c r="AH172" s="26">
        <f t="shared" si="78"/>
        <v>0</v>
      </c>
      <c r="AI172" s="26">
        <f t="shared" si="78"/>
        <v>0</v>
      </c>
      <c r="AJ172" s="26">
        <f t="shared" si="78"/>
        <v>0</v>
      </c>
      <c r="AK172" s="26">
        <f t="shared" si="78"/>
        <v>0</v>
      </c>
      <c r="AL172" s="26">
        <f t="shared" si="78"/>
        <v>0</v>
      </c>
      <c r="AM172" s="26">
        <f t="shared" si="78"/>
        <v>0</v>
      </c>
    </row>
    <row r="173" spans="1:39" ht="15.75" hidden="1" customHeight="1" x14ac:dyDescent="0.25">
      <c r="A173" s="592"/>
      <c r="B173" s="77" t="s">
        <v>7</v>
      </c>
      <c r="C173" s="26">
        <f t="shared" si="74"/>
        <v>0</v>
      </c>
      <c r="D173" s="26">
        <f t="shared" si="75"/>
        <v>0</v>
      </c>
      <c r="E173" s="26">
        <f t="shared" si="78"/>
        <v>0</v>
      </c>
      <c r="F173" s="26">
        <f t="shared" si="78"/>
        <v>0</v>
      </c>
      <c r="G173" s="26">
        <f t="shared" si="78"/>
        <v>0</v>
      </c>
      <c r="H173" s="26">
        <f t="shared" si="78"/>
        <v>0</v>
      </c>
      <c r="I173" s="26">
        <f t="shared" si="78"/>
        <v>0</v>
      </c>
      <c r="J173" s="26">
        <f t="shared" si="78"/>
        <v>0</v>
      </c>
      <c r="K173" s="26">
        <f t="shared" si="78"/>
        <v>0</v>
      </c>
      <c r="L173" s="26">
        <f t="shared" si="78"/>
        <v>0</v>
      </c>
      <c r="M173" s="26">
        <f t="shared" si="78"/>
        <v>0</v>
      </c>
      <c r="N173" s="26">
        <f t="shared" si="78"/>
        <v>0</v>
      </c>
      <c r="O173" s="26">
        <f t="shared" si="78"/>
        <v>0</v>
      </c>
      <c r="P173" s="26">
        <f t="shared" si="78"/>
        <v>0</v>
      </c>
      <c r="Q173" s="26">
        <f t="shared" si="78"/>
        <v>0</v>
      </c>
      <c r="R173" s="26">
        <f t="shared" si="78"/>
        <v>0</v>
      </c>
      <c r="S173" s="26">
        <f t="shared" si="78"/>
        <v>0</v>
      </c>
      <c r="T173" s="26">
        <f t="shared" si="78"/>
        <v>0</v>
      </c>
      <c r="U173" s="26">
        <f t="shared" si="78"/>
        <v>0</v>
      </c>
      <c r="V173" s="26">
        <f t="shared" si="78"/>
        <v>0</v>
      </c>
      <c r="W173" s="26">
        <f t="shared" si="78"/>
        <v>0</v>
      </c>
      <c r="X173" s="26">
        <f t="shared" si="78"/>
        <v>0</v>
      </c>
      <c r="Y173" s="26">
        <f t="shared" si="78"/>
        <v>0</v>
      </c>
      <c r="Z173" s="26">
        <f t="shared" si="78"/>
        <v>0</v>
      </c>
      <c r="AA173" s="26">
        <f t="shared" si="78"/>
        <v>0</v>
      </c>
      <c r="AB173" s="26">
        <f t="shared" si="78"/>
        <v>0</v>
      </c>
      <c r="AC173" s="26">
        <f t="shared" si="78"/>
        <v>0</v>
      </c>
      <c r="AD173" s="26">
        <f t="shared" si="78"/>
        <v>0</v>
      </c>
      <c r="AE173" s="26">
        <f t="shared" si="78"/>
        <v>0</v>
      </c>
      <c r="AF173" s="26">
        <f t="shared" si="78"/>
        <v>0</v>
      </c>
      <c r="AG173" s="26">
        <f t="shared" si="78"/>
        <v>0</v>
      </c>
      <c r="AH173" s="26">
        <f t="shared" si="78"/>
        <v>0</v>
      </c>
      <c r="AI173" s="26">
        <f t="shared" si="78"/>
        <v>0</v>
      </c>
      <c r="AJ173" s="26">
        <f t="shared" si="78"/>
        <v>0</v>
      </c>
      <c r="AK173" s="26">
        <f t="shared" si="78"/>
        <v>0</v>
      </c>
      <c r="AL173" s="26">
        <f t="shared" si="78"/>
        <v>0</v>
      </c>
      <c r="AM173" s="26">
        <f t="shared" si="78"/>
        <v>0</v>
      </c>
    </row>
    <row r="174" spans="1:39" ht="15.75" hidden="1" customHeight="1" x14ac:dyDescent="0.25">
      <c r="A174" s="592"/>
      <c r="B174" s="77" t="s">
        <v>8</v>
      </c>
      <c r="C174" s="26">
        <f t="shared" si="74"/>
        <v>0</v>
      </c>
      <c r="D174" s="26">
        <f t="shared" si="75"/>
        <v>0</v>
      </c>
      <c r="E174" s="26">
        <f t="shared" si="78"/>
        <v>0</v>
      </c>
      <c r="F174" s="26">
        <f t="shared" si="78"/>
        <v>0</v>
      </c>
      <c r="G174" s="26">
        <f t="shared" si="78"/>
        <v>0</v>
      </c>
      <c r="H174" s="26">
        <f t="shared" si="78"/>
        <v>0</v>
      </c>
      <c r="I174" s="26">
        <f t="shared" si="78"/>
        <v>0</v>
      </c>
      <c r="J174" s="26">
        <f t="shared" si="78"/>
        <v>0</v>
      </c>
      <c r="K174" s="26">
        <f t="shared" si="78"/>
        <v>0</v>
      </c>
      <c r="L174" s="26">
        <f t="shared" si="78"/>
        <v>0</v>
      </c>
      <c r="M174" s="26">
        <f t="shared" si="78"/>
        <v>0</v>
      </c>
      <c r="N174" s="26">
        <f t="shared" si="78"/>
        <v>0</v>
      </c>
      <c r="O174" s="26">
        <f t="shared" si="78"/>
        <v>0</v>
      </c>
      <c r="P174" s="26">
        <f t="shared" si="78"/>
        <v>0</v>
      </c>
      <c r="Q174" s="26">
        <f t="shared" si="78"/>
        <v>0</v>
      </c>
      <c r="R174" s="26">
        <f t="shared" si="78"/>
        <v>0</v>
      </c>
      <c r="S174" s="26">
        <f t="shared" si="78"/>
        <v>0</v>
      </c>
      <c r="T174" s="26">
        <f t="shared" si="78"/>
        <v>0</v>
      </c>
      <c r="U174" s="26">
        <f t="shared" si="78"/>
        <v>0</v>
      </c>
      <c r="V174" s="26">
        <f t="shared" si="78"/>
        <v>0</v>
      </c>
      <c r="W174" s="26">
        <f t="shared" si="78"/>
        <v>0</v>
      </c>
      <c r="X174" s="26">
        <f t="shared" si="78"/>
        <v>0</v>
      </c>
      <c r="Y174" s="26">
        <f t="shared" si="78"/>
        <v>0</v>
      </c>
      <c r="Z174" s="26">
        <f t="shared" si="78"/>
        <v>0</v>
      </c>
      <c r="AA174" s="26">
        <f t="shared" si="78"/>
        <v>0</v>
      </c>
      <c r="AB174" s="26">
        <f t="shared" si="78"/>
        <v>0</v>
      </c>
      <c r="AC174" s="26">
        <f t="shared" si="78"/>
        <v>0</v>
      </c>
      <c r="AD174" s="26">
        <f t="shared" si="78"/>
        <v>0</v>
      </c>
      <c r="AE174" s="26">
        <f t="shared" si="78"/>
        <v>0</v>
      </c>
      <c r="AF174" s="26">
        <f t="shared" si="78"/>
        <v>0</v>
      </c>
      <c r="AG174" s="26">
        <f t="shared" si="78"/>
        <v>0</v>
      </c>
      <c r="AH174" s="26">
        <f t="shared" si="78"/>
        <v>0</v>
      </c>
      <c r="AI174" s="26">
        <f t="shared" si="78"/>
        <v>0</v>
      </c>
      <c r="AJ174" s="26">
        <f t="shared" si="78"/>
        <v>0</v>
      </c>
      <c r="AK174" s="26">
        <f t="shared" si="78"/>
        <v>0</v>
      </c>
      <c r="AL174" s="26">
        <f t="shared" si="78"/>
        <v>0</v>
      </c>
      <c r="AM174" s="26">
        <f t="shared" si="78"/>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0</v>
      </c>
      <c r="E176" s="26">
        <f t="shared" ref="E176:AM176" si="79">SUM(E162:E175)</f>
        <v>0</v>
      </c>
      <c r="F176" s="26">
        <f t="shared" si="79"/>
        <v>0</v>
      </c>
      <c r="G176" s="26">
        <f t="shared" si="79"/>
        <v>0</v>
      </c>
      <c r="H176" s="26">
        <f t="shared" si="79"/>
        <v>0</v>
      </c>
      <c r="I176" s="26">
        <f t="shared" si="79"/>
        <v>0</v>
      </c>
      <c r="J176" s="26">
        <f t="shared" si="79"/>
        <v>0</v>
      </c>
      <c r="K176" s="26">
        <f t="shared" si="79"/>
        <v>0</v>
      </c>
      <c r="L176" s="26">
        <f t="shared" si="79"/>
        <v>0</v>
      </c>
      <c r="M176" s="26">
        <f t="shared" si="79"/>
        <v>0</v>
      </c>
      <c r="N176" s="26">
        <f t="shared" si="79"/>
        <v>0</v>
      </c>
      <c r="O176" s="26">
        <f t="shared" si="79"/>
        <v>0</v>
      </c>
      <c r="P176" s="26">
        <f t="shared" si="79"/>
        <v>0</v>
      </c>
      <c r="Q176" s="26">
        <f t="shared" si="79"/>
        <v>0</v>
      </c>
      <c r="R176" s="26">
        <f t="shared" si="79"/>
        <v>0</v>
      </c>
      <c r="S176" s="26">
        <f t="shared" si="79"/>
        <v>0</v>
      </c>
      <c r="T176" s="26">
        <f t="shared" si="79"/>
        <v>0</v>
      </c>
      <c r="U176" s="26">
        <f t="shared" si="79"/>
        <v>0</v>
      </c>
      <c r="V176" s="26">
        <f t="shared" si="79"/>
        <v>0</v>
      </c>
      <c r="W176" s="26">
        <f t="shared" si="79"/>
        <v>0</v>
      </c>
      <c r="X176" s="26">
        <f t="shared" si="79"/>
        <v>0</v>
      </c>
      <c r="Y176" s="26">
        <f t="shared" si="79"/>
        <v>0</v>
      </c>
      <c r="Z176" s="26">
        <f t="shared" si="79"/>
        <v>0</v>
      </c>
      <c r="AA176" s="26">
        <f t="shared" si="79"/>
        <v>0</v>
      </c>
      <c r="AB176" s="26">
        <f t="shared" si="79"/>
        <v>0</v>
      </c>
      <c r="AC176" s="26">
        <f t="shared" si="79"/>
        <v>0</v>
      </c>
      <c r="AD176" s="26">
        <f t="shared" si="79"/>
        <v>0</v>
      </c>
      <c r="AE176" s="26">
        <f t="shared" si="79"/>
        <v>0</v>
      </c>
      <c r="AF176" s="26">
        <f t="shared" si="79"/>
        <v>0</v>
      </c>
      <c r="AG176" s="26">
        <f t="shared" si="79"/>
        <v>0</v>
      </c>
      <c r="AH176" s="26">
        <f t="shared" si="79"/>
        <v>0</v>
      </c>
      <c r="AI176" s="26">
        <f t="shared" si="79"/>
        <v>0</v>
      </c>
      <c r="AJ176" s="26">
        <f t="shared" si="79"/>
        <v>0</v>
      </c>
      <c r="AK176" s="26">
        <f t="shared" si="79"/>
        <v>0</v>
      </c>
      <c r="AL176" s="26">
        <f t="shared" si="79"/>
        <v>0</v>
      </c>
      <c r="AM176" s="26">
        <f t="shared" si="79"/>
        <v>0</v>
      </c>
    </row>
    <row r="177" spans="1:39" ht="16.5" hidden="1" customHeight="1" thickBot="1" x14ac:dyDescent="0.3">
      <c r="A177" s="593"/>
      <c r="B177" s="135" t="s">
        <v>26</v>
      </c>
      <c r="C177" s="27">
        <f>C176</f>
        <v>0</v>
      </c>
      <c r="D177" s="27">
        <f>C177+D176</f>
        <v>0</v>
      </c>
      <c r="E177" s="27">
        <f t="shared" ref="E177:AM177" si="80">D177+E176</f>
        <v>0</v>
      </c>
      <c r="F177" s="27">
        <f t="shared" si="80"/>
        <v>0</v>
      </c>
      <c r="G177" s="27">
        <f t="shared" si="80"/>
        <v>0</v>
      </c>
      <c r="H177" s="27">
        <f t="shared" si="80"/>
        <v>0</v>
      </c>
      <c r="I177" s="27">
        <f t="shared" si="80"/>
        <v>0</v>
      </c>
      <c r="J177" s="27">
        <f t="shared" si="80"/>
        <v>0</v>
      </c>
      <c r="K177" s="27">
        <f t="shared" si="80"/>
        <v>0</v>
      </c>
      <c r="L177" s="27">
        <f t="shared" si="80"/>
        <v>0</v>
      </c>
      <c r="M177" s="27">
        <f t="shared" si="80"/>
        <v>0</v>
      </c>
      <c r="N177" s="27">
        <f t="shared" si="80"/>
        <v>0</v>
      </c>
      <c r="O177" s="27">
        <f t="shared" si="80"/>
        <v>0</v>
      </c>
      <c r="P177" s="27">
        <f t="shared" si="80"/>
        <v>0</v>
      </c>
      <c r="Q177" s="27">
        <f t="shared" si="80"/>
        <v>0</v>
      </c>
      <c r="R177" s="27">
        <f t="shared" si="80"/>
        <v>0</v>
      </c>
      <c r="S177" s="27">
        <f t="shared" si="80"/>
        <v>0</v>
      </c>
      <c r="T177" s="27">
        <f t="shared" si="80"/>
        <v>0</v>
      </c>
      <c r="U177" s="27">
        <f t="shared" si="80"/>
        <v>0</v>
      </c>
      <c r="V177" s="27">
        <f t="shared" si="80"/>
        <v>0</v>
      </c>
      <c r="W177" s="27">
        <f t="shared" si="80"/>
        <v>0</v>
      </c>
      <c r="X177" s="27">
        <f t="shared" si="80"/>
        <v>0</v>
      </c>
      <c r="Y177" s="27">
        <f t="shared" si="80"/>
        <v>0</v>
      </c>
      <c r="Z177" s="27">
        <f t="shared" si="80"/>
        <v>0</v>
      </c>
      <c r="AA177" s="27">
        <f t="shared" si="80"/>
        <v>0</v>
      </c>
      <c r="AB177" s="27">
        <f t="shared" si="80"/>
        <v>0</v>
      </c>
      <c r="AC177" s="27">
        <f t="shared" si="80"/>
        <v>0</v>
      </c>
      <c r="AD177" s="27">
        <f t="shared" si="80"/>
        <v>0</v>
      </c>
      <c r="AE177" s="27">
        <f t="shared" si="80"/>
        <v>0</v>
      </c>
      <c r="AF177" s="27">
        <f t="shared" si="80"/>
        <v>0</v>
      </c>
      <c r="AG177" s="27">
        <f t="shared" si="80"/>
        <v>0</v>
      </c>
      <c r="AH177" s="27">
        <f t="shared" si="80"/>
        <v>0</v>
      </c>
      <c r="AI177" s="27">
        <f t="shared" si="80"/>
        <v>0</v>
      </c>
      <c r="AJ177" s="27">
        <f t="shared" si="80"/>
        <v>0</v>
      </c>
      <c r="AK177" s="27">
        <f t="shared" si="80"/>
        <v>0</v>
      </c>
      <c r="AL177" s="27">
        <f t="shared" si="80"/>
        <v>0</v>
      </c>
      <c r="AM177" s="27">
        <f t="shared" si="80"/>
        <v>0</v>
      </c>
    </row>
    <row r="178" spans="1:39" hidden="1" x14ac:dyDescent="0.25">
      <c r="A178" s="96"/>
      <c r="B178" s="96" t="s">
        <v>122</v>
      </c>
      <c r="C178" s="101">
        <f>C157+C176</f>
        <v>0</v>
      </c>
      <c r="D178" s="101">
        <f t="shared" ref="D178:AM178" si="81">D157+D176</f>
        <v>0</v>
      </c>
      <c r="E178" s="101">
        <f t="shared" si="81"/>
        <v>0</v>
      </c>
      <c r="F178" s="101">
        <f t="shared" si="81"/>
        <v>0</v>
      </c>
      <c r="G178" s="101">
        <f t="shared" si="81"/>
        <v>0</v>
      </c>
      <c r="H178" s="101">
        <f t="shared" si="81"/>
        <v>0</v>
      </c>
      <c r="I178" s="101">
        <f t="shared" si="81"/>
        <v>0</v>
      </c>
      <c r="J178" s="101">
        <f t="shared" si="81"/>
        <v>0</v>
      </c>
      <c r="K178" s="101">
        <f t="shared" si="81"/>
        <v>0</v>
      </c>
      <c r="L178" s="101">
        <f t="shared" si="81"/>
        <v>0</v>
      </c>
      <c r="M178" s="101">
        <f t="shared" si="81"/>
        <v>0</v>
      </c>
      <c r="N178" s="101">
        <f t="shared" si="81"/>
        <v>0</v>
      </c>
      <c r="O178" s="101">
        <f t="shared" si="81"/>
        <v>0</v>
      </c>
      <c r="P178" s="101">
        <f t="shared" si="81"/>
        <v>0</v>
      </c>
      <c r="Q178" s="101">
        <f t="shared" si="81"/>
        <v>0</v>
      </c>
      <c r="R178" s="101">
        <f t="shared" si="81"/>
        <v>0</v>
      </c>
      <c r="S178" s="101">
        <f t="shared" si="81"/>
        <v>0</v>
      </c>
      <c r="T178" s="101">
        <f t="shared" si="81"/>
        <v>0</v>
      </c>
      <c r="U178" s="101">
        <f t="shared" si="81"/>
        <v>0</v>
      </c>
      <c r="V178" s="101">
        <f t="shared" si="81"/>
        <v>0</v>
      </c>
      <c r="W178" s="101">
        <f t="shared" si="81"/>
        <v>0</v>
      </c>
      <c r="X178" s="101">
        <f t="shared" si="81"/>
        <v>0</v>
      </c>
      <c r="Y178" s="101">
        <f t="shared" si="81"/>
        <v>0</v>
      </c>
      <c r="Z178" s="101">
        <f t="shared" si="81"/>
        <v>0</v>
      </c>
      <c r="AA178" s="101">
        <f t="shared" si="81"/>
        <v>0</v>
      </c>
      <c r="AB178" s="101">
        <f t="shared" si="81"/>
        <v>0</v>
      </c>
      <c r="AC178" s="101">
        <f t="shared" si="81"/>
        <v>0</v>
      </c>
      <c r="AD178" s="101">
        <f t="shared" si="81"/>
        <v>0</v>
      </c>
      <c r="AE178" s="101">
        <f t="shared" si="81"/>
        <v>0</v>
      </c>
      <c r="AF178" s="101">
        <f t="shared" si="81"/>
        <v>0</v>
      </c>
      <c r="AG178" s="101">
        <f t="shared" si="81"/>
        <v>0</v>
      </c>
      <c r="AH178" s="101">
        <f t="shared" si="81"/>
        <v>0</v>
      </c>
      <c r="AI178" s="101">
        <f t="shared" si="81"/>
        <v>0</v>
      </c>
      <c r="AJ178" s="101">
        <f t="shared" si="81"/>
        <v>0</v>
      </c>
      <c r="AK178" s="101">
        <f t="shared" si="81"/>
        <v>0</v>
      </c>
      <c r="AL178" s="101">
        <f t="shared" si="81"/>
        <v>0</v>
      </c>
      <c r="AM178" s="101">
        <f t="shared" si="81"/>
        <v>0</v>
      </c>
    </row>
    <row r="179" spans="1:39" hidden="1" x14ac:dyDescent="0.25">
      <c r="A179" s="96"/>
      <c r="B179" s="96" t="s">
        <v>178</v>
      </c>
      <c r="C179" s="99">
        <f>C178-C73</f>
        <v>0</v>
      </c>
      <c r="D179" s="99">
        <f t="shared" ref="D179:AM179" si="82">D178-D73</f>
        <v>0</v>
      </c>
      <c r="E179" s="99">
        <f t="shared" si="82"/>
        <v>0</v>
      </c>
      <c r="F179" s="99">
        <f t="shared" si="82"/>
        <v>0</v>
      </c>
      <c r="G179" s="99">
        <f t="shared" si="82"/>
        <v>0</v>
      </c>
      <c r="H179" s="99">
        <f t="shared" si="82"/>
        <v>0</v>
      </c>
      <c r="I179" s="99">
        <f t="shared" si="82"/>
        <v>0</v>
      </c>
      <c r="J179" s="99">
        <f t="shared" si="82"/>
        <v>0</v>
      </c>
      <c r="K179" s="99">
        <f t="shared" si="82"/>
        <v>0</v>
      </c>
      <c r="L179" s="99">
        <f t="shared" si="82"/>
        <v>0</v>
      </c>
      <c r="M179" s="99">
        <f t="shared" si="82"/>
        <v>0</v>
      </c>
      <c r="N179" s="99">
        <f t="shared" si="82"/>
        <v>0</v>
      </c>
      <c r="O179" s="99">
        <f t="shared" si="82"/>
        <v>0</v>
      </c>
      <c r="P179" s="99">
        <f t="shared" si="82"/>
        <v>0</v>
      </c>
      <c r="Q179" s="99">
        <f t="shared" si="82"/>
        <v>0</v>
      </c>
      <c r="R179" s="99">
        <f t="shared" si="82"/>
        <v>0</v>
      </c>
      <c r="S179" s="99">
        <f t="shared" si="82"/>
        <v>0</v>
      </c>
      <c r="T179" s="99">
        <f t="shared" si="82"/>
        <v>0</v>
      </c>
      <c r="U179" s="99">
        <f t="shared" si="82"/>
        <v>0</v>
      </c>
      <c r="V179" s="99">
        <f t="shared" si="82"/>
        <v>0</v>
      </c>
      <c r="W179" s="99">
        <f t="shared" si="82"/>
        <v>0</v>
      </c>
      <c r="X179" s="99">
        <f t="shared" si="82"/>
        <v>0</v>
      </c>
      <c r="Y179" s="99">
        <f t="shared" si="82"/>
        <v>0</v>
      </c>
      <c r="Z179" s="99">
        <f t="shared" si="82"/>
        <v>0</v>
      </c>
      <c r="AA179" s="99">
        <f t="shared" si="82"/>
        <v>0</v>
      </c>
      <c r="AB179" s="99">
        <f t="shared" si="82"/>
        <v>0</v>
      </c>
      <c r="AC179" s="99">
        <f t="shared" si="82"/>
        <v>0</v>
      </c>
      <c r="AD179" s="99">
        <f t="shared" si="82"/>
        <v>0</v>
      </c>
      <c r="AE179" s="99">
        <f t="shared" si="82"/>
        <v>0</v>
      </c>
      <c r="AF179" s="99">
        <f t="shared" si="82"/>
        <v>0</v>
      </c>
      <c r="AG179" s="99">
        <f t="shared" si="82"/>
        <v>0</v>
      </c>
      <c r="AH179" s="99">
        <f t="shared" si="82"/>
        <v>0</v>
      </c>
      <c r="AI179" s="99">
        <f t="shared" si="82"/>
        <v>0</v>
      </c>
      <c r="AJ179" s="99">
        <f t="shared" si="82"/>
        <v>0</v>
      </c>
      <c r="AK179" s="99">
        <f t="shared" si="82"/>
        <v>0</v>
      </c>
      <c r="AL179" s="99">
        <f t="shared" si="82"/>
        <v>0</v>
      </c>
      <c r="AM179" s="99">
        <f t="shared" si="82"/>
        <v>0</v>
      </c>
    </row>
    <row r="180" spans="1:39" ht="15.75" hidden="1" thickBot="1" x14ac:dyDescent="0.3">
      <c r="A180" s="96"/>
      <c r="B180" s="96"/>
      <c r="C180" s="99"/>
      <c r="D180" s="99"/>
      <c r="E180" s="99"/>
      <c r="F180" s="99"/>
      <c r="G180" s="99"/>
      <c r="H180" s="99"/>
      <c r="I180" s="99"/>
      <c r="J180" s="99"/>
      <c r="K180" s="99"/>
      <c r="L180" s="99"/>
      <c r="M180" s="99"/>
      <c r="N180" s="99"/>
    </row>
    <row r="181" spans="1:39" ht="15.75" hidden="1" thickBot="1" x14ac:dyDescent="0.3">
      <c r="A181" s="96"/>
      <c r="B181" s="252" t="s">
        <v>38</v>
      </c>
      <c r="C181" s="142">
        <f>C$4</f>
        <v>44927</v>
      </c>
      <c r="D181" s="142">
        <f t="shared" ref="D181:AM181" si="83">D$4</f>
        <v>44958</v>
      </c>
      <c r="E181" s="142">
        <f t="shared" si="83"/>
        <v>44986</v>
      </c>
      <c r="F181" s="142">
        <f t="shared" si="83"/>
        <v>45017</v>
      </c>
      <c r="G181" s="142">
        <f t="shared" si="83"/>
        <v>45047</v>
      </c>
      <c r="H181" s="142">
        <f t="shared" si="83"/>
        <v>45078</v>
      </c>
      <c r="I181" s="142">
        <f t="shared" si="83"/>
        <v>45108</v>
      </c>
      <c r="J181" s="142">
        <f t="shared" si="83"/>
        <v>45139</v>
      </c>
      <c r="K181" s="142">
        <f t="shared" si="83"/>
        <v>45170</v>
      </c>
      <c r="L181" s="142">
        <f t="shared" si="83"/>
        <v>45200</v>
      </c>
      <c r="M181" s="142">
        <f t="shared" si="83"/>
        <v>45231</v>
      </c>
      <c r="N181" s="142">
        <f t="shared" si="83"/>
        <v>45261</v>
      </c>
      <c r="O181" s="142">
        <f t="shared" si="83"/>
        <v>45292</v>
      </c>
      <c r="P181" s="142">
        <f t="shared" si="83"/>
        <v>45323</v>
      </c>
      <c r="Q181" s="142">
        <f t="shared" si="83"/>
        <v>45352</v>
      </c>
      <c r="R181" s="142">
        <f t="shared" si="83"/>
        <v>45383</v>
      </c>
      <c r="S181" s="142">
        <f t="shared" si="83"/>
        <v>45413</v>
      </c>
      <c r="T181" s="142">
        <f t="shared" si="83"/>
        <v>45444</v>
      </c>
      <c r="U181" s="142">
        <f t="shared" si="83"/>
        <v>45474</v>
      </c>
      <c r="V181" s="142">
        <f t="shared" si="83"/>
        <v>45505</v>
      </c>
      <c r="W181" s="142">
        <f t="shared" si="83"/>
        <v>45536</v>
      </c>
      <c r="X181" s="142">
        <f t="shared" si="83"/>
        <v>45566</v>
      </c>
      <c r="Y181" s="142">
        <f t="shared" si="83"/>
        <v>45597</v>
      </c>
      <c r="Z181" s="142">
        <f t="shared" si="83"/>
        <v>45627</v>
      </c>
      <c r="AA181" s="142">
        <f t="shared" si="83"/>
        <v>45658</v>
      </c>
      <c r="AB181" s="142">
        <f t="shared" si="83"/>
        <v>45689</v>
      </c>
      <c r="AC181" s="142">
        <f t="shared" si="83"/>
        <v>45717</v>
      </c>
      <c r="AD181" s="142">
        <f t="shared" si="83"/>
        <v>45748</v>
      </c>
      <c r="AE181" s="142">
        <f t="shared" si="83"/>
        <v>45778</v>
      </c>
      <c r="AF181" s="142">
        <f t="shared" si="83"/>
        <v>45809</v>
      </c>
      <c r="AG181" s="142">
        <f t="shared" si="83"/>
        <v>45839</v>
      </c>
      <c r="AH181" s="142">
        <f t="shared" si="83"/>
        <v>45870</v>
      </c>
      <c r="AI181" s="142">
        <f t="shared" si="83"/>
        <v>45901</v>
      </c>
      <c r="AJ181" s="142">
        <f t="shared" si="83"/>
        <v>45931</v>
      </c>
      <c r="AK181" s="142">
        <f t="shared" si="83"/>
        <v>45962</v>
      </c>
      <c r="AL181" s="142">
        <f t="shared" si="83"/>
        <v>45992</v>
      </c>
      <c r="AM181" s="142">
        <f t="shared" si="83"/>
        <v>46023</v>
      </c>
    </row>
    <row r="182" spans="1:39" hidden="1" x14ac:dyDescent="0.25">
      <c r="A182" s="96"/>
      <c r="B182" s="246" t="s">
        <v>123</v>
      </c>
      <c r="C182" s="109">
        <f>C157*'REVISED SUMMARY'!C46</f>
        <v>0</v>
      </c>
      <c r="D182" s="109">
        <f>D157*'REVISED SUMMARY'!D46</f>
        <v>0</v>
      </c>
      <c r="E182" s="109">
        <f>E157*'REVISED SUMMARY'!E46</f>
        <v>0</v>
      </c>
      <c r="F182" s="109">
        <f>F157*'REVISED SUMMARY'!F46</f>
        <v>0</v>
      </c>
      <c r="G182" s="109">
        <f>G157*'REVISED SUMMARY'!G46</f>
        <v>0</v>
      </c>
      <c r="H182" s="109">
        <f>H157*'REVISED SUMMARY'!H46</f>
        <v>0</v>
      </c>
      <c r="I182" s="109">
        <f>I157*'REVISED SUMMARY'!I46</f>
        <v>0</v>
      </c>
      <c r="J182" s="109">
        <f>J157*'REVISED SUMMARY'!J46</f>
        <v>0</v>
      </c>
      <c r="K182" s="109">
        <f>K157*'REVISED SUMMARY'!K46</f>
        <v>0</v>
      </c>
      <c r="L182" s="109">
        <f>L157*'REVISED SUMMARY'!L46</f>
        <v>0</v>
      </c>
      <c r="M182" s="109">
        <f>M157*'REVISED SUMMARY'!M46</f>
        <v>0</v>
      </c>
      <c r="N182" s="109">
        <f>N157*'REVISED SUMMARY'!N46</f>
        <v>0</v>
      </c>
      <c r="O182" s="216">
        <f>O157*'REVISED SUMMARY'!O46</f>
        <v>0</v>
      </c>
      <c r="P182" s="216">
        <f>P157*'REVISED SUMMARY'!P46</f>
        <v>0</v>
      </c>
      <c r="Q182" s="216">
        <f>Q157*'REVISED SUMMARY'!Q46</f>
        <v>0</v>
      </c>
      <c r="R182" s="216">
        <f>R157*'REVISED SUMMARY'!R46</f>
        <v>0</v>
      </c>
      <c r="S182" s="216">
        <f>S157*'REVISED SUMMARY'!S46</f>
        <v>0</v>
      </c>
      <c r="T182" s="216">
        <f>T157*'REVISED SUMMARY'!T46</f>
        <v>0</v>
      </c>
      <c r="U182" s="216">
        <f>U157*'REVISED SUMMARY'!U46</f>
        <v>0</v>
      </c>
      <c r="V182" s="216">
        <f>V157*'REVISED SUMMARY'!V46</f>
        <v>0</v>
      </c>
      <c r="W182" s="216">
        <f>W157*'REVISED SUMMARY'!W46</f>
        <v>0</v>
      </c>
      <c r="X182" s="216">
        <f>X157*'REVISED SUMMARY'!X46</f>
        <v>0</v>
      </c>
      <c r="Y182" s="216">
        <f>Y157*'REVISED SUMMARY'!Y46</f>
        <v>0</v>
      </c>
      <c r="Z182" s="216">
        <f>Z157*'REVISED SUMMARY'!Z46</f>
        <v>0</v>
      </c>
      <c r="AA182" s="216">
        <f>AA157*'REVISED SUMMARY'!AA46</f>
        <v>0</v>
      </c>
      <c r="AB182" s="216">
        <f>AB157*'REVISED SUMMARY'!AB46</f>
        <v>0</v>
      </c>
      <c r="AC182" s="216">
        <f>AC157*'REVISED SUMMARY'!AC46</f>
        <v>0</v>
      </c>
      <c r="AD182" s="216">
        <f>AD157*'REVISED SUMMARY'!AD46</f>
        <v>0</v>
      </c>
      <c r="AE182" s="216">
        <f>AE157*'REVISED SUMMARY'!AE46</f>
        <v>0</v>
      </c>
      <c r="AF182" s="216">
        <f>AF157*'REVISED SUMMARY'!AF46</f>
        <v>0</v>
      </c>
      <c r="AG182" s="216">
        <f>AG157*'REVISED SUMMARY'!AG46</f>
        <v>0</v>
      </c>
      <c r="AH182" s="216">
        <f>AH157*'REVISED SUMMARY'!AH46</f>
        <v>0</v>
      </c>
      <c r="AI182" s="216">
        <f>AI157*'REVISED SUMMARY'!AI46</f>
        <v>0</v>
      </c>
      <c r="AJ182" s="216">
        <f>AJ157*'REVISED SUMMARY'!AJ46</f>
        <v>0</v>
      </c>
      <c r="AK182" s="216">
        <f>AK157*'REVISED SUMMARY'!AK46</f>
        <v>0</v>
      </c>
      <c r="AL182" s="216">
        <f>AL157*'REVISED SUMMARY'!AL46</f>
        <v>0</v>
      </c>
      <c r="AM182" s="216">
        <f>AM157*'REVISED SUMMARY'!AM46</f>
        <v>0</v>
      </c>
    </row>
    <row r="183" spans="1:39" ht="15.75" hidden="1" thickBot="1" x14ac:dyDescent="0.3">
      <c r="A183" s="96"/>
      <c r="B183" s="79" t="s">
        <v>124</v>
      </c>
      <c r="C183" s="102">
        <f>C176*'REVISED SUMMARY'!C46</f>
        <v>0</v>
      </c>
      <c r="D183" s="102">
        <f>D176*'REVISED SUMMARY'!D46</f>
        <v>0</v>
      </c>
      <c r="E183" s="102">
        <f>E176*'REVISED SUMMARY'!E46</f>
        <v>0</v>
      </c>
      <c r="F183" s="102">
        <f>F176*'REVISED SUMMARY'!F46</f>
        <v>0</v>
      </c>
      <c r="G183" s="102">
        <f>G176*'REVISED SUMMARY'!G46</f>
        <v>0</v>
      </c>
      <c r="H183" s="102">
        <f>H176*'REVISED SUMMARY'!H46</f>
        <v>0</v>
      </c>
      <c r="I183" s="102">
        <f>I176*'REVISED SUMMARY'!I46</f>
        <v>0</v>
      </c>
      <c r="J183" s="102">
        <f>J176*'REVISED SUMMARY'!J46</f>
        <v>0</v>
      </c>
      <c r="K183" s="102">
        <f>K176*'REVISED SUMMARY'!K46</f>
        <v>0</v>
      </c>
      <c r="L183" s="102">
        <f>L176*'REVISED SUMMARY'!L46</f>
        <v>0</v>
      </c>
      <c r="M183" s="102">
        <f>M176*'REVISED SUMMARY'!M46</f>
        <v>0</v>
      </c>
      <c r="N183" s="102">
        <f>N176*'REVISED SUMMARY'!N46</f>
        <v>0</v>
      </c>
      <c r="O183" s="210">
        <f>O176*'REVISED SUMMARY'!O46</f>
        <v>0</v>
      </c>
      <c r="P183" s="210">
        <f>P176*'REVISED SUMMARY'!P46</f>
        <v>0</v>
      </c>
      <c r="Q183" s="210">
        <f>Q176*'REVISED SUMMARY'!Q46</f>
        <v>0</v>
      </c>
      <c r="R183" s="210">
        <f>R176*'REVISED SUMMARY'!R46</f>
        <v>0</v>
      </c>
      <c r="S183" s="210">
        <f>S176*'REVISED SUMMARY'!S46</f>
        <v>0</v>
      </c>
      <c r="T183" s="210">
        <f>T176*'REVISED SUMMARY'!T46</f>
        <v>0</v>
      </c>
      <c r="U183" s="210">
        <f>U176*'REVISED SUMMARY'!U46</f>
        <v>0</v>
      </c>
      <c r="V183" s="210">
        <f>V176*'REVISED SUMMARY'!V46</f>
        <v>0</v>
      </c>
      <c r="W183" s="210">
        <f>W176*'REVISED SUMMARY'!W46</f>
        <v>0</v>
      </c>
      <c r="X183" s="210">
        <f>X176*'REVISED SUMMARY'!X46</f>
        <v>0</v>
      </c>
      <c r="Y183" s="210">
        <f>Y176*'REVISED SUMMARY'!Y46</f>
        <v>0</v>
      </c>
      <c r="Z183" s="210">
        <f>Z176*'REVISED SUMMARY'!Z46</f>
        <v>0</v>
      </c>
      <c r="AA183" s="210">
        <f>AA176*'REVISED SUMMARY'!AA46</f>
        <v>0</v>
      </c>
      <c r="AB183" s="210">
        <f>AB176*'REVISED SUMMARY'!AB46</f>
        <v>0</v>
      </c>
      <c r="AC183" s="210">
        <f>AC176*'REVISED SUMMARY'!AC46</f>
        <v>0</v>
      </c>
      <c r="AD183" s="210">
        <f>AD176*'REVISED SUMMARY'!AD46</f>
        <v>0</v>
      </c>
      <c r="AE183" s="210">
        <f>AE176*'REVISED SUMMARY'!AE46</f>
        <v>0</v>
      </c>
      <c r="AF183" s="210">
        <f>AF176*'REVISED SUMMARY'!AF46</f>
        <v>0</v>
      </c>
      <c r="AG183" s="210">
        <f>AG176*'REVISED SUMMARY'!AG46</f>
        <v>0</v>
      </c>
      <c r="AH183" s="210">
        <f>AH176*'REVISED SUMMARY'!AH46</f>
        <v>0</v>
      </c>
      <c r="AI183" s="210">
        <f>AI176*'REVISED SUMMARY'!AI46</f>
        <v>0</v>
      </c>
      <c r="AJ183" s="210">
        <f>AJ176*'REVISED SUMMARY'!AJ46</f>
        <v>0</v>
      </c>
      <c r="AK183" s="210">
        <f>AK176*'REVISED SUMMARY'!AK46</f>
        <v>0</v>
      </c>
      <c r="AL183" s="210">
        <f>AL176*'REVISED SUMMARY'!AL46</f>
        <v>0</v>
      </c>
      <c r="AM183" s="210">
        <f>AM176*'REVISED SUMMARY'!AM46</f>
        <v>0</v>
      </c>
    </row>
    <row r="184" spans="1:39" hidden="1" x14ac:dyDescent="0.25">
      <c r="A184" s="96"/>
      <c r="B184" s="246" t="s">
        <v>125</v>
      </c>
      <c r="C184" s="103">
        <f>IFERROR(C182/C73,0)</f>
        <v>0</v>
      </c>
      <c r="D184" s="103">
        <f t="shared" ref="D184:AM184" si="84">IFERROR(D182/D73,0)</f>
        <v>0</v>
      </c>
      <c r="E184" s="103">
        <f t="shared" si="84"/>
        <v>0</v>
      </c>
      <c r="F184" s="103">
        <f t="shared" si="84"/>
        <v>0</v>
      </c>
      <c r="G184" s="103">
        <f t="shared" si="84"/>
        <v>0</v>
      </c>
      <c r="H184" s="103">
        <f t="shared" si="84"/>
        <v>0</v>
      </c>
      <c r="I184" s="103">
        <f t="shared" si="84"/>
        <v>0</v>
      </c>
      <c r="J184" s="103">
        <f t="shared" si="84"/>
        <v>0</v>
      </c>
      <c r="K184" s="103">
        <f t="shared" si="84"/>
        <v>0</v>
      </c>
      <c r="L184" s="103">
        <f t="shared" si="84"/>
        <v>0</v>
      </c>
      <c r="M184" s="103">
        <f t="shared" si="84"/>
        <v>0</v>
      </c>
      <c r="N184" s="103">
        <f t="shared" si="84"/>
        <v>0</v>
      </c>
      <c r="O184" s="211">
        <f t="shared" si="84"/>
        <v>0</v>
      </c>
      <c r="P184" s="211">
        <f t="shared" si="84"/>
        <v>0</v>
      </c>
      <c r="Q184" s="211">
        <f t="shared" si="84"/>
        <v>0</v>
      </c>
      <c r="R184" s="211">
        <f t="shared" si="84"/>
        <v>0</v>
      </c>
      <c r="S184" s="211">
        <f t="shared" si="84"/>
        <v>0</v>
      </c>
      <c r="T184" s="211">
        <f t="shared" si="84"/>
        <v>0</v>
      </c>
      <c r="U184" s="211">
        <f t="shared" si="84"/>
        <v>0</v>
      </c>
      <c r="V184" s="211">
        <f t="shared" si="84"/>
        <v>0</v>
      </c>
      <c r="W184" s="211">
        <f t="shared" si="84"/>
        <v>0</v>
      </c>
      <c r="X184" s="211">
        <f t="shared" si="84"/>
        <v>0</v>
      </c>
      <c r="Y184" s="211">
        <f t="shared" si="84"/>
        <v>0</v>
      </c>
      <c r="Z184" s="211">
        <f t="shared" si="84"/>
        <v>0</v>
      </c>
      <c r="AA184" s="211">
        <f t="shared" si="84"/>
        <v>0</v>
      </c>
      <c r="AB184" s="211">
        <f t="shared" si="84"/>
        <v>0</v>
      </c>
      <c r="AC184" s="211">
        <f t="shared" si="84"/>
        <v>0</v>
      </c>
      <c r="AD184" s="211">
        <f t="shared" si="84"/>
        <v>0</v>
      </c>
      <c r="AE184" s="211">
        <f t="shared" si="84"/>
        <v>0</v>
      </c>
      <c r="AF184" s="211">
        <f t="shared" si="84"/>
        <v>0</v>
      </c>
      <c r="AG184" s="211">
        <f t="shared" si="84"/>
        <v>0</v>
      </c>
      <c r="AH184" s="211">
        <f t="shared" si="84"/>
        <v>0</v>
      </c>
      <c r="AI184" s="211">
        <f t="shared" si="84"/>
        <v>0</v>
      </c>
      <c r="AJ184" s="211">
        <f t="shared" si="84"/>
        <v>0</v>
      </c>
      <c r="AK184" s="211">
        <f t="shared" si="84"/>
        <v>0</v>
      </c>
      <c r="AL184" s="211">
        <f t="shared" si="84"/>
        <v>0</v>
      </c>
      <c r="AM184" s="211">
        <f t="shared" si="84"/>
        <v>0</v>
      </c>
    </row>
    <row r="185" spans="1:39" ht="15.75" hidden="1" thickBot="1" x14ac:dyDescent="0.3">
      <c r="A185" s="96"/>
      <c r="B185" s="79" t="s">
        <v>126</v>
      </c>
      <c r="C185" s="104">
        <f>IFERROR(C183/C73,0)</f>
        <v>0</v>
      </c>
      <c r="D185" s="104">
        <f t="shared" ref="D185:AM185" si="85">IFERROR(D183/D73,0)</f>
        <v>0</v>
      </c>
      <c r="E185" s="104">
        <f t="shared" si="85"/>
        <v>0</v>
      </c>
      <c r="F185" s="104">
        <f t="shared" si="85"/>
        <v>0</v>
      </c>
      <c r="G185" s="104">
        <f t="shared" si="85"/>
        <v>0</v>
      </c>
      <c r="H185" s="104">
        <f t="shared" si="85"/>
        <v>0</v>
      </c>
      <c r="I185" s="104">
        <f t="shared" si="85"/>
        <v>0</v>
      </c>
      <c r="J185" s="104">
        <f t="shared" si="85"/>
        <v>0</v>
      </c>
      <c r="K185" s="104">
        <f t="shared" si="85"/>
        <v>0</v>
      </c>
      <c r="L185" s="104">
        <f t="shared" si="85"/>
        <v>0</v>
      </c>
      <c r="M185" s="104">
        <f t="shared" si="85"/>
        <v>0</v>
      </c>
      <c r="N185" s="104">
        <f t="shared" si="85"/>
        <v>0</v>
      </c>
      <c r="O185" s="212">
        <f t="shared" si="85"/>
        <v>0</v>
      </c>
      <c r="P185" s="212">
        <f t="shared" si="85"/>
        <v>0</v>
      </c>
      <c r="Q185" s="212">
        <f t="shared" si="85"/>
        <v>0</v>
      </c>
      <c r="R185" s="212">
        <f t="shared" si="85"/>
        <v>0</v>
      </c>
      <c r="S185" s="212">
        <f t="shared" si="85"/>
        <v>0</v>
      </c>
      <c r="T185" s="212">
        <f t="shared" si="85"/>
        <v>0</v>
      </c>
      <c r="U185" s="212">
        <f t="shared" si="85"/>
        <v>0</v>
      </c>
      <c r="V185" s="212">
        <f t="shared" si="85"/>
        <v>0</v>
      </c>
      <c r="W185" s="212">
        <f t="shared" si="85"/>
        <v>0</v>
      </c>
      <c r="X185" s="212">
        <f t="shared" si="85"/>
        <v>0</v>
      </c>
      <c r="Y185" s="212">
        <f t="shared" si="85"/>
        <v>0</v>
      </c>
      <c r="Z185" s="212">
        <f t="shared" si="85"/>
        <v>0</v>
      </c>
      <c r="AA185" s="212">
        <f t="shared" si="85"/>
        <v>0</v>
      </c>
      <c r="AB185" s="212">
        <f t="shared" si="85"/>
        <v>0</v>
      </c>
      <c r="AC185" s="212">
        <f t="shared" si="85"/>
        <v>0</v>
      </c>
      <c r="AD185" s="212">
        <f t="shared" si="85"/>
        <v>0</v>
      </c>
      <c r="AE185" s="212">
        <f t="shared" si="85"/>
        <v>0</v>
      </c>
      <c r="AF185" s="212">
        <f t="shared" si="85"/>
        <v>0</v>
      </c>
      <c r="AG185" s="212">
        <f t="shared" si="85"/>
        <v>0</v>
      </c>
      <c r="AH185" s="212">
        <f t="shared" si="85"/>
        <v>0</v>
      </c>
      <c r="AI185" s="212">
        <f t="shared" si="85"/>
        <v>0</v>
      </c>
      <c r="AJ185" s="212">
        <f t="shared" si="85"/>
        <v>0</v>
      </c>
      <c r="AK185" s="212">
        <f t="shared" si="85"/>
        <v>0</v>
      </c>
      <c r="AL185" s="212">
        <f t="shared" si="85"/>
        <v>0</v>
      </c>
      <c r="AM185" s="212">
        <f t="shared" si="85"/>
        <v>0</v>
      </c>
    </row>
    <row r="186" spans="1:39" ht="15.75" hidden="1" thickBot="1" x14ac:dyDescent="0.3">
      <c r="A186" s="96"/>
      <c r="B186" s="253" t="s">
        <v>127</v>
      </c>
      <c r="C186" s="106">
        <f>C184+C185</f>
        <v>0</v>
      </c>
      <c r="D186" s="106">
        <f t="shared" ref="D186:AM186" si="86">D184+D185</f>
        <v>0</v>
      </c>
      <c r="E186" s="107">
        <f t="shared" si="86"/>
        <v>0</v>
      </c>
      <c r="F186" s="107">
        <f t="shared" si="86"/>
        <v>0</v>
      </c>
      <c r="G186" s="107">
        <f t="shared" si="86"/>
        <v>0</v>
      </c>
      <c r="H186" s="107">
        <f t="shared" si="86"/>
        <v>0</v>
      </c>
      <c r="I186" s="107">
        <f t="shared" si="86"/>
        <v>0</v>
      </c>
      <c r="J186" s="107">
        <f t="shared" si="86"/>
        <v>0</v>
      </c>
      <c r="K186" s="107">
        <f t="shared" si="86"/>
        <v>0</v>
      </c>
      <c r="L186" s="107">
        <f t="shared" si="86"/>
        <v>0</v>
      </c>
      <c r="M186" s="108">
        <f t="shared" si="86"/>
        <v>0</v>
      </c>
      <c r="N186" s="117">
        <f t="shared" si="86"/>
        <v>0</v>
      </c>
      <c r="O186" s="213">
        <f t="shared" si="86"/>
        <v>0</v>
      </c>
      <c r="P186" s="213">
        <f t="shared" si="86"/>
        <v>0</v>
      </c>
      <c r="Q186" s="214">
        <f t="shared" si="86"/>
        <v>0</v>
      </c>
      <c r="R186" s="214">
        <f t="shared" si="86"/>
        <v>0</v>
      </c>
      <c r="S186" s="214">
        <f t="shared" si="86"/>
        <v>0</v>
      </c>
      <c r="T186" s="214">
        <f t="shared" si="86"/>
        <v>0</v>
      </c>
      <c r="U186" s="214">
        <f t="shared" si="86"/>
        <v>0</v>
      </c>
      <c r="V186" s="214">
        <f t="shared" si="86"/>
        <v>0</v>
      </c>
      <c r="W186" s="214">
        <f t="shared" si="86"/>
        <v>0</v>
      </c>
      <c r="X186" s="214">
        <f t="shared" si="86"/>
        <v>0</v>
      </c>
      <c r="Y186" s="228">
        <f t="shared" si="86"/>
        <v>0</v>
      </c>
      <c r="Z186" s="228">
        <f t="shared" si="86"/>
        <v>0</v>
      </c>
      <c r="AA186" s="213">
        <f t="shared" si="86"/>
        <v>0</v>
      </c>
      <c r="AB186" s="213">
        <f t="shared" si="86"/>
        <v>0</v>
      </c>
      <c r="AC186" s="214">
        <f t="shared" si="86"/>
        <v>0</v>
      </c>
      <c r="AD186" s="214">
        <f t="shared" si="86"/>
        <v>0</v>
      </c>
      <c r="AE186" s="214">
        <f t="shared" si="86"/>
        <v>0</v>
      </c>
      <c r="AF186" s="214">
        <f t="shared" si="86"/>
        <v>0</v>
      </c>
      <c r="AG186" s="214">
        <f t="shared" si="86"/>
        <v>0</v>
      </c>
      <c r="AH186" s="214">
        <f t="shared" si="86"/>
        <v>0</v>
      </c>
      <c r="AI186" s="214">
        <f t="shared" si="86"/>
        <v>0</v>
      </c>
      <c r="AJ186" s="214">
        <f t="shared" si="86"/>
        <v>0</v>
      </c>
      <c r="AK186" s="228">
        <f t="shared" si="86"/>
        <v>0</v>
      </c>
      <c r="AL186" s="228">
        <f t="shared" si="86"/>
        <v>0</v>
      </c>
      <c r="AM186" s="213">
        <f t="shared" si="86"/>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52" t="s">
        <v>36</v>
      </c>
      <c r="C188" s="142">
        <f>C$4</f>
        <v>44927</v>
      </c>
      <c r="D188" s="142">
        <f t="shared" ref="D188:AM188" si="87">D$4</f>
        <v>44958</v>
      </c>
      <c r="E188" s="142">
        <f t="shared" si="87"/>
        <v>44986</v>
      </c>
      <c r="F188" s="142">
        <f t="shared" si="87"/>
        <v>45017</v>
      </c>
      <c r="G188" s="142">
        <f t="shared" si="87"/>
        <v>45047</v>
      </c>
      <c r="H188" s="142">
        <f t="shared" si="87"/>
        <v>45078</v>
      </c>
      <c r="I188" s="142">
        <f t="shared" si="87"/>
        <v>45108</v>
      </c>
      <c r="J188" s="142">
        <f t="shared" si="87"/>
        <v>45139</v>
      </c>
      <c r="K188" s="142">
        <f t="shared" si="87"/>
        <v>45170</v>
      </c>
      <c r="L188" s="142">
        <f t="shared" si="87"/>
        <v>45200</v>
      </c>
      <c r="M188" s="142">
        <f t="shared" si="87"/>
        <v>45231</v>
      </c>
      <c r="N188" s="142">
        <f t="shared" si="87"/>
        <v>45261</v>
      </c>
      <c r="O188" s="142">
        <f t="shared" si="87"/>
        <v>45292</v>
      </c>
      <c r="P188" s="142">
        <f t="shared" si="87"/>
        <v>45323</v>
      </c>
      <c r="Q188" s="142">
        <f t="shared" si="87"/>
        <v>45352</v>
      </c>
      <c r="R188" s="142">
        <f t="shared" si="87"/>
        <v>45383</v>
      </c>
      <c r="S188" s="142">
        <f t="shared" si="87"/>
        <v>45413</v>
      </c>
      <c r="T188" s="142">
        <f t="shared" si="87"/>
        <v>45444</v>
      </c>
      <c r="U188" s="142">
        <f t="shared" si="87"/>
        <v>45474</v>
      </c>
      <c r="V188" s="142">
        <f t="shared" si="87"/>
        <v>45505</v>
      </c>
      <c r="W188" s="142">
        <f t="shared" si="87"/>
        <v>45536</v>
      </c>
      <c r="X188" s="142">
        <f t="shared" si="87"/>
        <v>45566</v>
      </c>
      <c r="Y188" s="142">
        <f t="shared" si="87"/>
        <v>45597</v>
      </c>
      <c r="Z188" s="142">
        <f t="shared" si="87"/>
        <v>45627</v>
      </c>
      <c r="AA188" s="142">
        <f t="shared" si="87"/>
        <v>45658</v>
      </c>
      <c r="AB188" s="142">
        <f t="shared" si="87"/>
        <v>45689</v>
      </c>
      <c r="AC188" s="142">
        <f t="shared" si="87"/>
        <v>45717</v>
      </c>
      <c r="AD188" s="142">
        <f t="shared" si="87"/>
        <v>45748</v>
      </c>
      <c r="AE188" s="142">
        <f t="shared" si="87"/>
        <v>45778</v>
      </c>
      <c r="AF188" s="142">
        <f t="shared" si="87"/>
        <v>45809</v>
      </c>
      <c r="AG188" s="142">
        <f t="shared" si="87"/>
        <v>45839</v>
      </c>
      <c r="AH188" s="142">
        <f t="shared" si="87"/>
        <v>45870</v>
      </c>
      <c r="AI188" s="142">
        <f t="shared" si="87"/>
        <v>45901</v>
      </c>
      <c r="AJ188" s="142">
        <f t="shared" si="87"/>
        <v>45931</v>
      </c>
      <c r="AK188" s="142">
        <f t="shared" si="87"/>
        <v>45962</v>
      </c>
      <c r="AL188" s="142">
        <f t="shared" si="87"/>
        <v>45992</v>
      </c>
      <c r="AM188" s="142">
        <f t="shared" si="87"/>
        <v>46023</v>
      </c>
    </row>
    <row r="189" spans="1:39" hidden="1" x14ac:dyDescent="0.25">
      <c r="A189" s="96"/>
      <c r="B189" s="246" t="s">
        <v>128</v>
      </c>
      <c r="C189" s="109">
        <f>C157*'REVISED SUMMARY'!C47</f>
        <v>0</v>
      </c>
      <c r="D189" s="109">
        <f>D157*'REVISED SUMMARY'!D47</f>
        <v>0</v>
      </c>
      <c r="E189" s="109">
        <f>E157*'REVISED SUMMARY'!E47</f>
        <v>0</v>
      </c>
      <c r="F189" s="109">
        <f>F157*'REVISED SUMMARY'!F47</f>
        <v>0</v>
      </c>
      <c r="G189" s="109">
        <f>G157*'REVISED SUMMARY'!G47</f>
        <v>0</v>
      </c>
      <c r="H189" s="109">
        <f>H157*'REVISED SUMMARY'!H47</f>
        <v>0</v>
      </c>
      <c r="I189" s="109">
        <f>I157*'REVISED SUMMARY'!I47</f>
        <v>0</v>
      </c>
      <c r="J189" s="109">
        <f>J157*'REVISED SUMMARY'!J47</f>
        <v>0</v>
      </c>
      <c r="K189" s="109">
        <f>K157*'REVISED SUMMARY'!K47</f>
        <v>0</v>
      </c>
      <c r="L189" s="109">
        <f>L157*'REVISED SUMMARY'!L47</f>
        <v>0</v>
      </c>
      <c r="M189" s="109">
        <f>M157*'REVISED SUMMARY'!M47</f>
        <v>0</v>
      </c>
      <c r="N189" s="109">
        <f>N157*'REVISED SUMMARY'!N47</f>
        <v>0</v>
      </c>
      <c r="O189" s="216">
        <f>O157*'REVISED SUMMARY'!O47</f>
        <v>0</v>
      </c>
      <c r="P189" s="216">
        <f>P157*'REVISED SUMMARY'!P47</f>
        <v>0</v>
      </c>
      <c r="Q189" s="216">
        <f>Q157*'REVISED SUMMARY'!Q47</f>
        <v>0</v>
      </c>
      <c r="R189" s="216">
        <f>R157*'REVISED SUMMARY'!R47</f>
        <v>0</v>
      </c>
      <c r="S189" s="216">
        <f>S157*'REVISED SUMMARY'!S47</f>
        <v>0</v>
      </c>
      <c r="T189" s="216">
        <f>T157*'REVISED SUMMARY'!T47</f>
        <v>0</v>
      </c>
      <c r="U189" s="216">
        <f>U157*'REVISED SUMMARY'!U47</f>
        <v>0</v>
      </c>
      <c r="V189" s="216">
        <f>V157*'REVISED SUMMARY'!V47</f>
        <v>0</v>
      </c>
      <c r="W189" s="216">
        <f>W157*'REVISED SUMMARY'!W47</f>
        <v>0</v>
      </c>
      <c r="X189" s="216">
        <f>X157*'REVISED SUMMARY'!X47</f>
        <v>0</v>
      </c>
      <c r="Y189" s="216">
        <f>Y157*'REVISED SUMMARY'!Y47</f>
        <v>0</v>
      </c>
      <c r="Z189" s="216">
        <f>Z157*'REVISED SUMMARY'!Z47</f>
        <v>0</v>
      </c>
      <c r="AA189" s="216">
        <f>AA157*'REVISED SUMMARY'!AA47</f>
        <v>0</v>
      </c>
      <c r="AB189" s="216">
        <f>AB157*'REVISED SUMMARY'!AB47</f>
        <v>0</v>
      </c>
      <c r="AC189" s="216">
        <f>AC157*'REVISED SUMMARY'!AC47</f>
        <v>0</v>
      </c>
      <c r="AD189" s="216">
        <f>AD157*'REVISED SUMMARY'!AD47</f>
        <v>0</v>
      </c>
      <c r="AE189" s="216">
        <f>AE157*'REVISED SUMMARY'!AE47</f>
        <v>0</v>
      </c>
      <c r="AF189" s="216">
        <f>AF157*'REVISED SUMMARY'!AF47</f>
        <v>0</v>
      </c>
      <c r="AG189" s="216">
        <f>AG157*'REVISED SUMMARY'!AG47</f>
        <v>0</v>
      </c>
      <c r="AH189" s="216">
        <f>AH157*'REVISED SUMMARY'!AH47</f>
        <v>0</v>
      </c>
      <c r="AI189" s="216">
        <f>AI157*'REVISED SUMMARY'!AI47</f>
        <v>0</v>
      </c>
      <c r="AJ189" s="216">
        <f>AJ157*'REVISED SUMMARY'!AJ47</f>
        <v>0</v>
      </c>
      <c r="AK189" s="216">
        <f>AK157*'REVISED SUMMARY'!AK47</f>
        <v>0</v>
      </c>
      <c r="AL189" s="216">
        <f>AL157*'REVISED SUMMARY'!AL47</f>
        <v>0</v>
      </c>
      <c r="AM189" s="216">
        <f>AM157*'REVISED SUMMARY'!AM47</f>
        <v>0</v>
      </c>
    </row>
    <row r="190" spans="1:39" ht="15.75" hidden="1" thickBot="1" x14ac:dyDescent="0.3">
      <c r="A190" s="96"/>
      <c r="B190" s="79" t="s">
        <v>129</v>
      </c>
      <c r="C190" s="102">
        <f>C176*'REVISED SUMMARY'!C47</f>
        <v>0</v>
      </c>
      <c r="D190" s="102">
        <f>D176*'REVISED SUMMARY'!D47</f>
        <v>0</v>
      </c>
      <c r="E190" s="102">
        <f>E176*'REVISED SUMMARY'!E47</f>
        <v>0</v>
      </c>
      <c r="F190" s="102">
        <f>F176*'REVISED SUMMARY'!F47</f>
        <v>0</v>
      </c>
      <c r="G190" s="102">
        <f>G176*'REVISED SUMMARY'!G47</f>
        <v>0</v>
      </c>
      <c r="H190" s="102">
        <f>H176*'REVISED SUMMARY'!H47</f>
        <v>0</v>
      </c>
      <c r="I190" s="102">
        <f>I176*'REVISED SUMMARY'!I47</f>
        <v>0</v>
      </c>
      <c r="J190" s="102">
        <f>J176*'REVISED SUMMARY'!J47</f>
        <v>0</v>
      </c>
      <c r="K190" s="102">
        <f>K176*'REVISED SUMMARY'!K47</f>
        <v>0</v>
      </c>
      <c r="L190" s="102">
        <f>L176*'REVISED SUMMARY'!L47</f>
        <v>0</v>
      </c>
      <c r="M190" s="102">
        <f>M176*'REVISED SUMMARY'!M47</f>
        <v>0</v>
      </c>
      <c r="N190" s="102">
        <f>N176*'REVISED SUMMARY'!N47</f>
        <v>0</v>
      </c>
      <c r="O190" s="210">
        <f>O176*'REVISED SUMMARY'!O47</f>
        <v>0</v>
      </c>
      <c r="P190" s="210">
        <f>P176*'REVISED SUMMARY'!P47</f>
        <v>0</v>
      </c>
      <c r="Q190" s="210">
        <f>Q176*'REVISED SUMMARY'!Q47</f>
        <v>0</v>
      </c>
      <c r="R190" s="210">
        <f>R176*'REVISED SUMMARY'!R47</f>
        <v>0</v>
      </c>
      <c r="S190" s="210">
        <f>S176*'REVISED SUMMARY'!S47</f>
        <v>0</v>
      </c>
      <c r="T190" s="210">
        <f>T176*'REVISED SUMMARY'!T47</f>
        <v>0</v>
      </c>
      <c r="U190" s="210">
        <f>U176*'REVISED SUMMARY'!U47</f>
        <v>0</v>
      </c>
      <c r="V190" s="210">
        <f>V176*'REVISED SUMMARY'!V47</f>
        <v>0</v>
      </c>
      <c r="W190" s="210">
        <f>W176*'REVISED SUMMARY'!W47</f>
        <v>0</v>
      </c>
      <c r="X190" s="210">
        <f>X176*'REVISED SUMMARY'!X47</f>
        <v>0</v>
      </c>
      <c r="Y190" s="210">
        <f>Y176*'REVISED SUMMARY'!Y47</f>
        <v>0</v>
      </c>
      <c r="Z190" s="210">
        <f>Z176*'REVISED SUMMARY'!Z47</f>
        <v>0</v>
      </c>
      <c r="AA190" s="210">
        <f>AA176*'REVISED SUMMARY'!AA47</f>
        <v>0</v>
      </c>
      <c r="AB190" s="210">
        <f>AB176*'REVISED SUMMARY'!AB47</f>
        <v>0</v>
      </c>
      <c r="AC190" s="210">
        <f>AC176*'REVISED SUMMARY'!AC47</f>
        <v>0</v>
      </c>
      <c r="AD190" s="210">
        <f>AD176*'REVISED SUMMARY'!AD47</f>
        <v>0</v>
      </c>
      <c r="AE190" s="210">
        <f>AE176*'REVISED SUMMARY'!AE47</f>
        <v>0</v>
      </c>
      <c r="AF190" s="210">
        <f>AF176*'REVISED SUMMARY'!AF47</f>
        <v>0</v>
      </c>
      <c r="AG190" s="210">
        <f>AG176*'REVISED SUMMARY'!AG47</f>
        <v>0</v>
      </c>
      <c r="AH190" s="210">
        <f>AH176*'REVISED SUMMARY'!AH47</f>
        <v>0</v>
      </c>
      <c r="AI190" s="210">
        <f>AI176*'REVISED SUMMARY'!AI47</f>
        <v>0</v>
      </c>
      <c r="AJ190" s="210">
        <f>AJ176*'REVISED SUMMARY'!AJ47</f>
        <v>0</v>
      </c>
      <c r="AK190" s="210">
        <f>AK176*'REVISED SUMMARY'!AK47</f>
        <v>0</v>
      </c>
      <c r="AL190" s="210">
        <f>AL176*'REVISED SUMMARY'!AL47</f>
        <v>0</v>
      </c>
      <c r="AM190" s="210">
        <f>AM176*'REVISED SUMMARY'!AM47</f>
        <v>0</v>
      </c>
    </row>
    <row r="191" spans="1:39" hidden="1" x14ac:dyDescent="0.25">
      <c r="A191" s="96"/>
      <c r="B191" s="246" t="s">
        <v>130</v>
      </c>
      <c r="C191" s="103">
        <f t="shared" ref="C191" si="88">IFERROR(C189/C73,0)</f>
        <v>0</v>
      </c>
      <c r="D191" s="103">
        <f t="shared" ref="D191:AM191" si="89">IFERROR(D189/D73,0)</f>
        <v>0</v>
      </c>
      <c r="E191" s="103">
        <f t="shared" si="89"/>
        <v>0</v>
      </c>
      <c r="F191" s="103">
        <f t="shared" si="89"/>
        <v>0</v>
      </c>
      <c r="G191" s="103">
        <f t="shared" si="89"/>
        <v>0</v>
      </c>
      <c r="H191" s="103">
        <f t="shared" si="89"/>
        <v>0</v>
      </c>
      <c r="I191" s="103">
        <f t="shared" si="89"/>
        <v>0</v>
      </c>
      <c r="J191" s="103">
        <f t="shared" si="89"/>
        <v>0</v>
      </c>
      <c r="K191" s="103">
        <f t="shared" si="89"/>
        <v>0</v>
      </c>
      <c r="L191" s="103">
        <f t="shared" si="89"/>
        <v>0</v>
      </c>
      <c r="M191" s="103">
        <f t="shared" si="89"/>
        <v>0</v>
      </c>
      <c r="N191" s="103">
        <f t="shared" si="89"/>
        <v>0</v>
      </c>
      <c r="O191" s="211">
        <f t="shared" si="89"/>
        <v>0</v>
      </c>
      <c r="P191" s="211">
        <f t="shared" si="89"/>
        <v>0</v>
      </c>
      <c r="Q191" s="211">
        <f t="shared" si="89"/>
        <v>0</v>
      </c>
      <c r="R191" s="211">
        <f t="shared" si="89"/>
        <v>0</v>
      </c>
      <c r="S191" s="211">
        <f t="shared" si="89"/>
        <v>0</v>
      </c>
      <c r="T191" s="211">
        <f t="shared" si="89"/>
        <v>0</v>
      </c>
      <c r="U191" s="211">
        <f t="shared" si="89"/>
        <v>0</v>
      </c>
      <c r="V191" s="211">
        <f t="shared" si="89"/>
        <v>0</v>
      </c>
      <c r="W191" s="211">
        <f t="shared" si="89"/>
        <v>0</v>
      </c>
      <c r="X191" s="211">
        <f t="shared" si="89"/>
        <v>0</v>
      </c>
      <c r="Y191" s="211">
        <f t="shared" si="89"/>
        <v>0</v>
      </c>
      <c r="Z191" s="211">
        <f t="shared" si="89"/>
        <v>0</v>
      </c>
      <c r="AA191" s="211">
        <f t="shared" si="89"/>
        <v>0</v>
      </c>
      <c r="AB191" s="211">
        <f t="shared" si="89"/>
        <v>0</v>
      </c>
      <c r="AC191" s="211">
        <f t="shared" si="89"/>
        <v>0</v>
      </c>
      <c r="AD191" s="211">
        <f t="shared" si="89"/>
        <v>0</v>
      </c>
      <c r="AE191" s="211">
        <f t="shared" si="89"/>
        <v>0</v>
      </c>
      <c r="AF191" s="211">
        <f t="shared" si="89"/>
        <v>0</v>
      </c>
      <c r="AG191" s="211">
        <f t="shared" si="89"/>
        <v>0</v>
      </c>
      <c r="AH191" s="211">
        <f t="shared" si="89"/>
        <v>0</v>
      </c>
      <c r="AI191" s="211">
        <f t="shared" si="89"/>
        <v>0</v>
      </c>
      <c r="AJ191" s="211">
        <f t="shared" si="89"/>
        <v>0</v>
      </c>
      <c r="AK191" s="211">
        <f t="shared" si="89"/>
        <v>0</v>
      </c>
      <c r="AL191" s="211">
        <f t="shared" si="89"/>
        <v>0</v>
      </c>
      <c r="AM191" s="211">
        <f t="shared" si="89"/>
        <v>0</v>
      </c>
    </row>
    <row r="192" spans="1:39" ht="15.75" hidden="1" thickBot="1" x14ac:dyDescent="0.3">
      <c r="A192" s="96"/>
      <c r="B192" s="79" t="s">
        <v>131</v>
      </c>
      <c r="C192" s="104">
        <f>IFERROR(C190/C73,0)</f>
        <v>0</v>
      </c>
      <c r="D192" s="104">
        <f t="shared" ref="D192:AM192" si="90">IFERROR(D190/D73,0)</f>
        <v>0</v>
      </c>
      <c r="E192" s="104">
        <f t="shared" si="90"/>
        <v>0</v>
      </c>
      <c r="F192" s="104">
        <f t="shared" si="90"/>
        <v>0</v>
      </c>
      <c r="G192" s="104">
        <f t="shared" si="90"/>
        <v>0</v>
      </c>
      <c r="H192" s="104">
        <f t="shared" si="90"/>
        <v>0</v>
      </c>
      <c r="I192" s="104">
        <f t="shared" si="90"/>
        <v>0</v>
      </c>
      <c r="J192" s="104">
        <f t="shared" si="90"/>
        <v>0</v>
      </c>
      <c r="K192" s="104">
        <f t="shared" si="90"/>
        <v>0</v>
      </c>
      <c r="L192" s="104">
        <f t="shared" si="90"/>
        <v>0</v>
      </c>
      <c r="M192" s="104">
        <f t="shared" si="90"/>
        <v>0</v>
      </c>
      <c r="N192" s="104">
        <f t="shared" si="90"/>
        <v>0</v>
      </c>
      <c r="O192" s="212">
        <f t="shared" si="90"/>
        <v>0</v>
      </c>
      <c r="P192" s="212">
        <f t="shared" si="90"/>
        <v>0</v>
      </c>
      <c r="Q192" s="212">
        <f t="shared" si="90"/>
        <v>0</v>
      </c>
      <c r="R192" s="212">
        <f t="shared" si="90"/>
        <v>0</v>
      </c>
      <c r="S192" s="212">
        <f t="shared" si="90"/>
        <v>0</v>
      </c>
      <c r="T192" s="212">
        <f t="shared" si="90"/>
        <v>0</v>
      </c>
      <c r="U192" s="212">
        <f t="shared" si="90"/>
        <v>0</v>
      </c>
      <c r="V192" s="212">
        <f t="shared" si="90"/>
        <v>0</v>
      </c>
      <c r="W192" s="212">
        <f t="shared" si="90"/>
        <v>0</v>
      </c>
      <c r="X192" s="212">
        <f t="shared" si="90"/>
        <v>0</v>
      </c>
      <c r="Y192" s="212">
        <f t="shared" si="90"/>
        <v>0</v>
      </c>
      <c r="Z192" s="212">
        <f t="shared" si="90"/>
        <v>0</v>
      </c>
      <c r="AA192" s="212">
        <f t="shared" si="90"/>
        <v>0</v>
      </c>
      <c r="AB192" s="212">
        <f t="shared" si="90"/>
        <v>0</v>
      </c>
      <c r="AC192" s="212">
        <f t="shared" si="90"/>
        <v>0</v>
      </c>
      <c r="AD192" s="212">
        <f t="shared" si="90"/>
        <v>0</v>
      </c>
      <c r="AE192" s="212">
        <f t="shared" si="90"/>
        <v>0</v>
      </c>
      <c r="AF192" s="212">
        <f t="shared" si="90"/>
        <v>0</v>
      </c>
      <c r="AG192" s="212">
        <f t="shared" si="90"/>
        <v>0</v>
      </c>
      <c r="AH192" s="212">
        <f t="shared" si="90"/>
        <v>0</v>
      </c>
      <c r="AI192" s="212">
        <f t="shared" si="90"/>
        <v>0</v>
      </c>
      <c r="AJ192" s="212">
        <f t="shared" si="90"/>
        <v>0</v>
      </c>
      <c r="AK192" s="212">
        <f t="shared" si="90"/>
        <v>0</v>
      </c>
      <c r="AL192" s="212">
        <f t="shared" si="90"/>
        <v>0</v>
      </c>
      <c r="AM192" s="212">
        <f t="shared" si="90"/>
        <v>0</v>
      </c>
    </row>
    <row r="193" spans="1:39" ht="15.75" hidden="1" thickBot="1" x14ac:dyDescent="0.3">
      <c r="A193" s="96"/>
      <c r="B193" s="253" t="s">
        <v>132</v>
      </c>
      <c r="C193" s="106">
        <f>C191+C192</f>
        <v>0</v>
      </c>
      <c r="D193" s="106">
        <f t="shared" ref="D193:AM193" si="91">D191+D192</f>
        <v>0</v>
      </c>
      <c r="E193" s="107">
        <f t="shared" si="91"/>
        <v>0</v>
      </c>
      <c r="F193" s="107">
        <f t="shared" si="91"/>
        <v>0</v>
      </c>
      <c r="G193" s="107">
        <f t="shared" si="91"/>
        <v>0</v>
      </c>
      <c r="H193" s="107">
        <f t="shared" si="91"/>
        <v>0</v>
      </c>
      <c r="I193" s="107">
        <f t="shared" si="91"/>
        <v>0</v>
      </c>
      <c r="J193" s="107">
        <f t="shared" si="91"/>
        <v>0</v>
      </c>
      <c r="K193" s="107">
        <f t="shared" si="91"/>
        <v>0</v>
      </c>
      <c r="L193" s="107">
        <f t="shared" si="91"/>
        <v>0</v>
      </c>
      <c r="M193" s="108">
        <f t="shared" si="91"/>
        <v>0</v>
      </c>
      <c r="N193" s="117">
        <f t="shared" si="91"/>
        <v>0</v>
      </c>
      <c r="O193" s="213">
        <f t="shared" si="91"/>
        <v>0</v>
      </c>
      <c r="P193" s="213">
        <f t="shared" si="91"/>
        <v>0</v>
      </c>
      <c r="Q193" s="214">
        <f t="shared" si="91"/>
        <v>0</v>
      </c>
      <c r="R193" s="214">
        <f t="shared" si="91"/>
        <v>0</v>
      </c>
      <c r="S193" s="214">
        <f t="shared" si="91"/>
        <v>0</v>
      </c>
      <c r="T193" s="214">
        <f t="shared" si="91"/>
        <v>0</v>
      </c>
      <c r="U193" s="214">
        <f t="shared" si="91"/>
        <v>0</v>
      </c>
      <c r="V193" s="214">
        <f t="shared" si="91"/>
        <v>0</v>
      </c>
      <c r="W193" s="214">
        <f t="shared" si="91"/>
        <v>0</v>
      </c>
      <c r="X193" s="214">
        <f t="shared" si="91"/>
        <v>0</v>
      </c>
      <c r="Y193" s="228">
        <f t="shared" si="91"/>
        <v>0</v>
      </c>
      <c r="Z193" s="228">
        <f t="shared" si="91"/>
        <v>0</v>
      </c>
      <c r="AA193" s="213">
        <f t="shared" si="91"/>
        <v>0</v>
      </c>
      <c r="AB193" s="213">
        <f t="shared" si="91"/>
        <v>0</v>
      </c>
      <c r="AC193" s="214">
        <f t="shared" si="91"/>
        <v>0</v>
      </c>
      <c r="AD193" s="214">
        <f t="shared" si="91"/>
        <v>0</v>
      </c>
      <c r="AE193" s="214">
        <f t="shared" si="91"/>
        <v>0</v>
      </c>
      <c r="AF193" s="214">
        <f t="shared" si="91"/>
        <v>0</v>
      </c>
      <c r="AG193" s="214">
        <f t="shared" si="91"/>
        <v>0</v>
      </c>
      <c r="AH193" s="214">
        <f t="shared" si="91"/>
        <v>0</v>
      </c>
      <c r="AI193" s="214">
        <f t="shared" si="91"/>
        <v>0</v>
      </c>
      <c r="AJ193" s="214">
        <f t="shared" si="91"/>
        <v>0</v>
      </c>
      <c r="AK193" s="228">
        <f t="shared" si="91"/>
        <v>0</v>
      </c>
      <c r="AL193" s="228">
        <f t="shared" si="91"/>
        <v>0</v>
      </c>
      <c r="AM193" s="213">
        <f t="shared" si="91"/>
        <v>0</v>
      </c>
    </row>
    <row r="194" spans="1:39" hidden="1" x14ac:dyDescent="0.25">
      <c r="A194" s="96"/>
      <c r="B194" s="96" t="s">
        <v>133</v>
      </c>
      <c r="C194" s="110">
        <f>C186+C193</f>
        <v>0</v>
      </c>
      <c r="D194" s="110">
        <f t="shared" ref="D194:AM194" si="92">D186+D193</f>
        <v>0</v>
      </c>
      <c r="E194" s="110">
        <f t="shared" si="92"/>
        <v>0</v>
      </c>
      <c r="F194" s="110">
        <f t="shared" si="92"/>
        <v>0</v>
      </c>
      <c r="G194" s="110">
        <f t="shared" si="92"/>
        <v>0</v>
      </c>
      <c r="H194" s="110">
        <f t="shared" si="92"/>
        <v>0</v>
      </c>
      <c r="I194" s="110">
        <f t="shared" si="92"/>
        <v>0</v>
      </c>
      <c r="J194" s="110">
        <f t="shared" si="92"/>
        <v>0</v>
      </c>
      <c r="K194" s="110">
        <f t="shared" si="92"/>
        <v>0</v>
      </c>
      <c r="L194" s="110">
        <f t="shared" si="92"/>
        <v>0</v>
      </c>
      <c r="M194" s="110">
        <f t="shared" si="92"/>
        <v>0</v>
      </c>
      <c r="N194" s="110">
        <f t="shared" si="92"/>
        <v>0</v>
      </c>
      <c r="O194" s="217">
        <f t="shared" si="92"/>
        <v>0</v>
      </c>
      <c r="P194" s="217">
        <f t="shared" si="92"/>
        <v>0</v>
      </c>
      <c r="Q194" s="217">
        <f t="shared" si="92"/>
        <v>0</v>
      </c>
      <c r="R194" s="217">
        <f t="shared" si="92"/>
        <v>0</v>
      </c>
      <c r="S194" s="217">
        <f t="shared" si="92"/>
        <v>0</v>
      </c>
      <c r="T194" s="217">
        <f t="shared" si="92"/>
        <v>0</v>
      </c>
      <c r="U194" s="217">
        <f t="shared" si="92"/>
        <v>0</v>
      </c>
      <c r="V194" s="217">
        <f t="shared" si="92"/>
        <v>0</v>
      </c>
      <c r="W194" s="217">
        <f t="shared" si="92"/>
        <v>0</v>
      </c>
      <c r="X194" s="217">
        <f t="shared" si="92"/>
        <v>0</v>
      </c>
      <c r="Y194" s="217">
        <f t="shared" si="92"/>
        <v>0</v>
      </c>
      <c r="Z194" s="217">
        <f t="shared" si="92"/>
        <v>0</v>
      </c>
      <c r="AA194" s="217">
        <f t="shared" si="92"/>
        <v>0</v>
      </c>
      <c r="AB194" s="217">
        <f t="shared" si="92"/>
        <v>0</v>
      </c>
      <c r="AC194" s="217">
        <f t="shared" si="92"/>
        <v>0</v>
      </c>
      <c r="AD194" s="217">
        <f t="shared" si="92"/>
        <v>0</v>
      </c>
      <c r="AE194" s="217">
        <f t="shared" si="92"/>
        <v>0</v>
      </c>
      <c r="AF194" s="217">
        <f t="shared" si="92"/>
        <v>0</v>
      </c>
      <c r="AG194" s="217">
        <f t="shared" si="92"/>
        <v>0</v>
      </c>
      <c r="AH194" s="217">
        <f t="shared" si="92"/>
        <v>0</v>
      </c>
      <c r="AI194" s="217">
        <f t="shared" si="92"/>
        <v>0</v>
      </c>
      <c r="AJ194" s="217">
        <f t="shared" si="92"/>
        <v>0</v>
      </c>
      <c r="AK194" s="217">
        <f t="shared" si="92"/>
        <v>0</v>
      </c>
      <c r="AL194" s="217">
        <f t="shared" si="92"/>
        <v>0</v>
      </c>
      <c r="AM194" s="217">
        <f t="shared" si="92"/>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2">
        <f t="shared" ref="C196" si="93">SUM(C182:C183)</f>
        <v>0</v>
      </c>
      <c r="D196" s="112">
        <f t="shared" ref="D196:AM196" si="94">SUM(D182:D183)</f>
        <v>0</v>
      </c>
      <c r="E196" s="112">
        <f t="shared" si="94"/>
        <v>0</v>
      </c>
      <c r="F196" s="112">
        <f t="shared" si="94"/>
        <v>0</v>
      </c>
      <c r="G196" s="112">
        <f t="shared" si="94"/>
        <v>0</v>
      </c>
      <c r="H196" s="112">
        <f t="shared" si="94"/>
        <v>0</v>
      </c>
      <c r="I196" s="112">
        <f t="shared" si="94"/>
        <v>0</v>
      </c>
      <c r="J196" s="112">
        <f t="shared" si="94"/>
        <v>0</v>
      </c>
      <c r="K196" s="112">
        <f t="shared" si="94"/>
        <v>0</v>
      </c>
      <c r="L196" s="112">
        <f t="shared" si="94"/>
        <v>0</v>
      </c>
      <c r="M196" s="113">
        <f t="shared" si="94"/>
        <v>0</v>
      </c>
      <c r="N196" s="113">
        <f t="shared" si="94"/>
        <v>0</v>
      </c>
      <c r="O196" s="223">
        <f t="shared" si="94"/>
        <v>0</v>
      </c>
      <c r="P196" s="223">
        <f t="shared" si="94"/>
        <v>0</v>
      </c>
      <c r="Q196" s="224">
        <f t="shared" si="94"/>
        <v>0</v>
      </c>
      <c r="R196" s="224">
        <f t="shared" si="94"/>
        <v>0</v>
      </c>
      <c r="S196" s="224">
        <f t="shared" si="94"/>
        <v>0</v>
      </c>
      <c r="T196" s="224">
        <f t="shared" si="94"/>
        <v>0</v>
      </c>
      <c r="U196" s="224">
        <f t="shared" si="94"/>
        <v>0</v>
      </c>
      <c r="V196" s="224">
        <f t="shared" si="94"/>
        <v>0</v>
      </c>
      <c r="W196" s="224">
        <f t="shared" si="94"/>
        <v>0</v>
      </c>
      <c r="X196" s="224">
        <f t="shared" si="94"/>
        <v>0</v>
      </c>
      <c r="Y196" s="225">
        <f t="shared" si="94"/>
        <v>0</v>
      </c>
      <c r="Z196" s="225">
        <f t="shared" si="94"/>
        <v>0</v>
      </c>
      <c r="AA196" s="223">
        <f t="shared" si="94"/>
        <v>0</v>
      </c>
      <c r="AB196" s="223">
        <f t="shared" si="94"/>
        <v>0</v>
      </c>
      <c r="AC196" s="224">
        <f t="shared" si="94"/>
        <v>0</v>
      </c>
      <c r="AD196" s="224">
        <f t="shared" si="94"/>
        <v>0</v>
      </c>
      <c r="AE196" s="224">
        <f t="shared" si="94"/>
        <v>0</v>
      </c>
      <c r="AF196" s="224">
        <f t="shared" si="94"/>
        <v>0</v>
      </c>
      <c r="AG196" s="224">
        <f t="shared" si="94"/>
        <v>0</v>
      </c>
      <c r="AH196" s="224">
        <f t="shared" si="94"/>
        <v>0</v>
      </c>
      <c r="AI196" s="224">
        <f t="shared" si="94"/>
        <v>0</v>
      </c>
      <c r="AJ196" s="224">
        <f t="shared" si="94"/>
        <v>0</v>
      </c>
      <c r="AK196" s="225">
        <f t="shared" si="94"/>
        <v>0</v>
      </c>
      <c r="AL196" s="225">
        <f t="shared" si="94"/>
        <v>0</v>
      </c>
      <c r="AM196" s="223">
        <f t="shared" si="94"/>
        <v>0</v>
      </c>
    </row>
    <row r="197" spans="1:39" hidden="1" x14ac:dyDescent="0.25">
      <c r="A197" s="96"/>
      <c r="B197" s="96" t="s">
        <v>135</v>
      </c>
      <c r="C197" s="112">
        <f t="shared" ref="C197" si="95">SUM(C189:C190)</f>
        <v>0</v>
      </c>
      <c r="D197" s="112">
        <f t="shared" ref="D197:AM197" si="96">SUM(D189:D190)</f>
        <v>0</v>
      </c>
      <c r="E197" s="112">
        <f t="shared" si="96"/>
        <v>0</v>
      </c>
      <c r="F197" s="112">
        <f t="shared" si="96"/>
        <v>0</v>
      </c>
      <c r="G197" s="112">
        <f t="shared" si="96"/>
        <v>0</v>
      </c>
      <c r="H197" s="112">
        <f t="shared" si="96"/>
        <v>0</v>
      </c>
      <c r="I197" s="112">
        <f t="shared" si="96"/>
        <v>0</v>
      </c>
      <c r="J197" s="112">
        <f t="shared" si="96"/>
        <v>0</v>
      </c>
      <c r="K197" s="112">
        <f t="shared" si="96"/>
        <v>0</v>
      </c>
      <c r="L197" s="112">
        <f t="shared" si="96"/>
        <v>0</v>
      </c>
      <c r="M197" s="113">
        <f t="shared" si="96"/>
        <v>0</v>
      </c>
      <c r="N197" s="113">
        <f t="shared" si="96"/>
        <v>0</v>
      </c>
      <c r="O197" s="223">
        <f t="shared" si="96"/>
        <v>0</v>
      </c>
      <c r="P197" s="223">
        <f t="shared" si="96"/>
        <v>0</v>
      </c>
      <c r="Q197" s="224">
        <f t="shared" si="96"/>
        <v>0</v>
      </c>
      <c r="R197" s="224">
        <f t="shared" si="96"/>
        <v>0</v>
      </c>
      <c r="S197" s="224">
        <f t="shared" si="96"/>
        <v>0</v>
      </c>
      <c r="T197" s="224">
        <f t="shared" si="96"/>
        <v>0</v>
      </c>
      <c r="U197" s="224">
        <f t="shared" si="96"/>
        <v>0</v>
      </c>
      <c r="V197" s="224">
        <f t="shared" si="96"/>
        <v>0</v>
      </c>
      <c r="W197" s="224">
        <f t="shared" si="96"/>
        <v>0</v>
      </c>
      <c r="X197" s="224">
        <f t="shared" si="96"/>
        <v>0</v>
      </c>
      <c r="Y197" s="225">
        <f t="shared" si="96"/>
        <v>0</v>
      </c>
      <c r="Z197" s="225">
        <f t="shared" si="96"/>
        <v>0</v>
      </c>
      <c r="AA197" s="223">
        <f t="shared" si="96"/>
        <v>0</v>
      </c>
      <c r="AB197" s="223">
        <f t="shared" si="96"/>
        <v>0</v>
      </c>
      <c r="AC197" s="224">
        <f t="shared" si="96"/>
        <v>0</v>
      </c>
      <c r="AD197" s="224">
        <f t="shared" si="96"/>
        <v>0</v>
      </c>
      <c r="AE197" s="224">
        <f t="shared" si="96"/>
        <v>0</v>
      </c>
      <c r="AF197" s="224">
        <f t="shared" si="96"/>
        <v>0</v>
      </c>
      <c r="AG197" s="224">
        <f t="shared" si="96"/>
        <v>0</v>
      </c>
      <c r="AH197" s="224">
        <f t="shared" si="96"/>
        <v>0</v>
      </c>
      <c r="AI197" s="224">
        <f t="shared" si="96"/>
        <v>0</v>
      </c>
      <c r="AJ197" s="224">
        <f t="shared" si="96"/>
        <v>0</v>
      </c>
      <c r="AK197" s="225">
        <f t="shared" si="96"/>
        <v>0</v>
      </c>
      <c r="AL197" s="225">
        <f t="shared" si="96"/>
        <v>0</v>
      </c>
      <c r="AM197" s="223">
        <f t="shared" si="96"/>
        <v>0</v>
      </c>
    </row>
    <row r="198" spans="1:39" hidden="1" x14ac:dyDescent="0.25">
      <c r="A198" s="96"/>
      <c r="B198" s="96" t="s">
        <v>122</v>
      </c>
      <c r="C198" s="114">
        <f t="shared" ref="C198" si="97">SUM(C196:C197)</f>
        <v>0</v>
      </c>
      <c r="D198" s="114">
        <f t="shared" ref="D198:AM198" si="98">SUM(D196:D197)</f>
        <v>0</v>
      </c>
      <c r="E198" s="114">
        <f t="shared" si="98"/>
        <v>0</v>
      </c>
      <c r="F198" s="114">
        <f t="shared" si="98"/>
        <v>0</v>
      </c>
      <c r="G198" s="114">
        <f t="shared" si="98"/>
        <v>0</v>
      </c>
      <c r="H198" s="114">
        <f t="shared" si="98"/>
        <v>0</v>
      </c>
      <c r="I198" s="114">
        <f t="shared" si="98"/>
        <v>0</v>
      </c>
      <c r="J198" s="114">
        <f t="shared" si="98"/>
        <v>0</v>
      </c>
      <c r="K198" s="114">
        <f t="shared" si="98"/>
        <v>0</v>
      </c>
      <c r="L198" s="114">
        <f t="shared" si="98"/>
        <v>0</v>
      </c>
      <c r="M198" s="115">
        <f t="shared" si="98"/>
        <v>0</v>
      </c>
      <c r="N198" s="115">
        <f t="shared" si="98"/>
        <v>0</v>
      </c>
      <c r="O198" s="226">
        <f t="shared" si="98"/>
        <v>0</v>
      </c>
      <c r="P198" s="226">
        <f t="shared" si="98"/>
        <v>0</v>
      </c>
      <c r="Q198" s="226">
        <f t="shared" si="98"/>
        <v>0</v>
      </c>
      <c r="R198" s="226">
        <f t="shared" si="98"/>
        <v>0</v>
      </c>
      <c r="S198" s="226">
        <f t="shared" si="98"/>
        <v>0</v>
      </c>
      <c r="T198" s="226">
        <f t="shared" si="98"/>
        <v>0</v>
      </c>
      <c r="U198" s="226">
        <f t="shared" si="98"/>
        <v>0</v>
      </c>
      <c r="V198" s="226">
        <f t="shared" si="98"/>
        <v>0</v>
      </c>
      <c r="W198" s="226">
        <f t="shared" si="98"/>
        <v>0</v>
      </c>
      <c r="X198" s="226">
        <f t="shared" si="98"/>
        <v>0</v>
      </c>
      <c r="Y198" s="227">
        <f t="shared" si="98"/>
        <v>0</v>
      </c>
      <c r="Z198" s="227">
        <f t="shared" si="98"/>
        <v>0</v>
      </c>
      <c r="AA198" s="226">
        <f t="shared" si="98"/>
        <v>0</v>
      </c>
      <c r="AB198" s="226">
        <f t="shared" si="98"/>
        <v>0</v>
      </c>
      <c r="AC198" s="226">
        <f t="shared" si="98"/>
        <v>0</v>
      </c>
      <c r="AD198" s="226">
        <f t="shared" si="98"/>
        <v>0</v>
      </c>
      <c r="AE198" s="226">
        <f t="shared" si="98"/>
        <v>0</v>
      </c>
      <c r="AF198" s="226">
        <f t="shared" si="98"/>
        <v>0</v>
      </c>
      <c r="AG198" s="226">
        <f t="shared" si="98"/>
        <v>0</v>
      </c>
      <c r="AH198" s="226">
        <f t="shared" si="98"/>
        <v>0</v>
      </c>
      <c r="AI198" s="226">
        <f t="shared" si="98"/>
        <v>0</v>
      </c>
      <c r="AJ198" s="226">
        <f t="shared" si="98"/>
        <v>0</v>
      </c>
      <c r="AK198" s="227">
        <f t="shared" si="98"/>
        <v>0</v>
      </c>
      <c r="AL198" s="227">
        <f t="shared" si="98"/>
        <v>0</v>
      </c>
      <c r="AM198" s="226">
        <f t="shared" si="98"/>
        <v>0</v>
      </c>
    </row>
    <row r="199" spans="1:39" hidden="1" x14ac:dyDescent="0.25"/>
    <row r="200" spans="1:39" hidden="1" x14ac:dyDescent="0.25">
      <c r="B200" s="166" t="s">
        <v>224</v>
      </c>
      <c r="C200" s="353">
        <f>IF('REVISED SUMMARY'!C4=0,0,C198-C73)</f>
        <v>0</v>
      </c>
      <c r="D200" s="353">
        <f>IF('REVISED SUMMARY'!D4=0,0,D198-D73)</f>
        <v>0</v>
      </c>
      <c r="E200" s="353">
        <f>IF('REVISED SUMMARY'!E4=0,0,E198-E73)</f>
        <v>0</v>
      </c>
      <c r="F200" s="353">
        <f>IF('REVISED SUMMARY'!F4=0,0,F198-F73)</f>
        <v>0</v>
      </c>
      <c r="G200" s="353">
        <f>IF('REVISED SUMMARY'!G4=0,0,G198-G73)</f>
        <v>0</v>
      </c>
      <c r="H200" s="353">
        <f>IF('REVISED SUMMARY'!H4=0,0,H198-H73)</f>
        <v>0</v>
      </c>
      <c r="I200" s="353">
        <f>IF('REVISED SUMMARY'!I4=0,0,I198-I73)</f>
        <v>0</v>
      </c>
      <c r="J200" s="353">
        <f>IF('REVISED SUMMARY'!J4=0,0,J198-J73)</f>
        <v>0</v>
      </c>
      <c r="K200" s="353">
        <f>IF('REVISED SUMMARY'!K4=0,0,K198-K73)</f>
        <v>0</v>
      </c>
      <c r="L200" s="353">
        <f>IF('REVISED SUMMARY'!L4=0,0,L198-L73)</f>
        <v>0</v>
      </c>
      <c r="M200" s="353">
        <f>IF('REVISED SUMMARY'!M4=0,0,M198-M73)</f>
        <v>0</v>
      </c>
      <c r="N200" s="353">
        <f>IF('REVISED SUMMARY'!N4=0,0,N198-N73)</f>
        <v>0</v>
      </c>
    </row>
    <row r="201" spans="1:39" hidden="1" x14ac:dyDescent="0.25">
      <c r="B201" s="166"/>
      <c r="C201" s="166"/>
      <c r="D201" s="166"/>
      <c r="E201" s="166"/>
      <c r="F201" s="166"/>
      <c r="G201" s="166"/>
      <c r="H201" s="166"/>
      <c r="I201" s="166"/>
      <c r="J201" s="166"/>
      <c r="K201" s="166"/>
      <c r="L201" s="166"/>
      <c r="M201" s="166"/>
      <c r="N201" s="166"/>
    </row>
    <row r="219" spans="3:39" s="285" customFormat="1" x14ac:dyDescent="0.25">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c r="AA219" s="294"/>
      <c r="AB219" s="294"/>
      <c r="AC219" s="294"/>
      <c r="AD219" s="294"/>
      <c r="AE219" s="294"/>
      <c r="AF219" s="294"/>
      <c r="AG219" s="294"/>
      <c r="AH219" s="294"/>
      <c r="AI219" s="294"/>
      <c r="AJ219" s="294"/>
      <c r="AK219" s="294"/>
      <c r="AL219" s="294"/>
      <c r="AM219" s="294"/>
    </row>
    <row r="220" spans="3:39" s="285" customFormat="1" x14ac:dyDescent="0.25">
      <c r="C220" s="294"/>
      <c r="D220" s="294"/>
      <c r="E220" s="294"/>
      <c r="F220" s="294"/>
      <c r="G220" s="294"/>
      <c r="H220" s="294"/>
      <c r="I220" s="294"/>
      <c r="J220" s="294"/>
      <c r="K220" s="294"/>
      <c r="L220" s="294"/>
      <c r="M220" s="294"/>
      <c r="N220" s="294"/>
      <c r="O220" s="294"/>
      <c r="P220" s="294"/>
      <c r="Q220" s="294"/>
      <c r="R220" s="294"/>
      <c r="S220" s="294"/>
      <c r="T220" s="294"/>
      <c r="U220" s="294"/>
      <c r="V220" s="294"/>
      <c r="W220" s="294"/>
      <c r="X220" s="294"/>
      <c r="Y220" s="294"/>
      <c r="Z220" s="294"/>
      <c r="AA220" s="294"/>
      <c r="AB220" s="294"/>
      <c r="AC220" s="294"/>
      <c r="AD220" s="294"/>
      <c r="AE220" s="294"/>
      <c r="AF220" s="294"/>
      <c r="AG220" s="294"/>
      <c r="AH220" s="294"/>
      <c r="AI220" s="294"/>
      <c r="AJ220" s="294"/>
      <c r="AK220" s="294"/>
      <c r="AL220" s="294"/>
      <c r="AM220" s="294"/>
    </row>
    <row r="221" spans="3:39" s="285" customFormat="1" x14ac:dyDescent="0.25">
      <c r="C221" s="294"/>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c r="AA221" s="294"/>
      <c r="AB221" s="294"/>
      <c r="AC221" s="294"/>
      <c r="AD221" s="294"/>
      <c r="AE221" s="294"/>
      <c r="AF221" s="294"/>
      <c r="AG221" s="294"/>
      <c r="AH221" s="294"/>
      <c r="AI221" s="294"/>
      <c r="AJ221" s="294"/>
      <c r="AK221" s="294"/>
      <c r="AL221" s="294"/>
      <c r="AM221" s="294"/>
    </row>
    <row r="222" spans="3:39" s="285" customFormat="1" x14ac:dyDescent="0.25">
      <c r="C222" s="294"/>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c r="AA222" s="294"/>
      <c r="AB222" s="294"/>
      <c r="AC222" s="294"/>
      <c r="AD222" s="294"/>
      <c r="AE222" s="294"/>
      <c r="AF222" s="294"/>
      <c r="AG222" s="294"/>
      <c r="AH222" s="294"/>
      <c r="AI222" s="294"/>
      <c r="AJ222" s="294"/>
      <c r="AK222" s="294"/>
      <c r="AL222" s="294"/>
      <c r="AM222" s="294"/>
    </row>
    <row r="223" spans="3:39" s="285" customFormat="1" x14ac:dyDescent="0.25">
      <c r="C223" s="294"/>
      <c r="D223" s="294"/>
      <c r="E223" s="294"/>
      <c r="F223" s="294"/>
      <c r="G223" s="294"/>
      <c r="H223" s="294"/>
      <c r="I223" s="294"/>
      <c r="J223" s="294"/>
      <c r="K223" s="294"/>
      <c r="L223" s="294"/>
      <c r="M223" s="294"/>
      <c r="N223" s="294"/>
      <c r="O223" s="294"/>
      <c r="P223" s="294"/>
      <c r="Q223" s="294"/>
      <c r="R223" s="294"/>
      <c r="S223" s="294"/>
      <c r="T223" s="294"/>
      <c r="U223" s="294"/>
      <c r="V223" s="294"/>
      <c r="W223" s="294"/>
      <c r="X223" s="294"/>
      <c r="Y223" s="294"/>
      <c r="Z223" s="294"/>
      <c r="AA223" s="294"/>
      <c r="AB223" s="294"/>
      <c r="AC223" s="294"/>
      <c r="AD223" s="294"/>
      <c r="AE223" s="294"/>
      <c r="AF223" s="294"/>
      <c r="AG223" s="294"/>
      <c r="AH223" s="294"/>
      <c r="AI223" s="294"/>
      <c r="AJ223" s="294"/>
      <c r="AK223" s="294"/>
      <c r="AL223" s="294"/>
      <c r="AM223" s="294"/>
    </row>
    <row r="224" spans="3:39" s="285" customFormat="1" x14ac:dyDescent="0.25">
      <c r="C224" s="294"/>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294"/>
      <c r="AK224" s="294"/>
      <c r="AL224" s="294"/>
      <c r="AM224" s="294"/>
    </row>
    <row r="225" spans="3:39" s="285" customFormat="1" x14ac:dyDescent="0.25">
      <c r="C225" s="294"/>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c r="AA225" s="294"/>
      <c r="AB225" s="294"/>
      <c r="AC225" s="294"/>
      <c r="AD225" s="294"/>
      <c r="AE225" s="294"/>
      <c r="AF225" s="294"/>
      <c r="AG225" s="294"/>
      <c r="AH225" s="294"/>
      <c r="AI225" s="294"/>
      <c r="AJ225" s="294"/>
      <c r="AK225" s="294"/>
      <c r="AL225" s="294"/>
      <c r="AM225" s="294"/>
    </row>
    <row r="226" spans="3:39" s="285" customFormat="1" x14ac:dyDescent="0.25">
      <c r="C226" s="294"/>
      <c r="D226" s="294"/>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c r="AA226" s="294"/>
      <c r="AB226" s="294"/>
      <c r="AC226" s="294"/>
      <c r="AD226" s="294"/>
      <c r="AE226" s="294"/>
      <c r="AF226" s="294"/>
      <c r="AG226" s="294"/>
      <c r="AH226" s="294"/>
      <c r="AI226" s="294"/>
      <c r="AJ226" s="294"/>
      <c r="AK226" s="294"/>
      <c r="AL226" s="294"/>
      <c r="AM226" s="294"/>
    </row>
    <row r="227" spans="3:39" s="285" customFormat="1" x14ac:dyDescent="0.25">
      <c r="C227" s="294"/>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c r="AA227" s="294"/>
      <c r="AB227" s="294"/>
      <c r="AC227" s="294"/>
      <c r="AD227" s="294"/>
      <c r="AE227" s="294"/>
      <c r="AF227" s="294"/>
      <c r="AG227" s="294"/>
      <c r="AH227" s="294"/>
      <c r="AI227" s="294"/>
      <c r="AJ227" s="294"/>
      <c r="AK227" s="294"/>
      <c r="AL227" s="294"/>
      <c r="AM227" s="294"/>
    </row>
    <row r="228" spans="3:39" s="285" customFormat="1" x14ac:dyDescent="0.25">
      <c r="C228" s="294"/>
      <c r="D228" s="294"/>
      <c r="E228" s="294"/>
      <c r="F228" s="294"/>
      <c r="G228" s="294"/>
      <c r="H228" s="294"/>
      <c r="I228" s="294"/>
      <c r="J228" s="294"/>
      <c r="K228" s="294"/>
      <c r="L228" s="294"/>
      <c r="M228" s="294"/>
      <c r="N228" s="294"/>
      <c r="O228" s="294"/>
      <c r="P228" s="294"/>
      <c r="Q228" s="294"/>
      <c r="R228" s="294"/>
      <c r="S228" s="294"/>
      <c r="T228" s="294"/>
      <c r="U228" s="294"/>
      <c r="V228" s="294"/>
      <c r="W228" s="294"/>
      <c r="X228" s="294"/>
      <c r="Y228" s="294"/>
      <c r="Z228" s="294"/>
      <c r="AA228" s="294"/>
      <c r="AB228" s="294"/>
      <c r="AC228" s="294"/>
      <c r="AD228" s="294"/>
      <c r="AE228" s="294"/>
      <c r="AF228" s="294"/>
      <c r="AG228" s="294"/>
      <c r="AH228" s="294"/>
      <c r="AI228" s="294"/>
      <c r="AJ228" s="294"/>
      <c r="AK228" s="294"/>
      <c r="AL228" s="294"/>
      <c r="AM228" s="294"/>
    </row>
    <row r="229" spans="3:39" s="285" customFormat="1" x14ac:dyDescent="0.25">
      <c r="C229" s="294"/>
      <c r="D229" s="294"/>
      <c r="E229" s="294"/>
      <c r="F229" s="294"/>
      <c r="G229" s="294"/>
      <c r="H229" s="294"/>
      <c r="I229" s="294"/>
      <c r="J229" s="294"/>
      <c r="K229" s="294"/>
      <c r="L229" s="294"/>
      <c r="M229" s="294"/>
      <c r="N229" s="294"/>
      <c r="O229" s="294"/>
      <c r="P229" s="294"/>
      <c r="Q229" s="294"/>
      <c r="R229" s="294"/>
      <c r="S229" s="294"/>
      <c r="T229" s="294"/>
      <c r="U229" s="294"/>
      <c r="V229" s="294"/>
      <c r="W229" s="294"/>
      <c r="X229" s="294"/>
      <c r="Y229" s="294"/>
      <c r="Z229" s="294"/>
      <c r="AA229" s="294"/>
      <c r="AB229" s="294"/>
      <c r="AC229" s="294"/>
      <c r="AD229" s="294"/>
      <c r="AE229" s="294"/>
      <c r="AF229" s="294"/>
      <c r="AG229" s="294"/>
      <c r="AH229" s="294"/>
      <c r="AI229" s="294"/>
      <c r="AJ229" s="294"/>
      <c r="AK229" s="294"/>
      <c r="AL229" s="294"/>
      <c r="AM229" s="294"/>
    </row>
    <row r="230" spans="3:39" s="285" customFormat="1" x14ac:dyDescent="0.25">
      <c r="C230" s="294"/>
      <c r="D230" s="294"/>
      <c r="E230" s="294"/>
      <c r="F230" s="294"/>
      <c r="G230" s="294"/>
      <c r="H230" s="294"/>
      <c r="I230" s="294"/>
      <c r="J230" s="294"/>
      <c r="K230" s="294"/>
      <c r="L230" s="294"/>
      <c r="M230" s="294"/>
      <c r="N230" s="294"/>
      <c r="O230" s="294"/>
      <c r="P230" s="294"/>
      <c r="Q230" s="294"/>
      <c r="R230" s="294"/>
      <c r="S230" s="294"/>
      <c r="T230" s="294"/>
      <c r="U230" s="294"/>
      <c r="V230" s="294"/>
      <c r="W230" s="294"/>
      <c r="X230" s="294"/>
      <c r="Y230" s="294"/>
      <c r="Z230" s="294"/>
      <c r="AA230" s="294"/>
      <c r="AB230" s="294"/>
      <c r="AC230" s="294"/>
      <c r="AD230" s="294"/>
      <c r="AE230" s="294"/>
      <c r="AF230" s="294"/>
      <c r="AG230" s="294"/>
      <c r="AH230" s="294"/>
      <c r="AI230" s="294"/>
      <c r="AJ230" s="294"/>
      <c r="AK230" s="294"/>
      <c r="AL230" s="294"/>
      <c r="AM230" s="294"/>
    </row>
    <row r="231" spans="3:39" s="285" customFormat="1" x14ac:dyDescent="0.25">
      <c r="C231" s="294"/>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row>
  </sheetData>
  <mergeCells count="19">
    <mergeCell ref="A92:A105"/>
    <mergeCell ref="A77:A90"/>
    <mergeCell ref="A4:A19"/>
    <mergeCell ref="A22:A37"/>
    <mergeCell ref="A40:A55"/>
    <mergeCell ref="A58:A74"/>
    <mergeCell ref="AA125:AL125"/>
    <mergeCell ref="B108:N108"/>
    <mergeCell ref="O108:Z108"/>
    <mergeCell ref="AA108:AL108"/>
    <mergeCell ref="A107:A122"/>
    <mergeCell ref="B107:N107"/>
    <mergeCell ref="O107:Z107"/>
    <mergeCell ref="AA107:AL107"/>
    <mergeCell ref="A126:A139"/>
    <mergeCell ref="A142:A158"/>
    <mergeCell ref="A161:A177"/>
    <mergeCell ref="C125:N125"/>
    <mergeCell ref="O125:Z12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O201"/>
  <sheetViews>
    <sheetView zoomScale="80" zoomScaleNormal="80" workbookViewId="0">
      <pane xSplit="2" topLeftCell="C1" activePane="topRight" state="frozen"/>
      <selection activeCell="B2" sqref="B2:B3"/>
      <selection pane="topRight" activeCell="B16" sqref="B16"/>
    </sheetView>
  </sheetViews>
  <sheetFormatPr defaultRowHeight="15" x14ac:dyDescent="0.25"/>
  <cols>
    <col min="1" max="1" width="7.7109375" customWidth="1"/>
    <col min="2" max="2" width="24.7109375" customWidth="1"/>
    <col min="3" max="15" width="14.5703125" customWidth="1"/>
    <col min="16" max="16" width="14.28515625" bestFit="1" customWidth="1"/>
    <col min="17" max="39" width="14.28515625" customWidth="1"/>
    <col min="40" max="41" width="10.5703125" bestFit="1" customWidth="1"/>
    <col min="52" max="52" width="9.28515625"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LI 1M - RES'!B16</f>
        <v>Monthly kWh</v>
      </c>
      <c r="C19" s="230">
        <f>SUM(C5:C18)</f>
        <v>0</v>
      </c>
      <c r="D19" s="230">
        <f t="shared" ref="D19:AM19" si="1">SUM(D5:D18)</f>
        <v>0</v>
      </c>
      <c r="E19" s="230">
        <f t="shared" si="1"/>
        <v>0</v>
      </c>
      <c r="F19" s="230">
        <f t="shared" si="1"/>
        <v>0</v>
      </c>
      <c r="G19" s="230">
        <f t="shared" si="1"/>
        <v>0</v>
      </c>
      <c r="H19" s="230">
        <f t="shared" si="1"/>
        <v>0</v>
      </c>
      <c r="I19" s="230">
        <f t="shared" si="1"/>
        <v>0</v>
      </c>
      <c r="J19" s="230">
        <f t="shared" si="1"/>
        <v>0</v>
      </c>
      <c r="K19" s="230">
        <f t="shared" si="1"/>
        <v>0</v>
      </c>
      <c r="L19" s="230">
        <f t="shared" si="1"/>
        <v>0</v>
      </c>
      <c r="M19" s="230">
        <f t="shared" si="1"/>
        <v>0</v>
      </c>
      <c r="N19" s="230">
        <f t="shared" si="1"/>
        <v>0</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row>
    <row r="22" spans="1:39" ht="16.5" thickBot="1" x14ac:dyDescent="0.3">
      <c r="A22" s="585" t="s">
        <v>14</v>
      </c>
      <c r="B22" s="17" t="str">
        <f t="shared" ref="B22" si="2">B4</f>
        <v>End Use</v>
      </c>
      <c r="C22" s="142">
        <f>C$4</f>
        <v>44927</v>
      </c>
      <c r="D22" s="142">
        <f t="shared" ref="D22:AM22" si="3">D$4</f>
        <v>44958</v>
      </c>
      <c r="E22" s="142">
        <f t="shared" si="3"/>
        <v>44986</v>
      </c>
      <c r="F22" s="142">
        <f t="shared" si="3"/>
        <v>45017</v>
      </c>
      <c r="G22" s="142">
        <f t="shared" si="3"/>
        <v>45047</v>
      </c>
      <c r="H22" s="142">
        <f t="shared" si="3"/>
        <v>45078</v>
      </c>
      <c r="I22" s="142">
        <f t="shared" si="3"/>
        <v>45108</v>
      </c>
      <c r="J22" s="142">
        <f t="shared" si="3"/>
        <v>45139</v>
      </c>
      <c r="K22" s="142">
        <f t="shared" si="3"/>
        <v>45170</v>
      </c>
      <c r="L22" s="142">
        <f t="shared" si="3"/>
        <v>45200</v>
      </c>
      <c r="M22" s="142">
        <f t="shared" si="3"/>
        <v>45231</v>
      </c>
      <c r="N22" s="142">
        <f t="shared" si="3"/>
        <v>45261</v>
      </c>
      <c r="O22" s="142">
        <f t="shared" si="3"/>
        <v>45292</v>
      </c>
      <c r="P22" s="142">
        <f t="shared" si="3"/>
        <v>45323</v>
      </c>
      <c r="Q22" s="142">
        <f t="shared" si="3"/>
        <v>45352</v>
      </c>
      <c r="R22" s="142">
        <f t="shared" si="3"/>
        <v>45383</v>
      </c>
      <c r="S22" s="142">
        <f t="shared" si="3"/>
        <v>45413</v>
      </c>
      <c r="T22" s="142">
        <f t="shared" si="3"/>
        <v>45444</v>
      </c>
      <c r="U22" s="142">
        <f t="shared" si="3"/>
        <v>45474</v>
      </c>
      <c r="V22" s="142">
        <f t="shared" si="3"/>
        <v>45505</v>
      </c>
      <c r="W22" s="142">
        <f t="shared" si="3"/>
        <v>45536</v>
      </c>
      <c r="X22" s="142">
        <f t="shared" si="3"/>
        <v>45566</v>
      </c>
      <c r="Y22" s="142">
        <f t="shared" si="3"/>
        <v>45597</v>
      </c>
      <c r="Z22" s="480">
        <f t="shared" si="3"/>
        <v>45627</v>
      </c>
      <c r="AA22" s="142">
        <f t="shared" si="3"/>
        <v>45658</v>
      </c>
      <c r="AB22" s="142">
        <f t="shared" si="3"/>
        <v>45689</v>
      </c>
      <c r="AC22" s="142">
        <f t="shared" si="3"/>
        <v>45717</v>
      </c>
      <c r="AD22" s="142">
        <f t="shared" si="3"/>
        <v>45748</v>
      </c>
      <c r="AE22" s="142">
        <f t="shared" si="3"/>
        <v>45778</v>
      </c>
      <c r="AF22" s="142">
        <f t="shared" si="3"/>
        <v>45809</v>
      </c>
      <c r="AG22" s="142">
        <f t="shared" si="3"/>
        <v>45839</v>
      </c>
      <c r="AH22" s="142">
        <f t="shared" si="3"/>
        <v>45870</v>
      </c>
      <c r="AI22" s="142">
        <f t="shared" si="3"/>
        <v>45901</v>
      </c>
      <c r="AJ22" s="142">
        <f t="shared" si="3"/>
        <v>45931</v>
      </c>
      <c r="AK22" s="142">
        <f t="shared" si="3"/>
        <v>45962</v>
      </c>
      <c r="AL22" s="142">
        <f t="shared" si="3"/>
        <v>45992</v>
      </c>
      <c r="AM22" s="142">
        <f t="shared" si="3"/>
        <v>46023</v>
      </c>
    </row>
    <row r="23" spans="1:39" ht="15" customHeight="1" x14ac:dyDescent="0.25">
      <c r="A23" s="586"/>
      <c r="B23" s="11" t="str">
        <f t="shared" ref="B23:C37" si="4">B5</f>
        <v>Air Comp</v>
      </c>
      <c r="C23" s="3">
        <f>C5</f>
        <v>0</v>
      </c>
      <c r="D23" s="3">
        <f>IF(SUM($C$19:$N$19)=0,0,C23+D5)</f>
        <v>0</v>
      </c>
      <c r="E23" s="3">
        <f t="shared" ref="E23:AM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81">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25">
      <c r="A24" s="586"/>
      <c r="B24" s="12" t="str">
        <f t="shared" si="4"/>
        <v>Building Shell</v>
      </c>
      <c r="C24" s="3">
        <f t="shared" si="4"/>
        <v>0</v>
      </c>
      <c r="D24" s="3">
        <f t="shared" ref="D24:AM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81">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25">
      <c r="A25" s="586"/>
      <c r="B25" s="11" t="str">
        <f t="shared" si="4"/>
        <v>Cooking</v>
      </c>
      <c r="C25" s="3">
        <f t="shared" si="4"/>
        <v>0</v>
      </c>
      <c r="D25" s="3">
        <f t="shared" ref="D25:AM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81">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25">
      <c r="A26" s="586"/>
      <c r="B26" s="11" t="str">
        <f t="shared" si="4"/>
        <v>Cooling</v>
      </c>
      <c r="C26" s="3">
        <f t="shared" si="4"/>
        <v>0</v>
      </c>
      <c r="D26" s="3">
        <f t="shared" ref="D26:AM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481">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25">
      <c r="A27" s="586"/>
      <c r="B27" s="12" t="str">
        <f t="shared" si="4"/>
        <v>Ext Lighting</v>
      </c>
      <c r="C27" s="3">
        <f t="shared" si="4"/>
        <v>0</v>
      </c>
      <c r="D27" s="3">
        <f t="shared" ref="D27:AM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481">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25">
      <c r="A28" s="586"/>
      <c r="B28" s="11" t="str">
        <f t="shared" si="4"/>
        <v>Heating</v>
      </c>
      <c r="C28" s="3">
        <f t="shared" si="4"/>
        <v>0</v>
      </c>
      <c r="D28" s="3">
        <f t="shared" ref="D28:AM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481">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25">
      <c r="A29" s="586"/>
      <c r="B29" s="11" t="str">
        <f t="shared" si="4"/>
        <v>HVAC</v>
      </c>
      <c r="C29" s="3">
        <f t="shared" si="4"/>
        <v>0</v>
      </c>
      <c r="D29" s="3">
        <f t="shared" ref="D29:AM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481">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row>
    <row r="30" spans="1:39" x14ac:dyDescent="0.25">
      <c r="A30" s="586"/>
      <c r="B30" s="11" t="str">
        <f t="shared" si="4"/>
        <v>Lighting</v>
      </c>
      <c r="C30" s="3">
        <f t="shared" si="4"/>
        <v>0</v>
      </c>
      <c r="D30" s="3">
        <f t="shared" ref="D30:AM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481">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row>
    <row r="31" spans="1:39" x14ac:dyDescent="0.25">
      <c r="A31" s="586"/>
      <c r="B31" s="11" t="str">
        <f t="shared" si="4"/>
        <v>Miscellaneous</v>
      </c>
      <c r="C31" s="3">
        <f t="shared" si="4"/>
        <v>0</v>
      </c>
      <c r="D31" s="3">
        <f t="shared" ref="D31:AM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481">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25">
      <c r="A32" s="586"/>
      <c r="B32" s="11" t="str">
        <f t="shared" si="4"/>
        <v>Motors</v>
      </c>
      <c r="C32" s="3">
        <f t="shared" si="4"/>
        <v>0</v>
      </c>
      <c r="D32" s="3">
        <f t="shared" ref="D32:AM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481">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25">
      <c r="A33" s="586"/>
      <c r="B33" s="11" t="str">
        <f t="shared" si="4"/>
        <v>Process</v>
      </c>
      <c r="C33" s="3">
        <f t="shared" si="4"/>
        <v>0</v>
      </c>
      <c r="D33" s="3">
        <f t="shared" ref="D33:AM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81">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25">
      <c r="A34" s="586"/>
      <c r="B34" s="11" t="str">
        <f t="shared" si="4"/>
        <v>Refrigeration</v>
      </c>
      <c r="C34" s="3">
        <f t="shared" si="4"/>
        <v>0</v>
      </c>
      <c r="D34" s="3">
        <f t="shared" ref="D34:AM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481">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25">
      <c r="A35" s="586"/>
      <c r="B35" s="11" t="str">
        <f t="shared" si="4"/>
        <v>Water Heating</v>
      </c>
      <c r="C35" s="3">
        <f t="shared" si="4"/>
        <v>0</v>
      </c>
      <c r="D35" s="3">
        <f t="shared" ref="D35:AM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481">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25">
      <c r="A36" s="586"/>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4"/>
        <v>Monthly kWh</v>
      </c>
      <c r="C37" s="230">
        <f>SUM(C23:C36)</f>
        <v>0</v>
      </c>
      <c r="D37" s="230">
        <f t="shared" ref="D37:AM37" si="18">SUM(D23:D36)</f>
        <v>0</v>
      </c>
      <c r="E37" s="230">
        <f t="shared" si="18"/>
        <v>0</v>
      </c>
      <c r="F37" s="230">
        <f t="shared" si="18"/>
        <v>0</v>
      </c>
      <c r="G37" s="230">
        <f t="shared" si="18"/>
        <v>0</v>
      </c>
      <c r="H37" s="230">
        <f t="shared" si="18"/>
        <v>0</v>
      </c>
      <c r="I37" s="230">
        <f t="shared" si="18"/>
        <v>0</v>
      </c>
      <c r="J37" s="230">
        <f t="shared" si="18"/>
        <v>0</v>
      </c>
      <c r="K37" s="230">
        <f t="shared" si="18"/>
        <v>0</v>
      </c>
      <c r="L37" s="230">
        <f t="shared" si="18"/>
        <v>0</v>
      </c>
      <c r="M37" s="230">
        <f t="shared" si="18"/>
        <v>0</v>
      </c>
      <c r="N37" s="230">
        <f t="shared" si="18"/>
        <v>0</v>
      </c>
      <c r="O37" s="230">
        <f t="shared" si="18"/>
        <v>0</v>
      </c>
      <c r="P37" s="230">
        <f t="shared" si="18"/>
        <v>0</v>
      </c>
      <c r="Q37" s="230">
        <f t="shared" si="18"/>
        <v>0</v>
      </c>
      <c r="R37" s="230">
        <f t="shared" si="18"/>
        <v>0</v>
      </c>
      <c r="S37" s="230">
        <f t="shared" si="18"/>
        <v>0</v>
      </c>
      <c r="T37" s="230">
        <f t="shared" si="18"/>
        <v>0</v>
      </c>
      <c r="U37" s="230">
        <f t="shared" si="18"/>
        <v>0</v>
      </c>
      <c r="V37" s="230">
        <f t="shared" si="18"/>
        <v>0</v>
      </c>
      <c r="W37" s="230">
        <f t="shared" si="18"/>
        <v>0</v>
      </c>
      <c r="X37" s="230">
        <f t="shared" si="18"/>
        <v>0</v>
      </c>
      <c r="Y37" s="230">
        <f t="shared" si="18"/>
        <v>0</v>
      </c>
      <c r="Z37" s="230">
        <f t="shared" si="18"/>
        <v>0</v>
      </c>
      <c r="AA37" s="230">
        <f t="shared" si="18"/>
        <v>0</v>
      </c>
      <c r="AB37" s="230">
        <f t="shared" si="18"/>
        <v>0</v>
      </c>
      <c r="AC37" s="230">
        <f t="shared" si="18"/>
        <v>0</v>
      </c>
      <c r="AD37" s="230">
        <f t="shared" si="18"/>
        <v>0</v>
      </c>
      <c r="AE37" s="230">
        <f t="shared" si="18"/>
        <v>0</v>
      </c>
      <c r="AF37" s="230">
        <f t="shared" si="18"/>
        <v>0</v>
      </c>
      <c r="AG37" s="230">
        <f t="shared" si="18"/>
        <v>0</v>
      </c>
      <c r="AH37" s="230">
        <f t="shared" si="18"/>
        <v>0</v>
      </c>
      <c r="AI37" s="230">
        <f t="shared" si="18"/>
        <v>0</v>
      </c>
      <c r="AJ37" s="230">
        <f t="shared" si="18"/>
        <v>0</v>
      </c>
      <c r="AK37" s="230">
        <f t="shared" si="18"/>
        <v>0</v>
      </c>
      <c r="AL37" s="230">
        <f t="shared" si="18"/>
        <v>0</v>
      </c>
      <c r="AM37" s="230">
        <f t="shared" si="18"/>
        <v>0</v>
      </c>
    </row>
    <row r="38" spans="1:39" x14ac:dyDescent="0.25">
      <c r="A38" s="8"/>
      <c r="B38" s="250"/>
      <c r="C38" s="9"/>
      <c r="D38" s="250"/>
      <c r="E38" s="9"/>
      <c r="F38" s="250"/>
      <c r="G38" s="250"/>
      <c r="H38" s="9"/>
      <c r="I38" s="250"/>
      <c r="J38" s="250"/>
      <c r="K38" s="9"/>
      <c r="L38" s="250"/>
      <c r="M38" s="250"/>
      <c r="N38" s="296" t="s">
        <v>184</v>
      </c>
      <c r="O38" s="295">
        <f>SUM(C5:N18)</f>
        <v>0</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479" t="s">
        <v>275</v>
      </c>
      <c r="AG39" s="127"/>
      <c r="AH39" s="127"/>
      <c r="AI39" s="127"/>
      <c r="AJ39" s="127"/>
      <c r="AK39" s="127"/>
      <c r="AL39" s="127"/>
      <c r="AM39" s="127"/>
    </row>
    <row r="40" spans="1:39" ht="16.5" thickBot="1" x14ac:dyDescent="0.3">
      <c r="A40" s="588" t="s">
        <v>15</v>
      </c>
      <c r="B40" s="17" t="str">
        <f t="shared" ref="B40:B55" si="19">B22</f>
        <v>End Use</v>
      </c>
      <c r="C40" s="142">
        <f>C$4</f>
        <v>44927</v>
      </c>
      <c r="D40" s="142">
        <f t="shared" ref="D40:AM40" si="20">D$4</f>
        <v>44958</v>
      </c>
      <c r="E40" s="142">
        <f t="shared" si="20"/>
        <v>44986</v>
      </c>
      <c r="F40" s="142">
        <f t="shared" si="20"/>
        <v>45017</v>
      </c>
      <c r="G40" s="142">
        <f t="shared" si="20"/>
        <v>45047</v>
      </c>
      <c r="H40" s="142">
        <f t="shared" si="20"/>
        <v>45078</v>
      </c>
      <c r="I40" s="142">
        <f t="shared" si="20"/>
        <v>45108</v>
      </c>
      <c r="J40" s="142">
        <f t="shared" si="20"/>
        <v>45139</v>
      </c>
      <c r="K40" s="142">
        <f t="shared" si="20"/>
        <v>45170</v>
      </c>
      <c r="L40" s="142">
        <f t="shared" si="20"/>
        <v>45200</v>
      </c>
      <c r="M40" s="142">
        <f t="shared" si="20"/>
        <v>45231</v>
      </c>
      <c r="N40" s="142">
        <f t="shared" si="20"/>
        <v>45261</v>
      </c>
      <c r="O40" s="142">
        <f t="shared" si="20"/>
        <v>45292</v>
      </c>
      <c r="P40" s="142">
        <f t="shared" si="20"/>
        <v>45323</v>
      </c>
      <c r="Q40" s="142">
        <f t="shared" si="20"/>
        <v>45352</v>
      </c>
      <c r="R40" s="142">
        <f t="shared" si="20"/>
        <v>45383</v>
      </c>
      <c r="S40" s="142">
        <f t="shared" si="20"/>
        <v>45413</v>
      </c>
      <c r="T40" s="142">
        <f t="shared" si="20"/>
        <v>45444</v>
      </c>
      <c r="U40" s="142">
        <f t="shared" si="20"/>
        <v>45474</v>
      </c>
      <c r="V40" s="142">
        <f t="shared" si="20"/>
        <v>45505</v>
      </c>
      <c r="W40" s="142">
        <f t="shared" si="20"/>
        <v>45536</v>
      </c>
      <c r="X40" s="142">
        <f t="shared" si="20"/>
        <v>45566</v>
      </c>
      <c r="Y40" s="142">
        <f t="shared" si="20"/>
        <v>45597</v>
      </c>
      <c r="Z40" s="142">
        <f t="shared" si="20"/>
        <v>45627</v>
      </c>
      <c r="AA40" s="142">
        <f t="shared" si="20"/>
        <v>45658</v>
      </c>
      <c r="AB40" s="142">
        <f t="shared" si="20"/>
        <v>45689</v>
      </c>
      <c r="AC40" s="142">
        <f t="shared" si="20"/>
        <v>45717</v>
      </c>
      <c r="AD40" s="142">
        <f t="shared" si="20"/>
        <v>45748</v>
      </c>
      <c r="AE40" s="142">
        <f t="shared" si="20"/>
        <v>45778</v>
      </c>
      <c r="AF40" s="480">
        <f t="shared" si="20"/>
        <v>45809</v>
      </c>
      <c r="AG40" s="142">
        <f t="shared" si="20"/>
        <v>45839</v>
      </c>
      <c r="AH40" s="142">
        <f t="shared" si="20"/>
        <v>45870</v>
      </c>
      <c r="AI40" s="142">
        <f t="shared" si="20"/>
        <v>45901</v>
      </c>
      <c r="AJ40" s="142">
        <f t="shared" si="20"/>
        <v>45931</v>
      </c>
      <c r="AK40" s="142">
        <f t="shared" si="20"/>
        <v>45962</v>
      </c>
      <c r="AL40" s="142">
        <f t="shared" si="20"/>
        <v>45992</v>
      </c>
      <c r="AM40" s="142">
        <f t="shared" si="20"/>
        <v>46023</v>
      </c>
    </row>
    <row r="41" spans="1:39" ht="15" customHeight="1" x14ac:dyDescent="0.25">
      <c r="A41" s="589"/>
      <c r="B41" s="11" t="str">
        <f t="shared" si="19"/>
        <v>Air Comp</v>
      </c>
      <c r="C41" s="3">
        <v>0</v>
      </c>
      <c r="D41" s="3">
        <v>0</v>
      </c>
      <c r="E41" s="3">
        <v>0</v>
      </c>
      <c r="F41" s="3">
        <v>0</v>
      </c>
      <c r="G41" s="3">
        <f>G42</f>
        <v>0</v>
      </c>
      <c r="H41" s="3">
        <f t="shared" ref="H41:H53" si="21">H42</f>
        <v>0</v>
      </c>
      <c r="I41" s="3">
        <f t="shared" ref="I41:I53" si="22">I42</f>
        <v>0</v>
      </c>
      <c r="J41" s="3">
        <f t="shared" ref="J41:J53" si="23">J42</f>
        <v>0</v>
      </c>
      <c r="K41" s="3">
        <f t="shared" ref="K41:K53" si="24">K42</f>
        <v>0</v>
      </c>
      <c r="L41" s="3">
        <f t="shared" ref="L41:L53" si="25">L42</f>
        <v>0</v>
      </c>
      <c r="M41" s="3">
        <f t="shared" ref="M41:M53" si="26">M42</f>
        <v>0</v>
      </c>
      <c r="N41" s="3">
        <f t="shared" ref="N41:N53" si="27">N42</f>
        <v>0</v>
      </c>
      <c r="O41" s="3">
        <f t="shared" ref="O41:O53" si="28">O42</f>
        <v>0</v>
      </c>
      <c r="P41" s="3">
        <f t="shared" ref="P41:P53" si="29">P42</f>
        <v>0</v>
      </c>
      <c r="Q41" s="3">
        <f t="shared" ref="Q41:Q53" si="30">Q42</f>
        <v>0</v>
      </c>
      <c r="R41" s="3">
        <f t="shared" ref="R41:R53" si="31">R42</f>
        <v>0</v>
      </c>
      <c r="S41" s="3">
        <f t="shared" ref="S41:S53" si="32">S42</f>
        <v>0</v>
      </c>
      <c r="T41" s="3">
        <f t="shared" ref="T41:T53" si="33">T42</f>
        <v>0</v>
      </c>
      <c r="U41" s="3">
        <f t="shared" ref="U41:U53" si="34">U42</f>
        <v>0</v>
      </c>
      <c r="V41" s="3">
        <f t="shared" ref="V41:V53" si="35">V42</f>
        <v>0</v>
      </c>
      <c r="W41" s="3">
        <f t="shared" ref="W41:W53" si="36">W42</f>
        <v>0</v>
      </c>
      <c r="X41" s="3">
        <f t="shared" ref="X41:X53" si="37">X42</f>
        <v>0</v>
      </c>
      <c r="Y41" s="3">
        <f t="shared" ref="Y41:Y53" si="38">Y42</f>
        <v>0</v>
      </c>
      <c r="Z41" s="3">
        <f t="shared" ref="Z41:Z53" si="39">Z42</f>
        <v>0</v>
      </c>
      <c r="AA41" s="3">
        <f t="shared" ref="AA41:AA53" si="40">AA42</f>
        <v>0</v>
      </c>
      <c r="AB41" s="3">
        <f t="shared" ref="AB41:AB53" si="41">AB42</f>
        <v>0</v>
      </c>
      <c r="AC41" s="3">
        <f t="shared" ref="AC41:AC53" si="42">AC42</f>
        <v>0</v>
      </c>
      <c r="AD41" s="3">
        <f t="shared" ref="AD41:AD53" si="43">AD42</f>
        <v>0</v>
      </c>
      <c r="AE41" s="3">
        <f t="shared" ref="AE41:AE53" si="44">AE42</f>
        <v>0</v>
      </c>
      <c r="AF41" s="481">
        <f>Z23</f>
        <v>0</v>
      </c>
      <c r="AG41" s="3">
        <f t="shared" ref="AG41:AG53" si="45">AG42</f>
        <v>0</v>
      </c>
      <c r="AH41" s="3">
        <f t="shared" ref="AH41:AH53" si="46">AH42</f>
        <v>0</v>
      </c>
      <c r="AI41" s="3">
        <f t="shared" ref="AI41:AI53" si="47">AI42</f>
        <v>0</v>
      </c>
      <c r="AJ41" s="3">
        <f t="shared" ref="AJ41:AJ53" si="48">AJ42</f>
        <v>0</v>
      </c>
      <c r="AK41" s="3">
        <f t="shared" ref="AK41:AK53" si="49">AK42</f>
        <v>0</v>
      </c>
      <c r="AL41" s="3">
        <f t="shared" ref="AL41:AL53" si="50">AL42</f>
        <v>0</v>
      </c>
      <c r="AM41" s="3">
        <f t="shared" ref="AM41:AM53" si="51">AM42</f>
        <v>0</v>
      </c>
    </row>
    <row r="42" spans="1:39" x14ac:dyDescent="0.25">
      <c r="A42" s="589"/>
      <c r="B42" s="12" t="str">
        <f t="shared" si="19"/>
        <v>Building Shell</v>
      </c>
      <c r="C42" s="3">
        <v>0</v>
      </c>
      <c r="D42" s="3">
        <v>0</v>
      </c>
      <c r="E42" s="3">
        <v>0</v>
      </c>
      <c r="F42" s="3">
        <v>0</v>
      </c>
      <c r="G42" s="3">
        <f t="shared" ref="G42:G53" si="52">G43</f>
        <v>0</v>
      </c>
      <c r="H42" s="3">
        <f t="shared" si="21"/>
        <v>0</v>
      </c>
      <c r="I42" s="3">
        <f t="shared" si="22"/>
        <v>0</v>
      </c>
      <c r="J42" s="3">
        <f t="shared" si="23"/>
        <v>0</v>
      </c>
      <c r="K42" s="3">
        <f t="shared" si="24"/>
        <v>0</v>
      </c>
      <c r="L42" s="3">
        <f t="shared" si="25"/>
        <v>0</v>
      </c>
      <c r="M42" s="3">
        <f t="shared" si="26"/>
        <v>0</v>
      </c>
      <c r="N42" s="3">
        <f t="shared" si="27"/>
        <v>0</v>
      </c>
      <c r="O42" s="3">
        <f t="shared" si="28"/>
        <v>0</v>
      </c>
      <c r="P42" s="3">
        <f t="shared" si="29"/>
        <v>0</v>
      </c>
      <c r="Q42" s="3">
        <f t="shared" si="30"/>
        <v>0</v>
      </c>
      <c r="R42" s="3">
        <f t="shared" si="31"/>
        <v>0</v>
      </c>
      <c r="S42" s="3">
        <f t="shared" si="32"/>
        <v>0</v>
      </c>
      <c r="T42" s="3">
        <f t="shared" si="33"/>
        <v>0</v>
      </c>
      <c r="U42" s="3">
        <f t="shared" si="34"/>
        <v>0</v>
      </c>
      <c r="V42" s="3">
        <f t="shared" si="35"/>
        <v>0</v>
      </c>
      <c r="W42" s="3">
        <f t="shared" si="36"/>
        <v>0</v>
      </c>
      <c r="X42" s="3">
        <f t="shared" si="37"/>
        <v>0</v>
      </c>
      <c r="Y42" s="3">
        <f t="shared" si="38"/>
        <v>0</v>
      </c>
      <c r="Z42" s="3">
        <f t="shared" si="39"/>
        <v>0</v>
      </c>
      <c r="AA42" s="3">
        <f t="shared" si="40"/>
        <v>0</v>
      </c>
      <c r="AB42" s="3">
        <f t="shared" si="41"/>
        <v>0</v>
      </c>
      <c r="AC42" s="3">
        <f t="shared" si="42"/>
        <v>0</v>
      </c>
      <c r="AD42" s="3">
        <f t="shared" si="43"/>
        <v>0</v>
      </c>
      <c r="AE42" s="3">
        <f t="shared" si="44"/>
        <v>0</v>
      </c>
      <c r="AF42" s="481">
        <f t="shared" ref="AF42:AF53" si="53">Z24</f>
        <v>0</v>
      </c>
      <c r="AG42" s="3">
        <f t="shared" si="45"/>
        <v>0</v>
      </c>
      <c r="AH42" s="3">
        <f t="shared" si="46"/>
        <v>0</v>
      </c>
      <c r="AI42" s="3">
        <f t="shared" si="47"/>
        <v>0</v>
      </c>
      <c r="AJ42" s="3">
        <f t="shared" si="48"/>
        <v>0</v>
      </c>
      <c r="AK42" s="3">
        <f t="shared" si="49"/>
        <v>0</v>
      </c>
      <c r="AL42" s="3">
        <f t="shared" si="50"/>
        <v>0</v>
      </c>
      <c r="AM42" s="3">
        <f t="shared" si="51"/>
        <v>0</v>
      </c>
    </row>
    <row r="43" spans="1:39" x14ac:dyDescent="0.25">
      <c r="A43" s="589"/>
      <c r="B43" s="11" t="str">
        <f t="shared" si="19"/>
        <v>Cooking</v>
      </c>
      <c r="C43" s="3">
        <v>0</v>
      </c>
      <c r="D43" s="3">
        <v>0</v>
      </c>
      <c r="E43" s="3">
        <v>0</v>
      </c>
      <c r="F43" s="3">
        <v>0</v>
      </c>
      <c r="G43" s="3">
        <f t="shared" si="52"/>
        <v>0</v>
      </c>
      <c r="H43" s="3">
        <f t="shared" si="21"/>
        <v>0</v>
      </c>
      <c r="I43" s="3">
        <f t="shared" si="22"/>
        <v>0</v>
      </c>
      <c r="J43" s="3">
        <f t="shared" si="23"/>
        <v>0</v>
      </c>
      <c r="K43" s="3">
        <f t="shared" si="24"/>
        <v>0</v>
      </c>
      <c r="L43" s="3">
        <f t="shared" si="25"/>
        <v>0</v>
      </c>
      <c r="M43" s="3">
        <f t="shared" si="26"/>
        <v>0</v>
      </c>
      <c r="N43" s="3">
        <f t="shared" si="27"/>
        <v>0</v>
      </c>
      <c r="O43" s="3">
        <f t="shared" si="28"/>
        <v>0</v>
      </c>
      <c r="P43" s="3">
        <f t="shared" si="29"/>
        <v>0</v>
      </c>
      <c r="Q43" s="3">
        <f t="shared" si="30"/>
        <v>0</v>
      </c>
      <c r="R43" s="3">
        <f t="shared" si="31"/>
        <v>0</v>
      </c>
      <c r="S43" s="3">
        <f t="shared" si="32"/>
        <v>0</v>
      </c>
      <c r="T43" s="3">
        <f t="shared" si="33"/>
        <v>0</v>
      </c>
      <c r="U43" s="3">
        <f t="shared" si="34"/>
        <v>0</v>
      </c>
      <c r="V43" s="3">
        <f t="shared" si="35"/>
        <v>0</v>
      </c>
      <c r="W43" s="3">
        <f t="shared" si="36"/>
        <v>0</v>
      </c>
      <c r="X43" s="3">
        <f t="shared" si="37"/>
        <v>0</v>
      </c>
      <c r="Y43" s="3">
        <f t="shared" si="38"/>
        <v>0</v>
      </c>
      <c r="Z43" s="3">
        <f t="shared" si="39"/>
        <v>0</v>
      </c>
      <c r="AA43" s="3">
        <f t="shared" si="40"/>
        <v>0</v>
      </c>
      <c r="AB43" s="3">
        <f t="shared" si="41"/>
        <v>0</v>
      </c>
      <c r="AC43" s="3">
        <f t="shared" si="42"/>
        <v>0</v>
      </c>
      <c r="AD43" s="3">
        <f t="shared" si="43"/>
        <v>0</v>
      </c>
      <c r="AE43" s="3">
        <f t="shared" si="44"/>
        <v>0</v>
      </c>
      <c r="AF43" s="481">
        <f t="shared" si="53"/>
        <v>0</v>
      </c>
      <c r="AG43" s="3">
        <f t="shared" si="45"/>
        <v>0</v>
      </c>
      <c r="AH43" s="3">
        <f t="shared" si="46"/>
        <v>0</v>
      </c>
      <c r="AI43" s="3">
        <f t="shared" si="47"/>
        <v>0</v>
      </c>
      <c r="AJ43" s="3">
        <f t="shared" si="48"/>
        <v>0</v>
      </c>
      <c r="AK43" s="3">
        <f t="shared" si="49"/>
        <v>0</v>
      </c>
      <c r="AL43" s="3">
        <f t="shared" si="50"/>
        <v>0</v>
      </c>
      <c r="AM43" s="3">
        <f t="shared" si="51"/>
        <v>0</v>
      </c>
    </row>
    <row r="44" spans="1:39" x14ac:dyDescent="0.25">
      <c r="A44" s="589"/>
      <c r="B44" s="11" t="str">
        <f t="shared" si="19"/>
        <v>Cooling</v>
      </c>
      <c r="C44" s="3">
        <v>0</v>
      </c>
      <c r="D44" s="3">
        <v>0</v>
      </c>
      <c r="E44" s="3">
        <v>0</v>
      </c>
      <c r="F44" s="3">
        <v>0</v>
      </c>
      <c r="G44" s="3">
        <f t="shared" si="52"/>
        <v>0</v>
      </c>
      <c r="H44" s="3">
        <f t="shared" si="21"/>
        <v>0</v>
      </c>
      <c r="I44" s="3">
        <f t="shared" si="22"/>
        <v>0</v>
      </c>
      <c r="J44" s="3">
        <f t="shared" si="23"/>
        <v>0</v>
      </c>
      <c r="K44" s="3">
        <f t="shared" si="24"/>
        <v>0</v>
      </c>
      <c r="L44" s="3">
        <f t="shared" si="25"/>
        <v>0</v>
      </c>
      <c r="M44" s="3">
        <f t="shared" si="26"/>
        <v>0</v>
      </c>
      <c r="N44" s="3">
        <f t="shared" si="27"/>
        <v>0</v>
      </c>
      <c r="O44" s="3">
        <f t="shared" si="28"/>
        <v>0</v>
      </c>
      <c r="P44" s="3">
        <f t="shared" si="29"/>
        <v>0</v>
      </c>
      <c r="Q44" s="3">
        <f t="shared" si="30"/>
        <v>0</v>
      </c>
      <c r="R44" s="3">
        <f t="shared" si="31"/>
        <v>0</v>
      </c>
      <c r="S44" s="3">
        <f t="shared" si="32"/>
        <v>0</v>
      </c>
      <c r="T44" s="3">
        <f t="shared" si="33"/>
        <v>0</v>
      </c>
      <c r="U44" s="3">
        <f t="shared" si="34"/>
        <v>0</v>
      </c>
      <c r="V44" s="3">
        <f t="shared" si="35"/>
        <v>0</v>
      </c>
      <c r="W44" s="3">
        <f t="shared" si="36"/>
        <v>0</v>
      </c>
      <c r="X44" s="3">
        <f t="shared" si="37"/>
        <v>0</v>
      </c>
      <c r="Y44" s="3">
        <f t="shared" si="38"/>
        <v>0</v>
      </c>
      <c r="Z44" s="3">
        <f t="shared" si="39"/>
        <v>0</v>
      </c>
      <c r="AA44" s="3">
        <f t="shared" si="40"/>
        <v>0</v>
      </c>
      <c r="AB44" s="3">
        <f t="shared" si="41"/>
        <v>0</v>
      </c>
      <c r="AC44" s="3">
        <f t="shared" si="42"/>
        <v>0</v>
      </c>
      <c r="AD44" s="3">
        <f t="shared" si="43"/>
        <v>0</v>
      </c>
      <c r="AE44" s="3">
        <f t="shared" si="44"/>
        <v>0</v>
      </c>
      <c r="AF44" s="481">
        <f t="shared" si="53"/>
        <v>0</v>
      </c>
      <c r="AG44" s="3">
        <f t="shared" si="45"/>
        <v>0</v>
      </c>
      <c r="AH44" s="3">
        <f t="shared" si="46"/>
        <v>0</v>
      </c>
      <c r="AI44" s="3">
        <f t="shared" si="47"/>
        <v>0</v>
      </c>
      <c r="AJ44" s="3">
        <f t="shared" si="48"/>
        <v>0</v>
      </c>
      <c r="AK44" s="3">
        <f t="shared" si="49"/>
        <v>0</v>
      </c>
      <c r="AL44" s="3">
        <f t="shared" si="50"/>
        <v>0</v>
      </c>
      <c r="AM44" s="3">
        <f t="shared" si="51"/>
        <v>0</v>
      </c>
    </row>
    <row r="45" spans="1:39" x14ac:dyDescent="0.25">
      <c r="A45" s="589"/>
      <c r="B45" s="12" t="str">
        <f t="shared" si="19"/>
        <v>Ext Lighting</v>
      </c>
      <c r="C45" s="3">
        <v>0</v>
      </c>
      <c r="D45" s="3">
        <v>0</v>
      </c>
      <c r="E45" s="3">
        <v>0</v>
      </c>
      <c r="F45" s="3">
        <v>0</v>
      </c>
      <c r="G45" s="3">
        <f t="shared" si="52"/>
        <v>0</v>
      </c>
      <c r="H45" s="3">
        <f t="shared" si="21"/>
        <v>0</v>
      </c>
      <c r="I45" s="3">
        <f t="shared" si="22"/>
        <v>0</v>
      </c>
      <c r="J45" s="3">
        <f t="shared" si="23"/>
        <v>0</v>
      </c>
      <c r="K45" s="3">
        <f t="shared" si="24"/>
        <v>0</v>
      </c>
      <c r="L45" s="3">
        <f t="shared" si="25"/>
        <v>0</v>
      </c>
      <c r="M45" s="3">
        <f t="shared" si="26"/>
        <v>0</v>
      </c>
      <c r="N45" s="3">
        <f t="shared" si="27"/>
        <v>0</v>
      </c>
      <c r="O45" s="3">
        <f t="shared" si="28"/>
        <v>0</v>
      </c>
      <c r="P45" s="3">
        <f t="shared" si="29"/>
        <v>0</v>
      </c>
      <c r="Q45" s="3">
        <f t="shared" si="30"/>
        <v>0</v>
      </c>
      <c r="R45" s="3">
        <f t="shared" si="31"/>
        <v>0</v>
      </c>
      <c r="S45" s="3">
        <f t="shared" si="32"/>
        <v>0</v>
      </c>
      <c r="T45" s="3">
        <f t="shared" si="33"/>
        <v>0</v>
      </c>
      <c r="U45" s="3">
        <f t="shared" si="34"/>
        <v>0</v>
      </c>
      <c r="V45" s="3">
        <f t="shared" si="35"/>
        <v>0</v>
      </c>
      <c r="W45" s="3">
        <f t="shared" si="36"/>
        <v>0</v>
      </c>
      <c r="X45" s="3">
        <f t="shared" si="37"/>
        <v>0</v>
      </c>
      <c r="Y45" s="3">
        <f t="shared" si="38"/>
        <v>0</v>
      </c>
      <c r="Z45" s="3">
        <f t="shared" si="39"/>
        <v>0</v>
      </c>
      <c r="AA45" s="3">
        <f t="shared" si="40"/>
        <v>0</v>
      </c>
      <c r="AB45" s="3">
        <f t="shared" si="41"/>
        <v>0</v>
      </c>
      <c r="AC45" s="3">
        <f t="shared" si="42"/>
        <v>0</v>
      </c>
      <c r="AD45" s="3">
        <f t="shared" si="43"/>
        <v>0</v>
      </c>
      <c r="AE45" s="3">
        <f t="shared" si="44"/>
        <v>0</v>
      </c>
      <c r="AF45" s="481">
        <f t="shared" si="53"/>
        <v>0</v>
      </c>
      <c r="AG45" s="3">
        <f t="shared" si="45"/>
        <v>0</v>
      </c>
      <c r="AH45" s="3">
        <f t="shared" si="46"/>
        <v>0</v>
      </c>
      <c r="AI45" s="3">
        <f t="shared" si="47"/>
        <v>0</v>
      </c>
      <c r="AJ45" s="3">
        <f t="shared" si="48"/>
        <v>0</v>
      </c>
      <c r="AK45" s="3">
        <f t="shared" si="49"/>
        <v>0</v>
      </c>
      <c r="AL45" s="3">
        <f t="shared" si="50"/>
        <v>0</v>
      </c>
      <c r="AM45" s="3">
        <f t="shared" si="51"/>
        <v>0</v>
      </c>
    </row>
    <row r="46" spans="1:39" x14ac:dyDescent="0.25">
      <c r="A46" s="589"/>
      <c r="B46" s="11" t="str">
        <f t="shared" si="19"/>
        <v>Heating</v>
      </c>
      <c r="C46" s="3">
        <v>0</v>
      </c>
      <c r="D46" s="3">
        <v>0</v>
      </c>
      <c r="E46" s="3">
        <v>0</v>
      </c>
      <c r="F46" s="3">
        <v>0</v>
      </c>
      <c r="G46" s="3">
        <f t="shared" si="52"/>
        <v>0</v>
      </c>
      <c r="H46" s="3">
        <f t="shared" si="21"/>
        <v>0</v>
      </c>
      <c r="I46" s="3">
        <f t="shared" si="22"/>
        <v>0</v>
      </c>
      <c r="J46" s="3">
        <f t="shared" si="23"/>
        <v>0</v>
      </c>
      <c r="K46" s="3">
        <f t="shared" si="24"/>
        <v>0</v>
      </c>
      <c r="L46" s="3">
        <f t="shared" si="25"/>
        <v>0</v>
      </c>
      <c r="M46" s="3">
        <f t="shared" si="26"/>
        <v>0</v>
      </c>
      <c r="N46" s="3">
        <f t="shared" si="27"/>
        <v>0</v>
      </c>
      <c r="O46" s="3">
        <f t="shared" si="28"/>
        <v>0</v>
      </c>
      <c r="P46" s="3">
        <f t="shared" si="29"/>
        <v>0</v>
      </c>
      <c r="Q46" s="3">
        <f t="shared" si="30"/>
        <v>0</v>
      </c>
      <c r="R46" s="3">
        <f t="shared" si="31"/>
        <v>0</v>
      </c>
      <c r="S46" s="3">
        <f t="shared" si="32"/>
        <v>0</v>
      </c>
      <c r="T46" s="3">
        <f t="shared" si="33"/>
        <v>0</v>
      </c>
      <c r="U46" s="3">
        <f t="shared" si="34"/>
        <v>0</v>
      </c>
      <c r="V46" s="3">
        <f t="shared" si="35"/>
        <v>0</v>
      </c>
      <c r="W46" s="3">
        <f t="shared" si="36"/>
        <v>0</v>
      </c>
      <c r="X46" s="3">
        <f t="shared" si="37"/>
        <v>0</v>
      </c>
      <c r="Y46" s="3">
        <f t="shared" si="38"/>
        <v>0</v>
      </c>
      <c r="Z46" s="3">
        <f t="shared" si="39"/>
        <v>0</v>
      </c>
      <c r="AA46" s="3">
        <f t="shared" si="40"/>
        <v>0</v>
      </c>
      <c r="AB46" s="3">
        <f t="shared" si="41"/>
        <v>0</v>
      </c>
      <c r="AC46" s="3">
        <f t="shared" si="42"/>
        <v>0</v>
      </c>
      <c r="AD46" s="3">
        <f t="shared" si="43"/>
        <v>0</v>
      </c>
      <c r="AE46" s="3">
        <f t="shared" si="44"/>
        <v>0</v>
      </c>
      <c r="AF46" s="481">
        <f t="shared" si="53"/>
        <v>0</v>
      </c>
      <c r="AG46" s="3">
        <f t="shared" si="45"/>
        <v>0</v>
      </c>
      <c r="AH46" s="3">
        <f t="shared" si="46"/>
        <v>0</v>
      </c>
      <c r="AI46" s="3">
        <f t="shared" si="47"/>
        <v>0</v>
      </c>
      <c r="AJ46" s="3">
        <f t="shared" si="48"/>
        <v>0</v>
      </c>
      <c r="AK46" s="3">
        <f t="shared" si="49"/>
        <v>0</v>
      </c>
      <c r="AL46" s="3">
        <f t="shared" si="50"/>
        <v>0</v>
      </c>
      <c r="AM46" s="3">
        <f t="shared" si="51"/>
        <v>0</v>
      </c>
    </row>
    <row r="47" spans="1:39" x14ac:dyDescent="0.25">
      <c r="A47" s="589"/>
      <c r="B47" s="11" t="str">
        <f t="shared" si="19"/>
        <v>HVAC</v>
      </c>
      <c r="C47" s="3">
        <v>0</v>
      </c>
      <c r="D47" s="3">
        <v>0</v>
      </c>
      <c r="E47" s="3">
        <v>0</v>
      </c>
      <c r="F47" s="3">
        <v>0</v>
      </c>
      <c r="G47" s="3">
        <f t="shared" si="52"/>
        <v>0</v>
      </c>
      <c r="H47" s="3">
        <f t="shared" si="21"/>
        <v>0</v>
      </c>
      <c r="I47" s="3">
        <f t="shared" si="22"/>
        <v>0</v>
      </c>
      <c r="J47" s="3">
        <f t="shared" si="23"/>
        <v>0</v>
      </c>
      <c r="K47" s="3">
        <f t="shared" si="24"/>
        <v>0</v>
      </c>
      <c r="L47" s="3">
        <f t="shared" si="25"/>
        <v>0</v>
      </c>
      <c r="M47" s="3">
        <f t="shared" si="26"/>
        <v>0</v>
      </c>
      <c r="N47" s="3">
        <f t="shared" si="27"/>
        <v>0</v>
      </c>
      <c r="O47" s="3">
        <f t="shared" si="28"/>
        <v>0</v>
      </c>
      <c r="P47" s="3">
        <f t="shared" si="29"/>
        <v>0</v>
      </c>
      <c r="Q47" s="3">
        <f t="shared" si="30"/>
        <v>0</v>
      </c>
      <c r="R47" s="3">
        <f t="shared" si="31"/>
        <v>0</v>
      </c>
      <c r="S47" s="3">
        <f t="shared" si="32"/>
        <v>0</v>
      </c>
      <c r="T47" s="3">
        <f t="shared" si="33"/>
        <v>0</v>
      </c>
      <c r="U47" s="3">
        <f t="shared" si="34"/>
        <v>0</v>
      </c>
      <c r="V47" s="3">
        <f t="shared" si="35"/>
        <v>0</v>
      </c>
      <c r="W47" s="3">
        <f t="shared" si="36"/>
        <v>0</v>
      </c>
      <c r="X47" s="3">
        <f t="shared" si="37"/>
        <v>0</v>
      </c>
      <c r="Y47" s="3">
        <f t="shared" si="38"/>
        <v>0</v>
      </c>
      <c r="Z47" s="3">
        <f t="shared" si="39"/>
        <v>0</v>
      </c>
      <c r="AA47" s="3">
        <f t="shared" si="40"/>
        <v>0</v>
      </c>
      <c r="AB47" s="3">
        <f t="shared" si="41"/>
        <v>0</v>
      </c>
      <c r="AC47" s="3">
        <f t="shared" si="42"/>
        <v>0</v>
      </c>
      <c r="AD47" s="3">
        <f t="shared" si="43"/>
        <v>0</v>
      </c>
      <c r="AE47" s="3">
        <f t="shared" si="44"/>
        <v>0</v>
      </c>
      <c r="AF47" s="481">
        <f t="shared" si="53"/>
        <v>0</v>
      </c>
      <c r="AG47" s="3">
        <f t="shared" si="45"/>
        <v>0</v>
      </c>
      <c r="AH47" s="3">
        <f t="shared" si="46"/>
        <v>0</v>
      </c>
      <c r="AI47" s="3">
        <f t="shared" si="47"/>
        <v>0</v>
      </c>
      <c r="AJ47" s="3">
        <f t="shared" si="48"/>
        <v>0</v>
      </c>
      <c r="AK47" s="3">
        <f t="shared" si="49"/>
        <v>0</v>
      </c>
      <c r="AL47" s="3">
        <f t="shared" si="50"/>
        <v>0</v>
      </c>
      <c r="AM47" s="3">
        <f t="shared" si="51"/>
        <v>0</v>
      </c>
    </row>
    <row r="48" spans="1:39" x14ac:dyDescent="0.25">
      <c r="A48" s="589"/>
      <c r="B48" s="11" t="str">
        <f t="shared" si="19"/>
        <v>Lighting</v>
      </c>
      <c r="C48" s="3">
        <v>0</v>
      </c>
      <c r="D48" s="3">
        <v>0</v>
      </c>
      <c r="E48" s="3">
        <v>0</v>
      </c>
      <c r="F48" s="3">
        <v>0</v>
      </c>
      <c r="G48" s="3">
        <f t="shared" si="52"/>
        <v>0</v>
      </c>
      <c r="H48" s="3">
        <f t="shared" si="21"/>
        <v>0</v>
      </c>
      <c r="I48" s="3">
        <f t="shared" si="22"/>
        <v>0</v>
      </c>
      <c r="J48" s="3">
        <f t="shared" si="23"/>
        <v>0</v>
      </c>
      <c r="K48" s="3">
        <f t="shared" si="24"/>
        <v>0</v>
      </c>
      <c r="L48" s="3">
        <f t="shared" si="25"/>
        <v>0</v>
      </c>
      <c r="M48" s="3">
        <f t="shared" si="26"/>
        <v>0</v>
      </c>
      <c r="N48" s="3">
        <f t="shared" si="27"/>
        <v>0</v>
      </c>
      <c r="O48" s="3">
        <f t="shared" si="28"/>
        <v>0</v>
      </c>
      <c r="P48" s="3">
        <f t="shared" si="29"/>
        <v>0</v>
      </c>
      <c r="Q48" s="3">
        <f t="shared" si="30"/>
        <v>0</v>
      </c>
      <c r="R48" s="3">
        <f t="shared" si="31"/>
        <v>0</v>
      </c>
      <c r="S48" s="3">
        <f t="shared" si="32"/>
        <v>0</v>
      </c>
      <c r="T48" s="3">
        <f t="shared" si="33"/>
        <v>0</v>
      </c>
      <c r="U48" s="3">
        <f t="shared" si="34"/>
        <v>0</v>
      </c>
      <c r="V48" s="3">
        <f t="shared" si="35"/>
        <v>0</v>
      </c>
      <c r="W48" s="3">
        <f t="shared" si="36"/>
        <v>0</v>
      </c>
      <c r="X48" s="3">
        <f t="shared" si="37"/>
        <v>0</v>
      </c>
      <c r="Y48" s="3">
        <f t="shared" si="38"/>
        <v>0</v>
      </c>
      <c r="Z48" s="3">
        <f t="shared" si="39"/>
        <v>0</v>
      </c>
      <c r="AA48" s="3">
        <f t="shared" si="40"/>
        <v>0</v>
      </c>
      <c r="AB48" s="3">
        <f t="shared" si="41"/>
        <v>0</v>
      </c>
      <c r="AC48" s="3">
        <f t="shared" si="42"/>
        <v>0</v>
      </c>
      <c r="AD48" s="3">
        <f t="shared" si="43"/>
        <v>0</v>
      </c>
      <c r="AE48" s="3">
        <f t="shared" si="44"/>
        <v>0</v>
      </c>
      <c r="AF48" s="481">
        <f t="shared" si="53"/>
        <v>0</v>
      </c>
      <c r="AG48" s="3">
        <f t="shared" si="45"/>
        <v>0</v>
      </c>
      <c r="AH48" s="3">
        <f t="shared" si="46"/>
        <v>0</v>
      </c>
      <c r="AI48" s="3">
        <f t="shared" si="47"/>
        <v>0</v>
      </c>
      <c r="AJ48" s="3">
        <f t="shared" si="48"/>
        <v>0</v>
      </c>
      <c r="AK48" s="3">
        <f t="shared" si="49"/>
        <v>0</v>
      </c>
      <c r="AL48" s="3">
        <f t="shared" si="50"/>
        <v>0</v>
      </c>
      <c r="AM48" s="3">
        <f t="shared" si="51"/>
        <v>0</v>
      </c>
    </row>
    <row r="49" spans="1:39" x14ac:dyDescent="0.25">
      <c r="A49" s="589"/>
      <c r="B49" s="11" t="str">
        <f t="shared" si="19"/>
        <v>Miscellaneous</v>
      </c>
      <c r="C49" s="3">
        <v>0</v>
      </c>
      <c r="D49" s="3">
        <v>0</v>
      </c>
      <c r="E49" s="3">
        <v>0</v>
      </c>
      <c r="F49" s="3">
        <v>0</v>
      </c>
      <c r="G49" s="3">
        <f t="shared" si="52"/>
        <v>0</v>
      </c>
      <c r="H49" s="3">
        <f t="shared" si="21"/>
        <v>0</v>
      </c>
      <c r="I49" s="3">
        <f t="shared" si="22"/>
        <v>0</v>
      </c>
      <c r="J49" s="3">
        <f t="shared" si="23"/>
        <v>0</v>
      </c>
      <c r="K49" s="3">
        <f t="shared" si="24"/>
        <v>0</v>
      </c>
      <c r="L49" s="3">
        <f t="shared" si="25"/>
        <v>0</v>
      </c>
      <c r="M49" s="3">
        <f t="shared" si="26"/>
        <v>0</v>
      </c>
      <c r="N49" s="3">
        <f t="shared" si="27"/>
        <v>0</v>
      </c>
      <c r="O49" s="3">
        <f t="shared" si="28"/>
        <v>0</v>
      </c>
      <c r="P49" s="3">
        <f t="shared" si="29"/>
        <v>0</v>
      </c>
      <c r="Q49" s="3">
        <f t="shared" si="30"/>
        <v>0</v>
      </c>
      <c r="R49" s="3">
        <f t="shared" si="31"/>
        <v>0</v>
      </c>
      <c r="S49" s="3">
        <f t="shared" si="32"/>
        <v>0</v>
      </c>
      <c r="T49" s="3">
        <f t="shared" si="33"/>
        <v>0</v>
      </c>
      <c r="U49" s="3">
        <f t="shared" si="34"/>
        <v>0</v>
      </c>
      <c r="V49" s="3">
        <f t="shared" si="35"/>
        <v>0</v>
      </c>
      <c r="W49" s="3">
        <f t="shared" si="36"/>
        <v>0</v>
      </c>
      <c r="X49" s="3">
        <f t="shared" si="37"/>
        <v>0</v>
      </c>
      <c r="Y49" s="3">
        <f t="shared" si="38"/>
        <v>0</v>
      </c>
      <c r="Z49" s="3">
        <f t="shared" si="39"/>
        <v>0</v>
      </c>
      <c r="AA49" s="3">
        <f t="shared" si="40"/>
        <v>0</v>
      </c>
      <c r="AB49" s="3">
        <f t="shared" si="41"/>
        <v>0</v>
      </c>
      <c r="AC49" s="3">
        <f t="shared" si="42"/>
        <v>0</v>
      </c>
      <c r="AD49" s="3">
        <f t="shared" si="43"/>
        <v>0</v>
      </c>
      <c r="AE49" s="3">
        <f t="shared" si="44"/>
        <v>0</v>
      </c>
      <c r="AF49" s="481">
        <f t="shared" si="53"/>
        <v>0</v>
      </c>
      <c r="AG49" s="3">
        <f t="shared" si="45"/>
        <v>0</v>
      </c>
      <c r="AH49" s="3">
        <f t="shared" si="46"/>
        <v>0</v>
      </c>
      <c r="AI49" s="3">
        <f t="shared" si="47"/>
        <v>0</v>
      </c>
      <c r="AJ49" s="3">
        <f t="shared" si="48"/>
        <v>0</v>
      </c>
      <c r="AK49" s="3">
        <f t="shared" si="49"/>
        <v>0</v>
      </c>
      <c r="AL49" s="3">
        <f t="shared" si="50"/>
        <v>0</v>
      </c>
      <c r="AM49" s="3">
        <f t="shared" si="51"/>
        <v>0</v>
      </c>
    </row>
    <row r="50" spans="1:39" ht="15" customHeight="1" x14ac:dyDescent="0.25">
      <c r="A50" s="589"/>
      <c r="B50" s="11" t="str">
        <f t="shared" si="19"/>
        <v>Motors</v>
      </c>
      <c r="C50" s="3">
        <v>0</v>
      </c>
      <c r="D50" s="3">
        <v>0</v>
      </c>
      <c r="E50" s="3">
        <v>0</v>
      </c>
      <c r="F50" s="3">
        <v>0</v>
      </c>
      <c r="G50" s="3">
        <f t="shared" si="52"/>
        <v>0</v>
      </c>
      <c r="H50" s="3">
        <f t="shared" si="21"/>
        <v>0</v>
      </c>
      <c r="I50" s="3">
        <f t="shared" si="22"/>
        <v>0</v>
      </c>
      <c r="J50" s="3">
        <f t="shared" si="23"/>
        <v>0</v>
      </c>
      <c r="K50" s="3">
        <f t="shared" si="24"/>
        <v>0</v>
      </c>
      <c r="L50" s="3">
        <f t="shared" si="25"/>
        <v>0</v>
      </c>
      <c r="M50" s="3">
        <f t="shared" si="26"/>
        <v>0</v>
      </c>
      <c r="N50" s="3">
        <f t="shared" si="27"/>
        <v>0</v>
      </c>
      <c r="O50" s="3">
        <f t="shared" si="28"/>
        <v>0</v>
      </c>
      <c r="P50" s="3">
        <f t="shared" si="29"/>
        <v>0</v>
      </c>
      <c r="Q50" s="3">
        <f t="shared" si="30"/>
        <v>0</v>
      </c>
      <c r="R50" s="3">
        <f t="shared" si="31"/>
        <v>0</v>
      </c>
      <c r="S50" s="3">
        <f t="shared" si="32"/>
        <v>0</v>
      </c>
      <c r="T50" s="3">
        <f t="shared" si="33"/>
        <v>0</v>
      </c>
      <c r="U50" s="3">
        <f t="shared" si="34"/>
        <v>0</v>
      </c>
      <c r="V50" s="3">
        <f t="shared" si="35"/>
        <v>0</v>
      </c>
      <c r="W50" s="3">
        <f t="shared" si="36"/>
        <v>0</v>
      </c>
      <c r="X50" s="3">
        <f t="shared" si="37"/>
        <v>0</v>
      </c>
      <c r="Y50" s="3">
        <f t="shared" si="38"/>
        <v>0</v>
      </c>
      <c r="Z50" s="3">
        <f t="shared" si="39"/>
        <v>0</v>
      </c>
      <c r="AA50" s="3">
        <f t="shared" si="40"/>
        <v>0</v>
      </c>
      <c r="AB50" s="3">
        <f t="shared" si="41"/>
        <v>0</v>
      </c>
      <c r="AC50" s="3">
        <f t="shared" si="42"/>
        <v>0</v>
      </c>
      <c r="AD50" s="3">
        <f t="shared" si="43"/>
        <v>0</v>
      </c>
      <c r="AE50" s="3">
        <f t="shared" si="44"/>
        <v>0</v>
      </c>
      <c r="AF50" s="481">
        <f t="shared" si="53"/>
        <v>0</v>
      </c>
      <c r="AG50" s="3">
        <f t="shared" si="45"/>
        <v>0</v>
      </c>
      <c r="AH50" s="3">
        <f t="shared" si="46"/>
        <v>0</v>
      </c>
      <c r="AI50" s="3">
        <f t="shared" si="47"/>
        <v>0</v>
      </c>
      <c r="AJ50" s="3">
        <f t="shared" si="48"/>
        <v>0</v>
      </c>
      <c r="AK50" s="3">
        <f t="shared" si="49"/>
        <v>0</v>
      </c>
      <c r="AL50" s="3">
        <f t="shared" si="50"/>
        <v>0</v>
      </c>
      <c r="AM50" s="3">
        <f t="shared" si="51"/>
        <v>0</v>
      </c>
    </row>
    <row r="51" spans="1:39" x14ac:dyDescent="0.25">
      <c r="A51" s="589"/>
      <c r="B51" s="11" t="str">
        <f t="shared" si="19"/>
        <v>Process</v>
      </c>
      <c r="C51" s="3">
        <v>0</v>
      </c>
      <c r="D51" s="3">
        <v>0</v>
      </c>
      <c r="E51" s="3">
        <v>0</v>
      </c>
      <c r="F51" s="3">
        <v>0</v>
      </c>
      <c r="G51" s="3">
        <f t="shared" si="52"/>
        <v>0</v>
      </c>
      <c r="H51" s="3">
        <f t="shared" si="21"/>
        <v>0</v>
      </c>
      <c r="I51" s="3">
        <f t="shared" si="22"/>
        <v>0</v>
      </c>
      <c r="J51" s="3">
        <f t="shared" si="23"/>
        <v>0</v>
      </c>
      <c r="K51" s="3">
        <f t="shared" si="24"/>
        <v>0</v>
      </c>
      <c r="L51" s="3">
        <f t="shared" si="25"/>
        <v>0</v>
      </c>
      <c r="M51" s="3">
        <f t="shared" si="26"/>
        <v>0</v>
      </c>
      <c r="N51" s="3">
        <f t="shared" si="27"/>
        <v>0</v>
      </c>
      <c r="O51" s="3">
        <f t="shared" si="28"/>
        <v>0</v>
      </c>
      <c r="P51" s="3">
        <f t="shared" si="29"/>
        <v>0</v>
      </c>
      <c r="Q51" s="3">
        <f t="shared" si="30"/>
        <v>0</v>
      </c>
      <c r="R51" s="3">
        <f t="shared" si="31"/>
        <v>0</v>
      </c>
      <c r="S51" s="3">
        <f t="shared" si="32"/>
        <v>0</v>
      </c>
      <c r="T51" s="3">
        <f t="shared" si="33"/>
        <v>0</v>
      </c>
      <c r="U51" s="3">
        <f t="shared" si="34"/>
        <v>0</v>
      </c>
      <c r="V51" s="3">
        <f t="shared" si="35"/>
        <v>0</v>
      </c>
      <c r="W51" s="3">
        <f t="shared" si="36"/>
        <v>0</v>
      </c>
      <c r="X51" s="3">
        <f t="shared" si="37"/>
        <v>0</v>
      </c>
      <c r="Y51" s="3">
        <f t="shared" si="38"/>
        <v>0</v>
      </c>
      <c r="Z51" s="3">
        <f t="shared" si="39"/>
        <v>0</v>
      </c>
      <c r="AA51" s="3">
        <f t="shared" si="40"/>
        <v>0</v>
      </c>
      <c r="AB51" s="3">
        <f t="shared" si="41"/>
        <v>0</v>
      </c>
      <c r="AC51" s="3">
        <f t="shared" si="42"/>
        <v>0</v>
      </c>
      <c r="AD51" s="3">
        <f t="shared" si="43"/>
        <v>0</v>
      </c>
      <c r="AE51" s="3">
        <f t="shared" si="44"/>
        <v>0</v>
      </c>
      <c r="AF51" s="481">
        <f t="shared" si="53"/>
        <v>0</v>
      </c>
      <c r="AG51" s="3">
        <f t="shared" si="45"/>
        <v>0</v>
      </c>
      <c r="AH51" s="3">
        <f t="shared" si="46"/>
        <v>0</v>
      </c>
      <c r="AI51" s="3">
        <f t="shared" si="47"/>
        <v>0</v>
      </c>
      <c r="AJ51" s="3">
        <f t="shared" si="48"/>
        <v>0</v>
      </c>
      <c r="AK51" s="3">
        <f t="shared" si="49"/>
        <v>0</v>
      </c>
      <c r="AL51" s="3">
        <f t="shared" si="50"/>
        <v>0</v>
      </c>
      <c r="AM51" s="3">
        <f t="shared" si="51"/>
        <v>0</v>
      </c>
    </row>
    <row r="52" spans="1:39" x14ac:dyDescent="0.25">
      <c r="A52" s="589"/>
      <c r="B52" s="11" t="str">
        <f t="shared" si="19"/>
        <v>Refrigeration</v>
      </c>
      <c r="C52" s="3">
        <v>0</v>
      </c>
      <c r="D52" s="3">
        <v>0</v>
      </c>
      <c r="E52" s="3">
        <v>0</v>
      </c>
      <c r="F52" s="3">
        <v>0</v>
      </c>
      <c r="G52" s="3">
        <f t="shared" si="52"/>
        <v>0</v>
      </c>
      <c r="H52" s="3">
        <f t="shared" si="21"/>
        <v>0</v>
      </c>
      <c r="I52" s="3">
        <f t="shared" si="22"/>
        <v>0</v>
      </c>
      <c r="J52" s="3">
        <f t="shared" si="23"/>
        <v>0</v>
      </c>
      <c r="K52" s="3">
        <f t="shared" si="24"/>
        <v>0</v>
      </c>
      <c r="L52" s="3">
        <f t="shared" si="25"/>
        <v>0</v>
      </c>
      <c r="M52" s="3">
        <f t="shared" si="26"/>
        <v>0</v>
      </c>
      <c r="N52" s="3">
        <f t="shared" si="27"/>
        <v>0</v>
      </c>
      <c r="O52" s="3">
        <f t="shared" si="28"/>
        <v>0</v>
      </c>
      <c r="P52" s="3">
        <f t="shared" si="29"/>
        <v>0</v>
      </c>
      <c r="Q52" s="3">
        <f t="shared" si="30"/>
        <v>0</v>
      </c>
      <c r="R52" s="3">
        <f t="shared" si="31"/>
        <v>0</v>
      </c>
      <c r="S52" s="3">
        <f t="shared" si="32"/>
        <v>0</v>
      </c>
      <c r="T52" s="3">
        <f t="shared" si="33"/>
        <v>0</v>
      </c>
      <c r="U52" s="3">
        <f t="shared" si="34"/>
        <v>0</v>
      </c>
      <c r="V52" s="3">
        <f t="shared" si="35"/>
        <v>0</v>
      </c>
      <c r="W52" s="3">
        <f t="shared" si="36"/>
        <v>0</v>
      </c>
      <c r="X52" s="3">
        <f t="shared" si="37"/>
        <v>0</v>
      </c>
      <c r="Y52" s="3">
        <f t="shared" si="38"/>
        <v>0</v>
      </c>
      <c r="Z52" s="3">
        <f t="shared" si="39"/>
        <v>0</v>
      </c>
      <c r="AA52" s="3">
        <f t="shared" si="40"/>
        <v>0</v>
      </c>
      <c r="AB52" s="3">
        <f t="shared" si="41"/>
        <v>0</v>
      </c>
      <c r="AC52" s="3">
        <f t="shared" si="42"/>
        <v>0</v>
      </c>
      <c r="AD52" s="3">
        <f t="shared" si="43"/>
        <v>0</v>
      </c>
      <c r="AE52" s="3">
        <f t="shared" si="44"/>
        <v>0</v>
      </c>
      <c r="AF52" s="481">
        <f t="shared" si="53"/>
        <v>0</v>
      </c>
      <c r="AG52" s="3">
        <f t="shared" si="45"/>
        <v>0</v>
      </c>
      <c r="AH52" s="3">
        <f t="shared" si="46"/>
        <v>0</v>
      </c>
      <c r="AI52" s="3">
        <f t="shared" si="47"/>
        <v>0</v>
      </c>
      <c r="AJ52" s="3">
        <f t="shared" si="48"/>
        <v>0</v>
      </c>
      <c r="AK52" s="3">
        <f t="shared" si="49"/>
        <v>0</v>
      </c>
      <c r="AL52" s="3">
        <f t="shared" si="50"/>
        <v>0</v>
      </c>
      <c r="AM52" s="3">
        <f t="shared" si="51"/>
        <v>0</v>
      </c>
    </row>
    <row r="53" spans="1:39" x14ac:dyDescent="0.25">
      <c r="A53" s="589"/>
      <c r="B53" s="11" t="str">
        <f t="shared" si="19"/>
        <v>Water Heating</v>
      </c>
      <c r="C53" s="3">
        <v>0</v>
      </c>
      <c r="D53" s="3">
        <v>0</v>
      </c>
      <c r="E53" s="3">
        <v>0</v>
      </c>
      <c r="F53" s="3">
        <v>0</v>
      </c>
      <c r="G53" s="3">
        <f t="shared" si="52"/>
        <v>0</v>
      </c>
      <c r="H53" s="3">
        <f t="shared" si="21"/>
        <v>0</v>
      </c>
      <c r="I53" s="3">
        <f t="shared" si="22"/>
        <v>0</v>
      </c>
      <c r="J53" s="3">
        <f t="shared" si="23"/>
        <v>0</v>
      </c>
      <c r="K53" s="3">
        <f t="shared" si="24"/>
        <v>0</v>
      </c>
      <c r="L53" s="3">
        <f t="shared" si="25"/>
        <v>0</v>
      </c>
      <c r="M53" s="3">
        <f t="shared" si="26"/>
        <v>0</v>
      </c>
      <c r="N53" s="3">
        <f t="shared" si="27"/>
        <v>0</v>
      </c>
      <c r="O53" s="3">
        <f t="shared" si="28"/>
        <v>0</v>
      </c>
      <c r="P53" s="3">
        <f t="shared" si="29"/>
        <v>0</v>
      </c>
      <c r="Q53" s="3">
        <f t="shared" si="30"/>
        <v>0</v>
      </c>
      <c r="R53" s="3">
        <f t="shared" si="31"/>
        <v>0</v>
      </c>
      <c r="S53" s="3">
        <f t="shared" si="32"/>
        <v>0</v>
      </c>
      <c r="T53" s="3">
        <f t="shared" si="33"/>
        <v>0</v>
      </c>
      <c r="U53" s="3">
        <f t="shared" si="34"/>
        <v>0</v>
      </c>
      <c r="V53" s="3">
        <f t="shared" si="35"/>
        <v>0</v>
      </c>
      <c r="W53" s="3">
        <f t="shared" si="36"/>
        <v>0</v>
      </c>
      <c r="X53" s="3">
        <f t="shared" si="37"/>
        <v>0</v>
      </c>
      <c r="Y53" s="3">
        <f t="shared" si="38"/>
        <v>0</v>
      </c>
      <c r="Z53" s="3">
        <f t="shared" si="39"/>
        <v>0</v>
      </c>
      <c r="AA53" s="3">
        <f t="shared" si="40"/>
        <v>0</v>
      </c>
      <c r="AB53" s="3">
        <f t="shared" si="41"/>
        <v>0</v>
      </c>
      <c r="AC53" s="3">
        <f t="shared" si="42"/>
        <v>0</v>
      </c>
      <c r="AD53" s="3">
        <f t="shared" si="43"/>
        <v>0</v>
      </c>
      <c r="AE53" s="3">
        <f t="shared" si="44"/>
        <v>0</v>
      </c>
      <c r="AF53" s="481">
        <f t="shared" si="53"/>
        <v>0</v>
      </c>
      <c r="AG53" s="3">
        <f t="shared" si="45"/>
        <v>0</v>
      </c>
      <c r="AH53" s="3">
        <f t="shared" si="46"/>
        <v>0</v>
      </c>
      <c r="AI53" s="3">
        <f t="shared" si="47"/>
        <v>0</v>
      </c>
      <c r="AJ53" s="3">
        <f t="shared" si="48"/>
        <v>0</v>
      </c>
      <c r="AK53" s="3">
        <f t="shared" si="49"/>
        <v>0</v>
      </c>
      <c r="AL53" s="3">
        <f t="shared" si="50"/>
        <v>0</v>
      </c>
      <c r="AM53" s="3">
        <f t="shared" si="51"/>
        <v>0</v>
      </c>
    </row>
    <row r="54" spans="1:39" ht="15" customHeight="1" x14ac:dyDescent="0.25">
      <c r="A54" s="589"/>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19"/>
        <v>Monthly kWh</v>
      </c>
      <c r="C55" s="230">
        <f>SUM(C41:C54)</f>
        <v>0</v>
      </c>
      <c r="D55" s="230">
        <f t="shared" ref="D55:AM55" si="54">SUM(D41:D54)</f>
        <v>0</v>
      </c>
      <c r="E55" s="230">
        <f t="shared" si="54"/>
        <v>0</v>
      </c>
      <c r="F55" s="230">
        <f t="shared" si="54"/>
        <v>0</v>
      </c>
      <c r="G55" s="230">
        <f t="shared" si="54"/>
        <v>0</v>
      </c>
      <c r="H55" s="230">
        <f t="shared" si="54"/>
        <v>0</v>
      </c>
      <c r="I55" s="230">
        <f t="shared" si="54"/>
        <v>0</v>
      </c>
      <c r="J55" s="230">
        <f t="shared" si="54"/>
        <v>0</v>
      </c>
      <c r="K55" s="230">
        <f t="shared" si="54"/>
        <v>0</v>
      </c>
      <c r="L55" s="230">
        <f t="shared" si="54"/>
        <v>0</v>
      </c>
      <c r="M55" s="230">
        <f t="shared" si="54"/>
        <v>0</v>
      </c>
      <c r="N55" s="230">
        <f t="shared" si="54"/>
        <v>0</v>
      </c>
      <c r="O55" s="230">
        <f t="shared" si="54"/>
        <v>0</v>
      </c>
      <c r="P55" s="230">
        <f t="shared" si="54"/>
        <v>0</v>
      </c>
      <c r="Q55" s="230">
        <f t="shared" si="54"/>
        <v>0</v>
      </c>
      <c r="R55" s="230">
        <f t="shared" si="54"/>
        <v>0</v>
      </c>
      <c r="S55" s="230">
        <f t="shared" si="54"/>
        <v>0</v>
      </c>
      <c r="T55" s="230">
        <f t="shared" si="54"/>
        <v>0</v>
      </c>
      <c r="U55" s="230">
        <f t="shared" si="54"/>
        <v>0</v>
      </c>
      <c r="V55" s="230">
        <f t="shared" si="54"/>
        <v>0</v>
      </c>
      <c r="W55" s="230">
        <f t="shared" si="54"/>
        <v>0</v>
      </c>
      <c r="X55" s="230">
        <f t="shared" si="54"/>
        <v>0</v>
      </c>
      <c r="Y55" s="230">
        <f t="shared" si="54"/>
        <v>0</v>
      </c>
      <c r="Z55" s="230">
        <f t="shared" si="54"/>
        <v>0</v>
      </c>
      <c r="AA55" s="230">
        <f t="shared" si="54"/>
        <v>0</v>
      </c>
      <c r="AB55" s="230">
        <f t="shared" si="54"/>
        <v>0</v>
      </c>
      <c r="AC55" s="230">
        <f t="shared" si="54"/>
        <v>0</v>
      </c>
      <c r="AD55" s="230">
        <f t="shared" si="54"/>
        <v>0</v>
      </c>
      <c r="AE55" s="230">
        <f t="shared" si="54"/>
        <v>0</v>
      </c>
      <c r="AF55" s="230">
        <f t="shared" si="54"/>
        <v>0</v>
      </c>
      <c r="AG55" s="230">
        <f t="shared" si="54"/>
        <v>0</v>
      </c>
      <c r="AH55" s="230">
        <f t="shared" si="54"/>
        <v>0</v>
      </c>
      <c r="AI55" s="230">
        <f t="shared" si="54"/>
        <v>0</v>
      </c>
      <c r="AJ55" s="230">
        <f t="shared" si="54"/>
        <v>0</v>
      </c>
      <c r="AK55" s="230">
        <f t="shared" si="54"/>
        <v>0</v>
      </c>
      <c r="AL55" s="230">
        <f t="shared" si="54"/>
        <v>0</v>
      </c>
      <c r="AM55" s="230">
        <f t="shared" si="54"/>
        <v>0</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200"/>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row>
    <row r="58" spans="1:39" ht="16.5" thickBot="1" x14ac:dyDescent="0.3">
      <c r="A58" s="591" t="s">
        <v>16</v>
      </c>
      <c r="B58" s="17" t="s">
        <v>10</v>
      </c>
      <c r="C58" s="142">
        <f>C$4</f>
        <v>44927</v>
      </c>
      <c r="D58" s="142">
        <f t="shared" ref="D58:AM58" si="55">D$4</f>
        <v>44958</v>
      </c>
      <c r="E58" s="142">
        <f t="shared" si="55"/>
        <v>44986</v>
      </c>
      <c r="F58" s="142">
        <f t="shared" si="55"/>
        <v>45017</v>
      </c>
      <c r="G58" s="142">
        <f t="shared" si="55"/>
        <v>45047</v>
      </c>
      <c r="H58" s="142">
        <f t="shared" si="55"/>
        <v>45078</v>
      </c>
      <c r="I58" s="142">
        <f t="shared" si="55"/>
        <v>45108</v>
      </c>
      <c r="J58" s="142">
        <f t="shared" si="55"/>
        <v>45139</v>
      </c>
      <c r="K58" s="142">
        <f t="shared" si="55"/>
        <v>45170</v>
      </c>
      <c r="L58" s="142">
        <f t="shared" si="55"/>
        <v>45200</v>
      </c>
      <c r="M58" s="142">
        <f t="shared" si="55"/>
        <v>45231</v>
      </c>
      <c r="N58" s="142">
        <f t="shared" si="55"/>
        <v>45261</v>
      </c>
      <c r="O58" s="142">
        <f t="shared" si="55"/>
        <v>45292</v>
      </c>
      <c r="P58" s="142">
        <f t="shared" si="55"/>
        <v>45323</v>
      </c>
      <c r="Q58" s="142">
        <f t="shared" si="55"/>
        <v>45352</v>
      </c>
      <c r="R58" s="142">
        <f t="shared" si="55"/>
        <v>45383</v>
      </c>
      <c r="S58" s="142">
        <f t="shared" si="55"/>
        <v>45413</v>
      </c>
      <c r="T58" s="142">
        <f t="shared" si="55"/>
        <v>45444</v>
      </c>
      <c r="U58" s="142">
        <f t="shared" si="55"/>
        <v>45474</v>
      </c>
      <c r="V58" s="142">
        <f t="shared" si="55"/>
        <v>45505</v>
      </c>
      <c r="W58" s="142">
        <f t="shared" si="55"/>
        <v>45536</v>
      </c>
      <c r="X58" s="142">
        <f t="shared" si="55"/>
        <v>45566</v>
      </c>
      <c r="Y58" s="142">
        <f t="shared" si="55"/>
        <v>45597</v>
      </c>
      <c r="Z58" s="142">
        <f t="shared" si="55"/>
        <v>45627</v>
      </c>
      <c r="AA58" s="142">
        <f t="shared" si="55"/>
        <v>45658</v>
      </c>
      <c r="AB58" s="142">
        <f t="shared" si="55"/>
        <v>45689</v>
      </c>
      <c r="AC58" s="142">
        <f t="shared" si="55"/>
        <v>45717</v>
      </c>
      <c r="AD58" s="142">
        <f t="shared" si="55"/>
        <v>45748</v>
      </c>
      <c r="AE58" s="142">
        <f t="shared" si="55"/>
        <v>45778</v>
      </c>
      <c r="AF58" s="142">
        <f t="shared" si="55"/>
        <v>45809</v>
      </c>
      <c r="AG58" s="142">
        <f t="shared" si="55"/>
        <v>45839</v>
      </c>
      <c r="AH58" s="142">
        <f t="shared" si="55"/>
        <v>45870</v>
      </c>
      <c r="AI58" s="142">
        <f t="shared" si="55"/>
        <v>45901</v>
      </c>
      <c r="AJ58" s="142">
        <f t="shared" si="55"/>
        <v>45931</v>
      </c>
      <c r="AK58" s="142">
        <f t="shared" si="55"/>
        <v>45962</v>
      </c>
      <c r="AL58" s="142">
        <f t="shared" si="55"/>
        <v>45992</v>
      </c>
      <c r="AM58" s="142">
        <f t="shared" si="55"/>
        <v>46023</v>
      </c>
    </row>
    <row r="59" spans="1:39" ht="15" customHeight="1" x14ac:dyDescent="0.25">
      <c r="A59" s="592"/>
      <c r="B59" s="13" t="str">
        <f t="shared" ref="B59:B72" si="56">B41</f>
        <v>Air Comp</v>
      </c>
      <c r="C59" s="26">
        <f>((C5*0.5)-C41)*C78*C93*C$2</f>
        <v>0</v>
      </c>
      <c r="D59" s="26">
        <f>((D5*0.5)+C23-D41)*D78*D93*D$2</f>
        <v>0</v>
      </c>
      <c r="E59" s="26">
        <f t="shared" ref="E59:AM59" si="57">((E5*0.5)+D23-E41)*E78*E93*E$2</f>
        <v>0</v>
      </c>
      <c r="F59" s="26">
        <f t="shared" si="57"/>
        <v>0</v>
      </c>
      <c r="G59" s="26">
        <f t="shared" si="57"/>
        <v>0</v>
      </c>
      <c r="H59" s="26">
        <f t="shared" si="57"/>
        <v>0</v>
      </c>
      <c r="I59" s="26">
        <f t="shared" si="57"/>
        <v>0</v>
      </c>
      <c r="J59" s="26">
        <f t="shared" si="57"/>
        <v>0</v>
      </c>
      <c r="K59" s="26">
        <f t="shared" si="57"/>
        <v>0</v>
      </c>
      <c r="L59" s="26">
        <f t="shared" si="57"/>
        <v>0</v>
      </c>
      <c r="M59" s="26">
        <f t="shared" si="57"/>
        <v>0</v>
      </c>
      <c r="N59" s="26">
        <f t="shared" si="57"/>
        <v>0</v>
      </c>
      <c r="O59" s="26">
        <f t="shared" si="57"/>
        <v>0</v>
      </c>
      <c r="P59" s="26">
        <f t="shared" si="57"/>
        <v>0</v>
      </c>
      <c r="Q59" s="26">
        <f t="shared" si="57"/>
        <v>0</v>
      </c>
      <c r="R59" s="26">
        <f t="shared" si="57"/>
        <v>0</v>
      </c>
      <c r="S59" s="26">
        <f t="shared" si="57"/>
        <v>0</v>
      </c>
      <c r="T59" s="26">
        <f t="shared" si="57"/>
        <v>0</v>
      </c>
      <c r="U59" s="26">
        <f t="shared" si="57"/>
        <v>0</v>
      </c>
      <c r="V59" s="26">
        <f t="shared" si="57"/>
        <v>0</v>
      </c>
      <c r="W59" s="26">
        <f t="shared" si="57"/>
        <v>0</v>
      </c>
      <c r="X59" s="26">
        <f t="shared" si="57"/>
        <v>0</v>
      </c>
      <c r="Y59" s="26">
        <f t="shared" si="57"/>
        <v>0</v>
      </c>
      <c r="Z59" s="26">
        <f t="shared" si="57"/>
        <v>0</v>
      </c>
      <c r="AA59" s="26">
        <f t="shared" si="57"/>
        <v>0</v>
      </c>
      <c r="AB59" s="26">
        <f t="shared" si="57"/>
        <v>0</v>
      </c>
      <c r="AC59" s="26">
        <f t="shared" si="57"/>
        <v>0</v>
      </c>
      <c r="AD59" s="26">
        <f t="shared" si="57"/>
        <v>0</v>
      </c>
      <c r="AE59" s="26">
        <f t="shared" si="57"/>
        <v>0</v>
      </c>
      <c r="AF59" s="26">
        <f t="shared" si="57"/>
        <v>0</v>
      </c>
      <c r="AG59" s="26">
        <f t="shared" si="57"/>
        <v>0</v>
      </c>
      <c r="AH59" s="26">
        <f t="shared" si="57"/>
        <v>0</v>
      </c>
      <c r="AI59" s="26">
        <f t="shared" si="57"/>
        <v>0</v>
      </c>
      <c r="AJ59" s="26">
        <f t="shared" si="57"/>
        <v>0</v>
      </c>
      <c r="AK59" s="26">
        <f t="shared" si="57"/>
        <v>0</v>
      </c>
      <c r="AL59" s="26">
        <f t="shared" si="57"/>
        <v>0</v>
      </c>
      <c r="AM59" s="26">
        <f t="shared" si="57"/>
        <v>0</v>
      </c>
    </row>
    <row r="60" spans="1:39" ht="15.75" x14ac:dyDescent="0.25">
      <c r="A60" s="592"/>
      <c r="B60" s="13" t="str">
        <f t="shared" si="56"/>
        <v>Building Shell</v>
      </c>
      <c r="C60" s="26">
        <f t="shared" ref="C60:C71" si="58">((C6*0.5)-C42)*C79*C94*C$2</f>
        <v>0</v>
      </c>
      <c r="D60" s="26">
        <f t="shared" ref="D60:AM60" si="59">((D6*0.5)+C24-D42)*D79*D94*D$2</f>
        <v>0</v>
      </c>
      <c r="E60" s="26">
        <f t="shared" si="59"/>
        <v>0</v>
      </c>
      <c r="F60" s="26">
        <f t="shared" si="59"/>
        <v>0</v>
      </c>
      <c r="G60" s="26">
        <f t="shared" si="59"/>
        <v>0</v>
      </c>
      <c r="H60" s="26">
        <f t="shared" si="59"/>
        <v>0</v>
      </c>
      <c r="I60" s="26">
        <f t="shared" si="59"/>
        <v>0</v>
      </c>
      <c r="J60" s="26">
        <f t="shared" si="59"/>
        <v>0</v>
      </c>
      <c r="K60" s="26">
        <f t="shared" si="59"/>
        <v>0</v>
      </c>
      <c r="L60" s="26">
        <f t="shared" si="59"/>
        <v>0</v>
      </c>
      <c r="M60" s="26">
        <f t="shared" si="59"/>
        <v>0</v>
      </c>
      <c r="N60" s="26">
        <f t="shared" si="59"/>
        <v>0</v>
      </c>
      <c r="O60" s="26">
        <f t="shared" si="59"/>
        <v>0</v>
      </c>
      <c r="P60" s="26">
        <f t="shared" si="59"/>
        <v>0</v>
      </c>
      <c r="Q60" s="26">
        <f t="shared" si="59"/>
        <v>0</v>
      </c>
      <c r="R60" s="26">
        <f t="shared" si="59"/>
        <v>0</v>
      </c>
      <c r="S60" s="26">
        <f t="shared" si="59"/>
        <v>0</v>
      </c>
      <c r="T60" s="26">
        <f t="shared" si="59"/>
        <v>0</v>
      </c>
      <c r="U60" s="26">
        <f t="shared" si="59"/>
        <v>0</v>
      </c>
      <c r="V60" s="26">
        <f t="shared" si="59"/>
        <v>0</v>
      </c>
      <c r="W60" s="26">
        <f t="shared" si="59"/>
        <v>0</v>
      </c>
      <c r="X60" s="26">
        <f t="shared" si="59"/>
        <v>0</v>
      </c>
      <c r="Y60" s="26">
        <f t="shared" si="59"/>
        <v>0</v>
      </c>
      <c r="Z60" s="26">
        <f t="shared" si="59"/>
        <v>0</v>
      </c>
      <c r="AA60" s="26">
        <f t="shared" si="59"/>
        <v>0</v>
      </c>
      <c r="AB60" s="26">
        <f t="shared" si="59"/>
        <v>0</v>
      </c>
      <c r="AC60" s="26">
        <f t="shared" si="59"/>
        <v>0</v>
      </c>
      <c r="AD60" s="26">
        <f t="shared" si="59"/>
        <v>0</v>
      </c>
      <c r="AE60" s="26">
        <f t="shared" si="59"/>
        <v>0</v>
      </c>
      <c r="AF60" s="26">
        <f t="shared" si="59"/>
        <v>0</v>
      </c>
      <c r="AG60" s="26">
        <f t="shared" si="59"/>
        <v>0</v>
      </c>
      <c r="AH60" s="26">
        <f t="shared" si="59"/>
        <v>0</v>
      </c>
      <c r="AI60" s="26">
        <f t="shared" si="59"/>
        <v>0</v>
      </c>
      <c r="AJ60" s="26">
        <f t="shared" si="59"/>
        <v>0</v>
      </c>
      <c r="AK60" s="26">
        <f t="shared" si="59"/>
        <v>0</v>
      </c>
      <c r="AL60" s="26">
        <f t="shared" si="59"/>
        <v>0</v>
      </c>
      <c r="AM60" s="26">
        <f t="shared" si="59"/>
        <v>0</v>
      </c>
    </row>
    <row r="61" spans="1:39" ht="15.75" x14ac:dyDescent="0.25">
      <c r="A61" s="592"/>
      <c r="B61" s="13" t="str">
        <f t="shared" si="56"/>
        <v>Cooking</v>
      </c>
      <c r="C61" s="26">
        <f t="shared" si="58"/>
        <v>0</v>
      </c>
      <c r="D61" s="26">
        <f t="shared" ref="D61:AM61" si="60">((D7*0.5)+C25-D43)*D80*D95*D$2</f>
        <v>0</v>
      </c>
      <c r="E61" s="26">
        <f t="shared" si="60"/>
        <v>0</v>
      </c>
      <c r="F61" s="26">
        <f t="shared" si="60"/>
        <v>0</v>
      </c>
      <c r="G61" s="26">
        <f t="shared" si="60"/>
        <v>0</v>
      </c>
      <c r="H61" s="26">
        <f t="shared" si="60"/>
        <v>0</v>
      </c>
      <c r="I61" s="26">
        <f t="shared" si="60"/>
        <v>0</v>
      </c>
      <c r="J61" s="26">
        <f t="shared" si="60"/>
        <v>0</v>
      </c>
      <c r="K61" s="26">
        <f t="shared" si="60"/>
        <v>0</v>
      </c>
      <c r="L61" s="26">
        <f t="shared" si="60"/>
        <v>0</v>
      </c>
      <c r="M61" s="26">
        <f t="shared" si="60"/>
        <v>0</v>
      </c>
      <c r="N61" s="26">
        <f t="shared" si="60"/>
        <v>0</v>
      </c>
      <c r="O61" s="26">
        <f t="shared" si="60"/>
        <v>0</v>
      </c>
      <c r="P61" s="26">
        <f t="shared" si="60"/>
        <v>0</v>
      </c>
      <c r="Q61" s="26">
        <f t="shared" si="60"/>
        <v>0</v>
      </c>
      <c r="R61" s="26">
        <f t="shared" si="60"/>
        <v>0</v>
      </c>
      <c r="S61" s="26">
        <f t="shared" si="60"/>
        <v>0</v>
      </c>
      <c r="T61" s="26">
        <f t="shared" si="60"/>
        <v>0</v>
      </c>
      <c r="U61" s="26">
        <f t="shared" si="60"/>
        <v>0</v>
      </c>
      <c r="V61" s="26">
        <f t="shared" si="60"/>
        <v>0</v>
      </c>
      <c r="W61" s="26">
        <f t="shared" si="60"/>
        <v>0</v>
      </c>
      <c r="X61" s="26">
        <f t="shared" si="60"/>
        <v>0</v>
      </c>
      <c r="Y61" s="26">
        <f t="shared" si="60"/>
        <v>0</v>
      </c>
      <c r="Z61" s="26">
        <f t="shared" si="60"/>
        <v>0</v>
      </c>
      <c r="AA61" s="26">
        <f t="shared" si="60"/>
        <v>0</v>
      </c>
      <c r="AB61" s="26">
        <f t="shared" si="60"/>
        <v>0</v>
      </c>
      <c r="AC61" s="26">
        <f t="shared" si="60"/>
        <v>0</v>
      </c>
      <c r="AD61" s="26">
        <f t="shared" si="60"/>
        <v>0</v>
      </c>
      <c r="AE61" s="26">
        <f t="shared" si="60"/>
        <v>0</v>
      </c>
      <c r="AF61" s="26">
        <f t="shared" si="60"/>
        <v>0</v>
      </c>
      <c r="AG61" s="26">
        <f t="shared" si="60"/>
        <v>0</v>
      </c>
      <c r="AH61" s="26">
        <f t="shared" si="60"/>
        <v>0</v>
      </c>
      <c r="AI61" s="26">
        <f t="shared" si="60"/>
        <v>0</v>
      </c>
      <c r="AJ61" s="26">
        <f t="shared" si="60"/>
        <v>0</v>
      </c>
      <c r="AK61" s="26">
        <f t="shared" si="60"/>
        <v>0</v>
      </c>
      <c r="AL61" s="26">
        <f t="shared" si="60"/>
        <v>0</v>
      </c>
      <c r="AM61" s="26">
        <f t="shared" si="60"/>
        <v>0</v>
      </c>
    </row>
    <row r="62" spans="1:39" ht="15.75" x14ac:dyDescent="0.25">
      <c r="A62" s="592"/>
      <c r="B62" s="13" t="str">
        <f t="shared" si="56"/>
        <v>Cooling</v>
      </c>
      <c r="C62" s="26">
        <f t="shared" si="58"/>
        <v>0</v>
      </c>
      <c r="D62" s="26">
        <f t="shared" ref="D62:AM62" si="61">((D8*0.5)+C26-D44)*D81*D96*D$2</f>
        <v>0</v>
      </c>
      <c r="E62" s="26">
        <f t="shared" si="61"/>
        <v>0</v>
      </c>
      <c r="F62" s="26">
        <f t="shared" si="61"/>
        <v>0</v>
      </c>
      <c r="G62" s="26">
        <f t="shared" si="61"/>
        <v>0</v>
      </c>
      <c r="H62" s="26">
        <f t="shared" si="61"/>
        <v>0</v>
      </c>
      <c r="I62" s="26">
        <f t="shared" si="61"/>
        <v>0</v>
      </c>
      <c r="J62" s="26">
        <f t="shared" si="61"/>
        <v>0</v>
      </c>
      <c r="K62" s="26">
        <f t="shared" si="61"/>
        <v>0</v>
      </c>
      <c r="L62" s="26">
        <f t="shared" si="61"/>
        <v>0</v>
      </c>
      <c r="M62" s="26">
        <f t="shared" si="61"/>
        <v>0</v>
      </c>
      <c r="N62" s="26">
        <f t="shared" si="61"/>
        <v>0</v>
      </c>
      <c r="O62" s="26">
        <f t="shared" si="61"/>
        <v>0</v>
      </c>
      <c r="P62" s="26">
        <f t="shared" si="61"/>
        <v>0</v>
      </c>
      <c r="Q62" s="26">
        <f t="shared" si="61"/>
        <v>0</v>
      </c>
      <c r="R62" s="26">
        <f t="shared" si="61"/>
        <v>0</v>
      </c>
      <c r="S62" s="26">
        <f t="shared" si="61"/>
        <v>0</v>
      </c>
      <c r="T62" s="26">
        <f t="shared" si="61"/>
        <v>0</v>
      </c>
      <c r="U62" s="26">
        <f t="shared" si="61"/>
        <v>0</v>
      </c>
      <c r="V62" s="26">
        <f t="shared" si="61"/>
        <v>0</v>
      </c>
      <c r="W62" s="26">
        <f t="shared" si="61"/>
        <v>0</v>
      </c>
      <c r="X62" s="26">
        <f t="shared" si="61"/>
        <v>0</v>
      </c>
      <c r="Y62" s="26">
        <f t="shared" si="61"/>
        <v>0</v>
      </c>
      <c r="Z62" s="26">
        <f t="shared" si="61"/>
        <v>0</v>
      </c>
      <c r="AA62" s="26">
        <f t="shared" si="61"/>
        <v>0</v>
      </c>
      <c r="AB62" s="26">
        <f t="shared" si="61"/>
        <v>0</v>
      </c>
      <c r="AC62" s="26">
        <f t="shared" si="61"/>
        <v>0</v>
      </c>
      <c r="AD62" s="26">
        <f t="shared" si="61"/>
        <v>0</v>
      </c>
      <c r="AE62" s="26">
        <f t="shared" si="61"/>
        <v>0</v>
      </c>
      <c r="AF62" s="26">
        <f t="shared" si="61"/>
        <v>0</v>
      </c>
      <c r="AG62" s="26">
        <f t="shared" si="61"/>
        <v>0</v>
      </c>
      <c r="AH62" s="26">
        <f t="shared" si="61"/>
        <v>0</v>
      </c>
      <c r="AI62" s="26">
        <f t="shared" si="61"/>
        <v>0</v>
      </c>
      <c r="AJ62" s="26">
        <f t="shared" si="61"/>
        <v>0</v>
      </c>
      <c r="AK62" s="26">
        <f t="shared" si="61"/>
        <v>0</v>
      </c>
      <c r="AL62" s="26">
        <f t="shared" si="61"/>
        <v>0</v>
      </c>
      <c r="AM62" s="26">
        <f t="shared" si="61"/>
        <v>0</v>
      </c>
    </row>
    <row r="63" spans="1:39" ht="15.75" x14ac:dyDescent="0.25">
      <c r="A63" s="592"/>
      <c r="B63" s="13" t="str">
        <f t="shared" si="56"/>
        <v>Ext Lighting</v>
      </c>
      <c r="C63" s="26">
        <f t="shared" si="58"/>
        <v>0</v>
      </c>
      <c r="D63" s="26">
        <f t="shared" ref="D63:AM63" si="62">((D9*0.5)+C27-D45)*D82*D97*D$2</f>
        <v>0</v>
      </c>
      <c r="E63" s="26">
        <f t="shared" si="62"/>
        <v>0</v>
      </c>
      <c r="F63" s="26">
        <f t="shared" si="62"/>
        <v>0</v>
      </c>
      <c r="G63" s="26">
        <f t="shared" si="62"/>
        <v>0</v>
      </c>
      <c r="H63" s="26">
        <f t="shared" si="62"/>
        <v>0</v>
      </c>
      <c r="I63" s="26">
        <f t="shared" si="62"/>
        <v>0</v>
      </c>
      <c r="J63" s="26">
        <f t="shared" si="62"/>
        <v>0</v>
      </c>
      <c r="K63" s="26">
        <f t="shared" si="62"/>
        <v>0</v>
      </c>
      <c r="L63" s="26">
        <f t="shared" si="62"/>
        <v>0</v>
      </c>
      <c r="M63" s="26">
        <f t="shared" si="62"/>
        <v>0</v>
      </c>
      <c r="N63" s="26">
        <f t="shared" si="62"/>
        <v>0</v>
      </c>
      <c r="O63" s="26">
        <f t="shared" si="62"/>
        <v>0</v>
      </c>
      <c r="P63" s="26">
        <f t="shared" si="62"/>
        <v>0</v>
      </c>
      <c r="Q63" s="26">
        <f t="shared" si="62"/>
        <v>0</v>
      </c>
      <c r="R63" s="26">
        <f t="shared" si="62"/>
        <v>0</v>
      </c>
      <c r="S63" s="26">
        <f t="shared" si="62"/>
        <v>0</v>
      </c>
      <c r="T63" s="26">
        <f t="shared" si="62"/>
        <v>0</v>
      </c>
      <c r="U63" s="26">
        <f t="shared" si="62"/>
        <v>0</v>
      </c>
      <c r="V63" s="26">
        <f t="shared" si="62"/>
        <v>0</v>
      </c>
      <c r="W63" s="26">
        <f t="shared" si="62"/>
        <v>0</v>
      </c>
      <c r="X63" s="26">
        <f t="shared" si="62"/>
        <v>0</v>
      </c>
      <c r="Y63" s="26">
        <f t="shared" si="62"/>
        <v>0</v>
      </c>
      <c r="Z63" s="26">
        <f t="shared" si="62"/>
        <v>0</v>
      </c>
      <c r="AA63" s="26">
        <f t="shared" si="62"/>
        <v>0</v>
      </c>
      <c r="AB63" s="26">
        <f t="shared" si="62"/>
        <v>0</v>
      </c>
      <c r="AC63" s="26">
        <f t="shared" si="62"/>
        <v>0</v>
      </c>
      <c r="AD63" s="26">
        <f t="shared" si="62"/>
        <v>0</v>
      </c>
      <c r="AE63" s="26">
        <f t="shared" si="62"/>
        <v>0</v>
      </c>
      <c r="AF63" s="26">
        <f t="shared" si="62"/>
        <v>0</v>
      </c>
      <c r="AG63" s="26">
        <f t="shared" si="62"/>
        <v>0</v>
      </c>
      <c r="AH63" s="26">
        <f t="shared" si="62"/>
        <v>0</v>
      </c>
      <c r="AI63" s="26">
        <f t="shared" si="62"/>
        <v>0</v>
      </c>
      <c r="AJ63" s="26">
        <f t="shared" si="62"/>
        <v>0</v>
      </c>
      <c r="AK63" s="26">
        <f t="shared" si="62"/>
        <v>0</v>
      </c>
      <c r="AL63" s="26">
        <f t="shared" si="62"/>
        <v>0</v>
      </c>
      <c r="AM63" s="26">
        <f t="shared" si="62"/>
        <v>0</v>
      </c>
    </row>
    <row r="64" spans="1:39" ht="15.75" x14ac:dyDescent="0.25">
      <c r="A64" s="592"/>
      <c r="B64" s="13" t="str">
        <f t="shared" si="56"/>
        <v>Heating</v>
      </c>
      <c r="C64" s="26">
        <f t="shared" si="58"/>
        <v>0</v>
      </c>
      <c r="D64" s="26">
        <f t="shared" ref="D64:AM64" si="63">((D10*0.5)+C28-D46)*D83*D98*D$2</f>
        <v>0</v>
      </c>
      <c r="E64" s="26">
        <f t="shared" si="63"/>
        <v>0</v>
      </c>
      <c r="F64" s="26">
        <f t="shared" si="63"/>
        <v>0</v>
      </c>
      <c r="G64" s="26">
        <f t="shared" si="63"/>
        <v>0</v>
      </c>
      <c r="H64" s="26">
        <f t="shared" si="63"/>
        <v>0</v>
      </c>
      <c r="I64" s="26">
        <f t="shared" si="63"/>
        <v>0</v>
      </c>
      <c r="J64" s="26">
        <f t="shared" si="63"/>
        <v>0</v>
      </c>
      <c r="K64" s="26">
        <f t="shared" si="63"/>
        <v>0</v>
      </c>
      <c r="L64" s="26">
        <f t="shared" si="63"/>
        <v>0</v>
      </c>
      <c r="M64" s="26">
        <f t="shared" si="63"/>
        <v>0</v>
      </c>
      <c r="N64" s="26">
        <f t="shared" si="63"/>
        <v>0</v>
      </c>
      <c r="O64" s="26">
        <f t="shared" si="63"/>
        <v>0</v>
      </c>
      <c r="P64" s="26">
        <f t="shared" si="63"/>
        <v>0</v>
      </c>
      <c r="Q64" s="26">
        <f t="shared" si="63"/>
        <v>0</v>
      </c>
      <c r="R64" s="26">
        <f t="shared" si="63"/>
        <v>0</v>
      </c>
      <c r="S64" s="26">
        <f t="shared" si="63"/>
        <v>0</v>
      </c>
      <c r="T64" s="26">
        <f t="shared" si="63"/>
        <v>0</v>
      </c>
      <c r="U64" s="26">
        <f t="shared" si="63"/>
        <v>0</v>
      </c>
      <c r="V64" s="26">
        <f t="shared" si="63"/>
        <v>0</v>
      </c>
      <c r="W64" s="26">
        <f t="shared" si="63"/>
        <v>0</v>
      </c>
      <c r="X64" s="26">
        <f t="shared" si="63"/>
        <v>0</v>
      </c>
      <c r="Y64" s="26">
        <f t="shared" si="63"/>
        <v>0</v>
      </c>
      <c r="Z64" s="26">
        <f t="shared" si="63"/>
        <v>0</v>
      </c>
      <c r="AA64" s="26">
        <f t="shared" si="63"/>
        <v>0</v>
      </c>
      <c r="AB64" s="26">
        <f t="shared" si="63"/>
        <v>0</v>
      </c>
      <c r="AC64" s="26">
        <f t="shared" si="63"/>
        <v>0</v>
      </c>
      <c r="AD64" s="26">
        <f t="shared" si="63"/>
        <v>0</v>
      </c>
      <c r="AE64" s="26">
        <f t="shared" si="63"/>
        <v>0</v>
      </c>
      <c r="AF64" s="26">
        <f t="shared" si="63"/>
        <v>0</v>
      </c>
      <c r="AG64" s="26">
        <f t="shared" si="63"/>
        <v>0</v>
      </c>
      <c r="AH64" s="26">
        <f t="shared" si="63"/>
        <v>0</v>
      </c>
      <c r="AI64" s="26">
        <f t="shared" si="63"/>
        <v>0</v>
      </c>
      <c r="AJ64" s="26">
        <f t="shared" si="63"/>
        <v>0</v>
      </c>
      <c r="AK64" s="26">
        <f t="shared" si="63"/>
        <v>0</v>
      </c>
      <c r="AL64" s="26">
        <f t="shared" si="63"/>
        <v>0</v>
      </c>
      <c r="AM64" s="26">
        <f t="shared" si="63"/>
        <v>0</v>
      </c>
    </row>
    <row r="65" spans="1:41" ht="15.75" x14ac:dyDescent="0.25">
      <c r="A65" s="592"/>
      <c r="B65" s="13" t="str">
        <f t="shared" si="56"/>
        <v>HVAC</v>
      </c>
      <c r="C65" s="26">
        <f t="shared" si="58"/>
        <v>0</v>
      </c>
      <c r="D65" s="26">
        <f t="shared" ref="D65:AM65" si="64">((D11*0.5)+C29-D47)*D84*D99*D$2</f>
        <v>0</v>
      </c>
      <c r="E65" s="26">
        <f t="shared" si="64"/>
        <v>0</v>
      </c>
      <c r="F65" s="26">
        <f t="shared" si="64"/>
        <v>0</v>
      </c>
      <c r="G65" s="26">
        <f t="shared" si="64"/>
        <v>0</v>
      </c>
      <c r="H65" s="26">
        <f t="shared" si="64"/>
        <v>0</v>
      </c>
      <c r="I65" s="26">
        <f t="shared" si="64"/>
        <v>0</v>
      </c>
      <c r="J65" s="26">
        <f t="shared" si="64"/>
        <v>0</v>
      </c>
      <c r="K65" s="26">
        <f t="shared" si="64"/>
        <v>0</v>
      </c>
      <c r="L65" s="26">
        <f t="shared" si="64"/>
        <v>0</v>
      </c>
      <c r="M65" s="26">
        <f t="shared" si="64"/>
        <v>0</v>
      </c>
      <c r="N65" s="26">
        <f t="shared" si="64"/>
        <v>0</v>
      </c>
      <c r="O65" s="26">
        <f t="shared" si="64"/>
        <v>0</v>
      </c>
      <c r="P65" s="26">
        <f t="shared" si="64"/>
        <v>0</v>
      </c>
      <c r="Q65" s="26">
        <f t="shared" si="64"/>
        <v>0</v>
      </c>
      <c r="R65" s="26">
        <f t="shared" si="64"/>
        <v>0</v>
      </c>
      <c r="S65" s="26">
        <f t="shared" si="64"/>
        <v>0</v>
      </c>
      <c r="T65" s="26">
        <f t="shared" si="64"/>
        <v>0</v>
      </c>
      <c r="U65" s="26">
        <f t="shared" si="64"/>
        <v>0</v>
      </c>
      <c r="V65" s="26">
        <f t="shared" si="64"/>
        <v>0</v>
      </c>
      <c r="W65" s="26">
        <f t="shared" si="64"/>
        <v>0</v>
      </c>
      <c r="X65" s="26">
        <f t="shared" si="64"/>
        <v>0</v>
      </c>
      <c r="Y65" s="26">
        <f t="shared" si="64"/>
        <v>0</v>
      </c>
      <c r="Z65" s="26">
        <f t="shared" si="64"/>
        <v>0</v>
      </c>
      <c r="AA65" s="26">
        <f t="shared" si="64"/>
        <v>0</v>
      </c>
      <c r="AB65" s="26">
        <f t="shared" si="64"/>
        <v>0</v>
      </c>
      <c r="AC65" s="26">
        <f t="shared" si="64"/>
        <v>0</v>
      </c>
      <c r="AD65" s="26">
        <f t="shared" si="64"/>
        <v>0</v>
      </c>
      <c r="AE65" s="26">
        <f t="shared" si="64"/>
        <v>0</v>
      </c>
      <c r="AF65" s="26">
        <f t="shared" si="64"/>
        <v>0</v>
      </c>
      <c r="AG65" s="26">
        <f t="shared" si="64"/>
        <v>0</v>
      </c>
      <c r="AH65" s="26">
        <f t="shared" si="64"/>
        <v>0</v>
      </c>
      <c r="AI65" s="26">
        <f t="shared" si="64"/>
        <v>0</v>
      </c>
      <c r="AJ65" s="26">
        <f t="shared" si="64"/>
        <v>0</v>
      </c>
      <c r="AK65" s="26">
        <f t="shared" si="64"/>
        <v>0</v>
      </c>
      <c r="AL65" s="26">
        <f t="shared" si="64"/>
        <v>0</v>
      </c>
      <c r="AM65" s="26">
        <f t="shared" si="64"/>
        <v>0</v>
      </c>
    </row>
    <row r="66" spans="1:41" ht="15.75" x14ac:dyDescent="0.25">
      <c r="A66" s="592"/>
      <c r="B66" s="13" t="str">
        <f t="shared" si="56"/>
        <v>Lighting</v>
      </c>
      <c r="C66" s="26">
        <f t="shared" si="58"/>
        <v>0</v>
      </c>
      <c r="D66" s="26">
        <f t="shared" ref="D66:AM66" si="65">((D12*0.5)+C30-D48)*D85*D100*D$2</f>
        <v>0</v>
      </c>
      <c r="E66" s="26">
        <f t="shared" si="65"/>
        <v>0</v>
      </c>
      <c r="F66" s="26">
        <f t="shared" si="65"/>
        <v>0</v>
      </c>
      <c r="G66" s="26">
        <f t="shared" si="65"/>
        <v>0</v>
      </c>
      <c r="H66" s="26">
        <f t="shared" si="65"/>
        <v>0</v>
      </c>
      <c r="I66" s="26">
        <f t="shared" si="65"/>
        <v>0</v>
      </c>
      <c r="J66" s="26">
        <f t="shared" si="65"/>
        <v>0</v>
      </c>
      <c r="K66" s="26">
        <f t="shared" si="65"/>
        <v>0</v>
      </c>
      <c r="L66" s="26">
        <f t="shared" si="65"/>
        <v>0</v>
      </c>
      <c r="M66" s="26">
        <f t="shared" si="65"/>
        <v>0</v>
      </c>
      <c r="N66" s="26">
        <f t="shared" si="65"/>
        <v>0</v>
      </c>
      <c r="O66" s="26">
        <f t="shared" si="65"/>
        <v>0</v>
      </c>
      <c r="P66" s="26">
        <f t="shared" si="65"/>
        <v>0</v>
      </c>
      <c r="Q66" s="26">
        <f t="shared" si="65"/>
        <v>0</v>
      </c>
      <c r="R66" s="26">
        <f t="shared" si="65"/>
        <v>0</v>
      </c>
      <c r="S66" s="26">
        <f t="shared" si="65"/>
        <v>0</v>
      </c>
      <c r="T66" s="26">
        <f t="shared" si="65"/>
        <v>0</v>
      </c>
      <c r="U66" s="26">
        <f t="shared" si="65"/>
        <v>0</v>
      </c>
      <c r="V66" s="26">
        <f t="shared" si="65"/>
        <v>0</v>
      </c>
      <c r="W66" s="26">
        <f t="shared" si="65"/>
        <v>0</v>
      </c>
      <c r="X66" s="26">
        <f t="shared" si="65"/>
        <v>0</v>
      </c>
      <c r="Y66" s="26">
        <f t="shared" si="65"/>
        <v>0</v>
      </c>
      <c r="Z66" s="26">
        <f t="shared" si="65"/>
        <v>0</v>
      </c>
      <c r="AA66" s="26">
        <f t="shared" si="65"/>
        <v>0</v>
      </c>
      <c r="AB66" s="26">
        <f t="shared" si="65"/>
        <v>0</v>
      </c>
      <c r="AC66" s="26">
        <f t="shared" si="65"/>
        <v>0</v>
      </c>
      <c r="AD66" s="26">
        <f t="shared" si="65"/>
        <v>0</v>
      </c>
      <c r="AE66" s="26">
        <f t="shared" si="65"/>
        <v>0</v>
      </c>
      <c r="AF66" s="26">
        <f t="shared" si="65"/>
        <v>0</v>
      </c>
      <c r="AG66" s="26">
        <f t="shared" si="65"/>
        <v>0</v>
      </c>
      <c r="AH66" s="26">
        <f t="shared" si="65"/>
        <v>0</v>
      </c>
      <c r="AI66" s="26">
        <f t="shared" si="65"/>
        <v>0</v>
      </c>
      <c r="AJ66" s="26">
        <f t="shared" si="65"/>
        <v>0</v>
      </c>
      <c r="AK66" s="26">
        <f t="shared" si="65"/>
        <v>0</v>
      </c>
      <c r="AL66" s="26">
        <f t="shared" si="65"/>
        <v>0</v>
      </c>
      <c r="AM66" s="26">
        <f t="shared" si="65"/>
        <v>0</v>
      </c>
    </row>
    <row r="67" spans="1:41" ht="15.75" x14ac:dyDescent="0.25">
      <c r="A67" s="592"/>
      <c r="B67" s="13" t="str">
        <f t="shared" si="56"/>
        <v>Miscellaneous</v>
      </c>
      <c r="C67" s="26">
        <f t="shared" si="58"/>
        <v>0</v>
      </c>
      <c r="D67" s="26">
        <f t="shared" ref="D67:AM67" si="66">((D13*0.5)+C31-D49)*D86*D101*D$2</f>
        <v>0</v>
      </c>
      <c r="E67" s="26">
        <f t="shared" si="66"/>
        <v>0</v>
      </c>
      <c r="F67" s="26">
        <f t="shared" si="66"/>
        <v>0</v>
      </c>
      <c r="G67" s="26">
        <f t="shared" si="66"/>
        <v>0</v>
      </c>
      <c r="H67" s="26">
        <f t="shared" si="66"/>
        <v>0</v>
      </c>
      <c r="I67" s="26">
        <f t="shared" si="66"/>
        <v>0</v>
      </c>
      <c r="J67" s="26">
        <f t="shared" si="66"/>
        <v>0</v>
      </c>
      <c r="K67" s="26">
        <f t="shared" si="66"/>
        <v>0</v>
      </c>
      <c r="L67" s="26">
        <f t="shared" si="66"/>
        <v>0</v>
      </c>
      <c r="M67" s="26">
        <f t="shared" si="66"/>
        <v>0</v>
      </c>
      <c r="N67" s="26">
        <f t="shared" si="66"/>
        <v>0</v>
      </c>
      <c r="O67" s="26">
        <f t="shared" si="66"/>
        <v>0</v>
      </c>
      <c r="P67" s="26">
        <f t="shared" si="66"/>
        <v>0</v>
      </c>
      <c r="Q67" s="26">
        <f t="shared" si="66"/>
        <v>0</v>
      </c>
      <c r="R67" s="26">
        <f t="shared" si="66"/>
        <v>0</v>
      </c>
      <c r="S67" s="26">
        <f t="shared" si="66"/>
        <v>0</v>
      </c>
      <c r="T67" s="26">
        <f t="shared" si="66"/>
        <v>0</v>
      </c>
      <c r="U67" s="26">
        <f t="shared" si="66"/>
        <v>0</v>
      </c>
      <c r="V67" s="26">
        <f t="shared" si="66"/>
        <v>0</v>
      </c>
      <c r="W67" s="26">
        <f t="shared" si="66"/>
        <v>0</v>
      </c>
      <c r="X67" s="26">
        <f t="shared" si="66"/>
        <v>0</v>
      </c>
      <c r="Y67" s="26">
        <f t="shared" si="66"/>
        <v>0</v>
      </c>
      <c r="Z67" s="26">
        <f t="shared" si="66"/>
        <v>0</v>
      </c>
      <c r="AA67" s="26">
        <f t="shared" si="66"/>
        <v>0</v>
      </c>
      <c r="AB67" s="26">
        <f t="shared" si="66"/>
        <v>0</v>
      </c>
      <c r="AC67" s="26">
        <f t="shared" si="66"/>
        <v>0</v>
      </c>
      <c r="AD67" s="26">
        <f t="shared" si="66"/>
        <v>0</v>
      </c>
      <c r="AE67" s="26">
        <f t="shared" si="66"/>
        <v>0</v>
      </c>
      <c r="AF67" s="26">
        <f t="shared" si="66"/>
        <v>0</v>
      </c>
      <c r="AG67" s="26">
        <f t="shared" si="66"/>
        <v>0</v>
      </c>
      <c r="AH67" s="26">
        <f t="shared" si="66"/>
        <v>0</v>
      </c>
      <c r="AI67" s="26">
        <f t="shared" si="66"/>
        <v>0</v>
      </c>
      <c r="AJ67" s="26">
        <f t="shared" si="66"/>
        <v>0</v>
      </c>
      <c r="AK67" s="26">
        <f t="shared" si="66"/>
        <v>0</v>
      </c>
      <c r="AL67" s="26">
        <f t="shared" si="66"/>
        <v>0</v>
      </c>
      <c r="AM67" s="26">
        <f t="shared" si="66"/>
        <v>0</v>
      </c>
    </row>
    <row r="68" spans="1:41" ht="15.75" customHeight="1" x14ac:dyDescent="0.25">
      <c r="A68" s="592"/>
      <c r="B68" s="13" t="str">
        <f t="shared" si="56"/>
        <v>Motors</v>
      </c>
      <c r="C68" s="26">
        <f t="shared" si="58"/>
        <v>0</v>
      </c>
      <c r="D68" s="26">
        <f t="shared" ref="D68:AM68" si="67">((D14*0.5)+C32-D50)*D87*D102*D$2</f>
        <v>0</v>
      </c>
      <c r="E68" s="26">
        <f t="shared" si="67"/>
        <v>0</v>
      </c>
      <c r="F68" s="26">
        <f t="shared" si="67"/>
        <v>0</v>
      </c>
      <c r="G68" s="26">
        <f t="shared" si="67"/>
        <v>0</v>
      </c>
      <c r="H68" s="26">
        <f t="shared" si="67"/>
        <v>0</v>
      </c>
      <c r="I68" s="26">
        <f t="shared" si="67"/>
        <v>0</v>
      </c>
      <c r="J68" s="26">
        <f t="shared" si="67"/>
        <v>0</v>
      </c>
      <c r="K68" s="26">
        <f t="shared" si="67"/>
        <v>0</v>
      </c>
      <c r="L68" s="26">
        <f t="shared" si="67"/>
        <v>0</v>
      </c>
      <c r="M68" s="26">
        <f t="shared" si="67"/>
        <v>0</v>
      </c>
      <c r="N68" s="26">
        <f t="shared" si="67"/>
        <v>0</v>
      </c>
      <c r="O68" s="26">
        <f t="shared" si="67"/>
        <v>0</v>
      </c>
      <c r="P68" s="26">
        <f t="shared" si="67"/>
        <v>0</v>
      </c>
      <c r="Q68" s="26">
        <f t="shared" si="67"/>
        <v>0</v>
      </c>
      <c r="R68" s="26">
        <f t="shared" si="67"/>
        <v>0</v>
      </c>
      <c r="S68" s="26">
        <f t="shared" si="67"/>
        <v>0</v>
      </c>
      <c r="T68" s="26">
        <f t="shared" si="67"/>
        <v>0</v>
      </c>
      <c r="U68" s="26">
        <f t="shared" si="67"/>
        <v>0</v>
      </c>
      <c r="V68" s="26">
        <f t="shared" si="67"/>
        <v>0</v>
      </c>
      <c r="W68" s="26">
        <f t="shared" si="67"/>
        <v>0</v>
      </c>
      <c r="X68" s="26">
        <f t="shared" si="67"/>
        <v>0</v>
      </c>
      <c r="Y68" s="26">
        <f t="shared" si="67"/>
        <v>0</v>
      </c>
      <c r="Z68" s="26">
        <f t="shared" si="67"/>
        <v>0</v>
      </c>
      <c r="AA68" s="26">
        <f t="shared" si="67"/>
        <v>0</v>
      </c>
      <c r="AB68" s="26">
        <f t="shared" si="67"/>
        <v>0</v>
      </c>
      <c r="AC68" s="26">
        <f t="shared" si="67"/>
        <v>0</v>
      </c>
      <c r="AD68" s="26">
        <f t="shared" si="67"/>
        <v>0</v>
      </c>
      <c r="AE68" s="26">
        <f t="shared" si="67"/>
        <v>0</v>
      </c>
      <c r="AF68" s="26">
        <f t="shared" si="67"/>
        <v>0</v>
      </c>
      <c r="AG68" s="26">
        <f t="shared" si="67"/>
        <v>0</v>
      </c>
      <c r="AH68" s="26">
        <f t="shared" si="67"/>
        <v>0</v>
      </c>
      <c r="AI68" s="26">
        <f t="shared" si="67"/>
        <v>0</v>
      </c>
      <c r="AJ68" s="26">
        <f t="shared" si="67"/>
        <v>0</v>
      </c>
      <c r="AK68" s="26">
        <f t="shared" si="67"/>
        <v>0</v>
      </c>
      <c r="AL68" s="26">
        <f t="shared" si="67"/>
        <v>0</v>
      </c>
      <c r="AM68" s="26">
        <f t="shared" si="67"/>
        <v>0</v>
      </c>
    </row>
    <row r="69" spans="1:41" ht="15.75" x14ac:dyDescent="0.25">
      <c r="A69" s="592"/>
      <c r="B69" s="13" t="str">
        <f t="shared" si="56"/>
        <v>Process</v>
      </c>
      <c r="C69" s="26">
        <f t="shared" si="58"/>
        <v>0</v>
      </c>
      <c r="D69" s="26">
        <f t="shared" ref="D69:AM69" si="68">((D15*0.5)+C33-D51)*D88*D103*D$2</f>
        <v>0</v>
      </c>
      <c r="E69" s="26">
        <f t="shared" si="68"/>
        <v>0</v>
      </c>
      <c r="F69" s="26">
        <f t="shared" si="68"/>
        <v>0</v>
      </c>
      <c r="G69" s="26">
        <f t="shared" si="68"/>
        <v>0</v>
      </c>
      <c r="H69" s="26">
        <f t="shared" si="68"/>
        <v>0</v>
      </c>
      <c r="I69" s="26">
        <f t="shared" si="68"/>
        <v>0</v>
      </c>
      <c r="J69" s="26">
        <f t="shared" si="68"/>
        <v>0</v>
      </c>
      <c r="K69" s="26">
        <f t="shared" si="68"/>
        <v>0</v>
      </c>
      <c r="L69" s="26">
        <f t="shared" si="68"/>
        <v>0</v>
      </c>
      <c r="M69" s="26">
        <f t="shared" si="68"/>
        <v>0</v>
      </c>
      <c r="N69" s="26">
        <f t="shared" si="68"/>
        <v>0</v>
      </c>
      <c r="O69" s="26">
        <f t="shared" si="68"/>
        <v>0</v>
      </c>
      <c r="P69" s="26">
        <f t="shared" si="68"/>
        <v>0</v>
      </c>
      <c r="Q69" s="26">
        <f t="shared" si="68"/>
        <v>0</v>
      </c>
      <c r="R69" s="26">
        <f t="shared" si="68"/>
        <v>0</v>
      </c>
      <c r="S69" s="26">
        <f t="shared" si="68"/>
        <v>0</v>
      </c>
      <c r="T69" s="26">
        <f t="shared" si="68"/>
        <v>0</v>
      </c>
      <c r="U69" s="26">
        <f t="shared" si="68"/>
        <v>0</v>
      </c>
      <c r="V69" s="26">
        <f t="shared" si="68"/>
        <v>0</v>
      </c>
      <c r="W69" s="26">
        <f t="shared" si="68"/>
        <v>0</v>
      </c>
      <c r="X69" s="26">
        <f t="shared" si="68"/>
        <v>0</v>
      </c>
      <c r="Y69" s="26">
        <f t="shared" si="68"/>
        <v>0</v>
      </c>
      <c r="Z69" s="26">
        <f t="shared" si="68"/>
        <v>0</v>
      </c>
      <c r="AA69" s="26">
        <f t="shared" si="68"/>
        <v>0</v>
      </c>
      <c r="AB69" s="26">
        <f t="shared" si="68"/>
        <v>0</v>
      </c>
      <c r="AC69" s="26">
        <f t="shared" si="68"/>
        <v>0</v>
      </c>
      <c r="AD69" s="26">
        <f t="shared" si="68"/>
        <v>0</v>
      </c>
      <c r="AE69" s="26">
        <f t="shared" si="68"/>
        <v>0</v>
      </c>
      <c r="AF69" s="26">
        <f t="shared" si="68"/>
        <v>0</v>
      </c>
      <c r="AG69" s="26">
        <f t="shared" si="68"/>
        <v>0</v>
      </c>
      <c r="AH69" s="26">
        <f t="shared" si="68"/>
        <v>0</v>
      </c>
      <c r="AI69" s="26">
        <f t="shared" si="68"/>
        <v>0</v>
      </c>
      <c r="AJ69" s="26">
        <f t="shared" si="68"/>
        <v>0</v>
      </c>
      <c r="AK69" s="26">
        <f t="shared" si="68"/>
        <v>0</v>
      </c>
      <c r="AL69" s="26">
        <f t="shared" si="68"/>
        <v>0</v>
      </c>
      <c r="AM69" s="26">
        <f t="shared" si="68"/>
        <v>0</v>
      </c>
    </row>
    <row r="70" spans="1:41" ht="15.75" x14ac:dyDescent="0.25">
      <c r="A70" s="592"/>
      <c r="B70" s="13" t="str">
        <f t="shared" si="56"/>
        <v>Refrigeration</v>
      </c>
      <c r="C70" s="26">
        <f t="shared" si="58"/>
        <v>0</v>
      </c>
      <c r="D70" s="26">
        <f t="shared" ref="D70:AM70" si="69">((D16*0.5)+C34-D52)*D89*D104*D$2</f>
        <v>0</v>
      </c>
      <c r="E70" s="26">
        <f t="shared" si="69"/>
        <v>0</v>
      </c>
      <c r="F70" s="26">
        <f t="shared" si="69"/>
        <v>0</v>
      </c>
      <c r="G70" s="26">
        <f t="shared" si="69"/>
        <v>0</v>
      </c>
      <c r="H70" s="26">
        <f t="shared" si="69"/>
        <v>0</v>
      </c>
      <c r="I70" s="26">
        <f t="shared" si="69"/>
        <v>0</v>
      </c>
      <c r="J70" s="26">
        <f t="shared" si="69"/>
        <v>0</v>
      </c>
      <c r="K70" s="26">
        <f t="shared" si="69"/>
        <v>0</v>
      </c>
      <c r="L70" s="26">
        <f t="shared" si="69"/>
        <v>0</v>
      </c>
      <c r="M70" s="26">
        <f t="shared" si="69"/>
        <v>0</v>
      </c>
      <c r="N70" s="26">
        <f t="shared" si="69"/>
        <v>0</v>
      </c>
      <c r="O70" s="26">
        <f t="shared" si="69"/>
        <v>0</v>
      </c>
      <c r="P70" s="26">
        <f t="shared" si="69"/>
        <v>0</v>
      </c>
      <c r="Q70" s="26">
        <f t="shared" si="69"/>
        <v>0</v>
      </c>
      <c r="R70" s="26">
        <f t="shared" si="69"/>
        <v>0</v>
      </c>
      <c r="S70" s="26">
        <f t="shared" si="69"/>
        <v>0</v>
      </c>
      <c r="T70" s="26">
        <f t="shared" si="69"/>
        <v>0</v>
      </c>
      <c r="U70" s="26">
        <f t="shared" si="69"/>
        <v>0</v>
      </c>
      <c r="V70" s="26">
        <f t="shared" si="69"/>
        <v>0</v>
      </c>
      <c r="W70" s="26">
        <f t="shared" si="69"/>
        <v>0</v>
      </c>
      <c r="X70" s="26">
        <f t="shared" si="69"/>
        <v>0</v>
      </c>
      <c r="Y70" s="26">
        <f t="shared" si="69"/>
        <v>0</v>
      </c>
      <c r="Z70" s="26">
        <f t="shared" si="69"/>
        <v>0</v>
      </c>
      <c r="AA70" s="26">
        <f t="shared" si="69"/>
        <v>0</v>
      </c>
      <c r="AB70" s="26">
        <f t="shared" si="69"/>
        <v>0</v>
      </c>
      <c r="AC70" s="26">
        <f t="shared" si="69"/>
        <v>0</v>
      </c>
      <c r="AD70" s="26">
        <f t="shared" si="69"/>
        <v>0</v>
      </c>
      <c r="AE70" s="26">
        <f t="shared" si="69"/>
        <v>0</v>
      </c>
      <c r="AF70" s="26">
        <f t="shared" si="69"/>
        <v>0</v>
      </c>
      <c r="AG70" s="26">
        <f t="shared" si="69"/>
        <v>0</v>
      </c>
      <c r="AH70" s="26">
        <f t="shared" si="69"/>
        <v>0</v>
      </c>
      <c r="AI70" s="26">
        <f t="shared" si="69"/>
        <v>0</v>
      </c>
      <c r="AJ70" s="26">
        <f t="shared" si="69"/>
        <v>0</v>
      </c>
      <c r="AK70" s="26">
        <f t="shared" si="69"/>
        <v>0</v>
      </c>
      <c r="AL70" s="26">
        <f t="shared" si="69"/>
        <v>0</v>
      </c>
      <c r="AM70" s="26">
        <f t="shared" si="69"/>
        <v>0</v>
      </c>
    </row>
    <row r="71" spans="1:41" ht="15.75" x14ac:dyDescent="0.25">
      <c r="A71" s="592"/>
      <c r="B71" s="13" t="str">
        <f t="shared" si="56"/>
        <v>Water Heating</v>
      </c>
      <c r="C71" s="26">
        <f t="shared" si="58"/>
        <v>0</v>
      </c>
      <c r="D71" s="26">
        <f t="shared" ref="D71:AM71" si="70">((D17*0.5)+C35-D53)*D90*D105*D$2</f>
        <v>0</v>
      </c>
      <c r="E71" s="26">
        <f t="shared" si="70"/>
        <v>0</v>
      </c>
      <c r="F71" s="26">
        <f t="shared" si="70"/>
        <v>0</v>
      </c>
      <c r="G71" s="26">
        <f t="shared" si="70"/>
        <v>0</v>
      </c>
      <c r="H71" s="26">
        <f t="shared" si="70"/>
        <v>0</v>
      </c>
      <c r="I71" s="26">
        <f t="shared" si="70"/>
        <v>0</v>
      </c>
      <c r="J71" s="26">
        <f t="shared" si="70"/>
        <v>0</v>
      </c>
      <c r="K71" s="26">
        <f t="shared" si="70"/>
        <v>0</v>
      </c>
      <c r="L71" s="26">
        <f t="shared" si="70"/>
        <v>0</v>
      </c>
      <c r="M71" s="26">
        <f t="shared" si="70"/>
        <v>0</v>
      </c>
      <c r="N71" s="26">
        <f t="shared" si="70"/>
        <v>0</v>
      </c>
      <c r="O71" s="26">
        <f t="shared" si="70"/>
        <v>0</v>
      </c>
      <c r="P71" s="26">
        <f t="shared" si="70"/>
        <v>0</v>
      </c>
      <c r="Q71" s="26">
        <f t="shared" si="70"/>
        <v>0</v>
      </c>
      <c r="R71" s="26">
        <f t="shared" si="70"/>
        <v>0</v>
      </c>
      <c r="S71" s="26">
        <f t="shared" si="70"/>
        <v>0</v>
      </c>
      <c r="T71" s="26">
        <f t="shared" si="70"/>
        <v>0</v>
      </c>
      <c r="U71" s="26">
        <f t="shared" si="70"/>
        <v>0</v>
      </c>
      <c r="V71" s="26">
        <f t="shared" si="70"/>
        <v>0</v>
      </c>
      <c r="W71" s="26">
        <f t="shared" si="70"/>
        <v>0</v>
      </c>
      <c r="X71" s="26">
        <f t="shared" si="70"/>
        <v>0</v>
      </c>
      <c r="Y71" s="26">
        <f t="shared" si="70"/>
        <v>0</v>
      </c>
      <c r="Z71" s="26">
        <f t="shared" si="70"/>
        <v>0</v>
      </c>
      <c r="AA71" s="26">
        <f t="shared" si="70"/>
        <v>0</v>
      </c>
      <c r="AB71" s="26">
        <f t="shared" si="70"/>
        <v>0</v>
      </c>
      <c r="AC71" s="26">
        <f t="shared" si="70"/>
        <v>0</v>
      </c>
      <c r="AD71" s="26">
        <f t="shared" si="70"/>
        <v>0</v>
      </c>
      <c r="AE71" s="26">
        <f t="shared" si="70"/>
        <v>0</v>
      </c>
      <c r="AF71" s="26">
        <f t="shared" si="70"/>
        <v>0</v>
      </c>
      <c r="AG71" s="26">
        <f t="shared" si="70"/>
        <v>0</v>
      </c>
      <c r="AH71" s="26">
        <f t="shared" si="70"/>
        <v>0</v>
      </c>
      <c r="AI71" s="26">
        <f t="shared" si="70"/>
        <v>0</v>
      </c>
      <c r="AJ71" s="26">
        <f t="shared" si="70"/>
        <v>0</v>
      </c>
      <c r="AK71" s="26">
        <f t="shared" si="70"/>
        <v>0</v>
      </c>
      <c r="AL71" s="26">
        <f t="shared" si="70"/>
        <v>0</v>
      </c>
      <c r="AM71" s="26">
        <f t="shared" si="70"/>
        <v>0</v>
      </c>
    </row>
    <row r="72" spans="1:41" ht="15.75" customHeight="1" x14ac:dyDescent="0.25">
      <c r="A72" s="592"/>
      <c r="B72" s="13" t="str">
        <f t="shared" si="5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0</v>
      </c>
      <c r="E73" s="26">
        <f t="shared" ref="E73:AM73" si="71">SUM(E59:E72)</f>
        <v>0</v>
      </c>
      <c r="F73" s="26">
        <f t="shared" si="71"/>
        <v>0</v>
      </c>
      <c r="G73" s="26">
        <f t="shared" si="71"/>
        <v>0</v>
      </c>
      <c r="H73" s="26">
        <f t="shared" si="71"/>
        <v>0</v>
      </c>
      <c r="I73" s="26">
        <f t="shared" si="71"/>
        <v>0</v>
      </c>
      <c r="J73" s="26">
        <f t="shared" si="71"/>
        <v>0</v>
      </c>
      <c r="K73" s="26">
        <f t="shared" si="71"/>
        <v>0</v>
      </c>
      <c r="L73" s="26">
        <f t="shared" si="71"/>
        <v>0</v>
      </c>
      <c r="M73" s="26">
        <f t="shared" si="71"/>
        <v>0</v>
      </c>
      <c r="N73" s="26">
        <f t="shared" si="71"/>
        <v>0</v>
      </c>
      <c r="O73" s="26">
        <f t="shared" si="71"/>
        <v>0</v>
      </c>
      <c r="P73" s="26">
        <f t="shared" si="71"/>
        <v>0</v>
      </c>
      <c r="Q73" s="26">
        <f t="shared" si="71"/>
        <v>0</v>
      </c>
      <c r="R73" s="26">
        <f t="shared" si="71"/>
        <v>0</v>
      </c>
      <c r="S73" s="26">
        <f t="shared" si="71"/>
        <v>0</v>
      </c>
      <c r="T73" s="26">
        <f t="shared" si="71"/>
        <v>0</v>
      </c>
      <c r="U73" s="26">
        <f t="shared" si="71"/>
        <v>0</v>
      </c>
      <c r="V73" s="26">
        <f t="shared" si="71"/>
        <v>0</v>
      </c>
      <c r="W73" s="26">
        <f t="shared" si="71"/>
        <v>0</v>
      </c>
      <c r="X73" s="26">
        <f t="shared" si="71"/>
        <v>0</v>
      </c>
      <c r="Y73" s="26">
        <f t="shared" si="71"/>
        <v>0</v>
      </c>
      <c r="Z73" s="26">
        <f t="shared" si="71"/>
        <v>0</v>
      </c>
      <c r="AA73" s="26">
        <f t="shared" si="71"/>
        <v>0</v>
      </c>
      <c r="AB73" s="26">
        <f t="shared" si="71"/>
        <v>0</v>
      </c>
      <c r="AC73" s="26">
        <f t="shared" si="71"/>
        <v>0</v>
      </c>
      <c r="AD73" s="26">
        <f t="shared" si="71"/>
        <v>0</v>
      </c>
      <c r="AE73" s="26">
        <f t="shared" si="71"/>
        <v>0</v>
      </c>
      <c r="AF73" s="26">
        <f t="shared" si="71"/>
        <v>0</v>
      </c>
      <c r="AG73" s="26">
        <f t="shared" si="71"/>
        <v>0</v>
      </c>
      <c r="AH73" s="26">
        <f t="shared" si="71"/>
        <v>0</v>
      </c>
      <c r="AI73" s="26">
        <f t="shared" si="71"/>
        <v>0</v>
      </c>
      <c r="AJ73" s="26">
        <f t="shared" si="71"/>
        <v>0</v>
      </c>
      <c r="AK73" s="26">
        <f t="shared" si="71"/>
        <v>0</v>
      </c>
      <c r="AL73" s="26">
        <f t="shared" si="71"/>
        <v>0</v>
      </c>
      <c r="AM73" s="26">
        <f t="shared" si="71"/>
        <v>0</v>
      </c>
    </row>
    <row r="74" spans="1:41" ht="16.5" customHeight="1" thickBot="1" x14ac:dyDescent="0.3">
      <c r="A74" s="593"/>
      <c r="B74" s="135" t="s">
        <v>26</v>
      </c>
      <c r="C74" s="27">
        <f>C73</f>
        <v>0</v>
      </c>
      <c r="D74" s="27">
        <f>C74+D73</f>
        <v>0</v>
      </c>
      <c r="E74" s="27">
        <f t="shared" ref="E74:AM74" si="72">D74+E73</f>
        <v>0</v>
      </c>
      <c r="F74" s="27">
        <f t="shared" si="72"/>
        <v>0</v>
      </c>
      <c r="G74" s="27">
        <f t="shared" si="72"/>
        <v>0</v>
      </c>
      <c r="H74" s="27">
        <f t="shared" si="72"/>
        <v>0</v>
      </c>
      <c r="I74" s="27">
        <f t="shared" si="72"/>
        <v>0</v>
      </c>
      <c r="J74" s="27">
        <f t="shared" si="72"/>
        <v>0</v>
      </c>
      <c r="K74" s="27">
        <f t="shared" si="72"/>
        <v>0</v>
      </c>
      <c r="L74" s="27">
        <f t="shared" si="72"/>
        <v>0</v>
      </c>
      <c r="M74" s="27">
        <f t="shared" si="72"/>
        <v>0</v>
      </c>
      <c r="N74" s="27">
        <f t="shared" si="72"/>
        <v>0</v>
      </c>
      <c r="O74" s="27">
        <f t="shared" si="72"/>
        <v>0</v>
      </c>
      <c r="P74" s="27">
        <f t="shared" si="72"/>
        <v>0</v>
      </c>
      <c r="Q74" s="27">
        <f t="shared" si="72"/>
        <v>0</v>
      </c>
      <c r="R74" s="27">
        <f t="shared" si="72"/>
        <v>0</v>
      </c>
      <c r="S74" s="27">
        <f t="shared" si="72"/>
        <v>0</v>
      </c>
      <c r="T74" s="27">
        <f t="shared" si="72"/>
        <v>0</v>
      </c>
      <c r="U74" s="27">
        <f t="shared" si="72"/>
        <v>0</v>
      </c>
      <c r="V74" s="27">
        <f t="shared" si="72"/>
        <v>0</v>
      </c>
      <c r="W74" s="27">
        <f t="shared" si="72"/>
        <v>0</v>
      </c>
      <c r="X74" s="27">
        <f t="shared" si="72"/>
        <v>0</v>
      </c>
      <c r="Y74" s="27">
        <f t="shared" si="72"/>
        <v>0</v>
      </c>
      <c r="Z74" s="27">
        <f t="shared" si="72"/>
        <v>0</v>
      </c>
      <c r="AA74" s="27">
        <f t="shared" si="72"/>
        <v>0</v>
      </c>
      <c r="AB74" s="27">
        <f t="shared" si="72"/>
        <v>0</v>
      </c>
      <c r="AC74" s="27">
        <f t="shared" si="72"/>
        <v>0</v>
      </c>
      <c r="AD74" s="27">
        <f t="shared" si="72"/>
        <v>0</v>
      </c>
      <c r="AE74" s="27">
        <f t="shared" si="72"/>
        <v>0</v>
      </c>
      <c r="AF74" s="27">
        <f t="shared" si="72"/>
        <v>0</v>
      </c>
      <c r="AG74" s="27">
        <f t="shared" si="72"/>
        <v>0</v>
      </c>
      <c r="AH74" s="27">
        <f t="shared" si="72"/>
        <v>0</v>
      </c>
      <c r="AI74" s="27">
        <f t="shared" si="72"/>
        <v>0</v>
      </c>
      <c r="AJ74" s="27">
        <f t="shared" si="72"/>
        <v>0</v>
      </c>
      <c r="AK74" s="27">
        <f t="shared" si="72"/>
        <v>0</v>
      </c>
      <c r="AL74" s="27">
        <f t="shared" si="72"/>
        <v>0</v>
      </c>
      <c r="AM74" s="27">
        <f t="shared" si="72"/>
        <v>0</v>
      </c>
    </row>
    <row r="75" spans="1:41"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625" t="s">
        <v>12</v>
      </c>
      <c r="B77" s="17" t="s">
        <v>12</v>
      </c>
      <c r="C77" s="142">
        <f>C$4</f>
        <v>44927</v>
      </c>
      <c r="D77" s="142">
        <f t="shared" ref="D77:AM77" si="73">D$4</f>
        <v>44958</v>
      </c>
      <c r="E77" s="142">
        <f t="shared" si="73"/>
        <v>44986</v>
      </c>
      <c r="F77" s="142">
        <f t="shared" si="73"/>
        <v>45017</v>
      </c>
      <c r="G77" s="142">
        <f t="shared" si="73"/>
        <v>45047</v>
      </c>
      <c r="H77" s="142">
        <f t="shared" si="73"/>
        <v>45078</v>
      </c>
      <c r="I77" s="142">
        <f t="shared" si="73"/>
        <v>45108</v>
      </c>
      <c r="J77" s="142">
        <f t="shared" si="73"/>
        <v>45139</v>
      </c>
      <c r="K77" s="142">
        <f t="shared" si="73"/>
        <v>45170</v>
      </c>
      <c r="L77" s="142">
        <f t="shared" si="73"/>
        <v>45200</v>
      </c>
      <c r="M77" s="142">
        <f t="shared" si="73"/>
        <v>45231</v>
      </c>
      <c r="N77" s="142">
        <f t="shared" si="73"/>
        <v>45261</v>
      </c>
      <c r="O77" s="142">
        <f t="shared" si="73"/>
        <v>45292</v>
      </c>
      <c r="P77" s="142">
        <f t="shared" si="73"/>
        <v>45323</v>
      </c>
      <c r="Q77" s="142">
        <f t="shared" si="73"/>
        <v>45352</v>
      </c>
      <c r="R77" s="142">
        <f t="shared" si="73"/>
        <v>45383</v>
      </c>
      <c r="S77" s="142">
        <f t="shared" si="73"/>
        <v>45413</v>
      </c>
      <c r="T77" s="142">
        <f t="shared" si="73"/>
        <v>45444</v>
      </c>
      <c r="U77" s="142">
        <f t="shared" si="73"/>
        <v>45474</v>
      </c>
      <c r="V77" s="142">
        <f t="shared" si="73"/>
        <v>45505</v>
      </c>
      <c r="W77" s="142">
        <f t="shared" si="73"/>
        <v>45536</v>
      </c>
      <c r="X77" s="142">
        <f t="shared" si="73"/>
        <v>45566</v>
      </c>
      <c r="Y77" s="142">
        <f t="shared" si="73"/>
        <v>45597</v>
      </c>
      <c r="Z77" s="142">
        <f t="shared" si="73"/>
        <v>45627</v>
      </c>
      <c r="AA77" s="142">
        <f t="shared" si="73"/>
        <v>45658</v>
      </c>
      <c r="AB77" s="142">
        <f t="shared" si="73"/>
        <v>45689</v>
      </c>
      <c r="AC77" s="142">
        <f t="shared" si="73"/>
        <v>45717</v>
      </c>
      <c r="AD77" s="142">
        <f t="shared" si="73"/>
        <v>45748</v>
      </c>
      <c r="AE77" s="142">
        <f t="shared" si="73"/>
        <v>45778</v>
      </c>
      <c r="AF77" s="142">
        <f t="shared" si="73"/>
        <v>45809</v>
      </c>
      <c r="AG77" s="142">
        <f t="shared" si="73"/>
        <v>45839</v>
      </c>
      <c r="AH77" s="142">
        <f t="shared" si="73"/>
        <v>45870</v>
      </c>
      <c r="AI77" s="142">
        <f t="shared" si="73"/>
        <v>45901</v>
      </c>
      <c r="AJ77" s="142">
        <f t="shared" si="73"/>
        <v>45931</v>
      </c>
      <c r="AK77" s="142">
        <f t="shared" si="73"/>
        <v>45962</v>
      </c>
      <c r="AL77" s="142">
        <f t="shared" si="73"/>
        <v>45992</v>
      </c>
      <c r="AM77" s="142">
        <f t="shared" si="73"/>
        <v>46023</v>
      </c>
      <c r="AO77" s="192" t="s">
        <v>172</v>
      </c>
    </row>
    <row r="78" spans="1:41" ht="15.75" customHeight="1" x14ac:dyDescent="0.25">
      <c r="A78" s="626"/>
      <c r="B78" s="13" t="str">
        <f>B59</f>
        <v>Air Comp</v>
      </c>
      <c r="C78" s="288">
        <f>'2M - SGS'!C78</f>
        <v>8.5109000000000004E-2</v>
      </c>
      <c r="D78" s="288">
        <f>'2M - SGS'!D78</f>
        <v>7.7715000000000006E-2</v>
      </c>
      <c r="E78" s="288">
        <f>'2M - SGS'!E78</f>
        <v>8.6136000000000004E-2</v>
      </c>
      <c r="F78" s="288">
        <f>'2M - SGS'!F78</f>
        <v>7.9796000000000006E-2</v>
      </c>
      <c r="G78" s="288">
        <f>'2M - SGS'!G78</f>
        <v>8.5334999999999994E-2</v>
      </c>
      <c r="H78" s="288">
        <f>'2M - SGS'!H78</f>
        <v>8.1994999999999998E-2</v>
      </c>
      <c r="I78" s="288">
        <f>'2M - SGS'!I78</f>
        <v>8.4098999999999993E-2</v>
      </c>
      <c r="J78" s="288">
        <f>'2M - SGS'!J78</f>
        <v>8.4198999999999996E-2</v>
      </c>
      <c r="K78" s="288">
        <f>'2M - SGS'!K78</f>
        <v>8.2512000000000002E-2</v>
      </c>
      <c r="L78" s="288">
        <f>'2M - SGS'!L78</f>
        <v>8.5277000000000006E-2</v>
      </c>
      <c r="M78" s="288">
        <f>'2M - SGS'!M78</f>
        <v>8.2588999999999996E-2</v>
      </c>
      <c r="N78" s="288">
        <f>'2M - SGS'!N78</f>
        <v>8.5237999999999994E-2</v>
      </c>
      <c r="O78" s="288">
        <f>'2M - SGS'!O78</f>
        <v>8.5109000000000004E-2</v>
      </c>
      <c r="P78" s="288">
        <f>'2M - SGS'!P78</f>
        <v>7.7715000000000006E-2</v>
      </c>
      <c r="Q78" s="288">
        <f>'2M - SGS'!Q78</f>
        <v>8.6136000000000004E-2</v>
      </c>
      <c r="R78" s="288">
        <f>'2M - SGS'!R78</f>
        <v>7.9796000000000006E-2</v>
      </c>
      <c r="S78" s="288">
        <f>'2M - SGS'!S78</f>
        <v>8.5334999999999994E-2</v>
      </c>
      <c r="T78" s="288">
        <f>'2M - SGS'!T78</f>
        <v>8.1994999999999998E-2</v>
      </c>
      <c r="U78" s="288">
        <f>'2M - SGS'!U78</f>
        <v>8.4098999999999993E-2</v>
      </c>
      <c r="V78" s="288">
        <f>'2M - SGS'!V78</f>
        <v>8.4198999999999996E-2</v>
      </c>
      <c r="W78" s="288">
        <f>'2M - SGS'!W78</f>
        <v>8.2512000000000002E-2</v>
      </c>
      <c r="X78" s="288">
        <f>'2M - SGS'!X78</f>
        <v>8.5277000000000006E-2</v>
      </c>
      <c r="Y78" s="288">
        <f>'2M - SGS'!Y78</f>
        <v>8.2588999999999996E-2</v>
      </c>
      <c r="Z78" s="288">
        <f>'2M - SGS'!Z78</f>
        <v>8.5237999999999994E-2</v>
      </c>
      <c r="AA78" s="288">
        <f>'2M - SGS'!AA78</f>
        <v>8.5109000000000004E-2</v>
      </c>
      <c r="AB78" s="288">
        <f>'2M - SGS'!AB78</f>
        <v>7.7715000000000006E-2</v>
      </c>
      <c r="AC78" s="288">
        <f>'2M - SGS'!AC78</f>
        <v>8.6136000000000004E-2</v>
      </c>
      <c r="AD78" s="288">
        <f>'2M - SGS'!AD78</f>
        <v>7.9796000000000006E-2</v>
      </c>
      <c r="AE78" s="288">
        <f>'2M - SGS'!AE78</f>
        <v>8.5334999999999994E-2</v>
      </c>
      <c r="AF78" s="288">
        <f>'2M - SGS'!AF78</f>
        <v>8.1994999999999998E-2</v>
      </c>
      <c r="AG78" s="288">
        <f>'2M - SGS'!AG78</f>
        <v>8.4098999999999993E-2</v>
      </c>
      <c r="AH78" s="288">
        <f>'2M - SGS'!AH78</f>
        <v>8.4198999999999996E-2</v>
      </c>
      <c r="AI78" s="288">
        <f>'2M - SGS'!AI78</f>
        <v>8.2512000000000002E-2</v>
      </c>
      <c r="AJ78" s="288">
        <f>'2M - SGS'!AJ78</f>
        <v>8.5277000000000006E-2</v>
      </c>
      <c r="AK78" s="288">
        <f>'2M - SGS'!AK78</f>
        <v>8.2588999999999996E-2</v>
      </c>
      <c r="AL78" s="288">
        <f>'2M - SGS'!AL78</f>
        <v>8.5237999999999994E-2</v>
      </c>
      <c r="AM78" s="288">
        <f>'2M - SGS'!AM78</f>
        <v>8.5109000000000004E-2</v>
      </c>
      <c r="AO78" s="205">
        <f t="shared" ref="AO78:AO90" si="74">SUM(C78:N78)</f>
        <v>1.0000000000000002</v>
      </c>
    </row>
    <row r="79" spans="1:41" ht="15.75" x14ac:dyDescent="0.25">
      <c r="A79" s="626"/>
      <c r="B79" s="13" t="str">
        <f t="shared" ref="B79:B90" si="75">B60</f>
        <v>Building Shell</v>
      </c>
      <c r="C79" s="288">
        <f>'2M - SGS'!C79</f>
        <v>0.107824</v>
      </c>
      <c r="D79" s="288">
        <f>'2M - SGS'!D79</f>
        <v>9.1051999999999994E-2</v>
      </c>
      <c r="E79" s="288">
        <f>'2M - SGS'!E79</f>
        <v>7.1135000000000004E-2</v>
      </c>
      <c r="F79" s="288">
        <f>'2M - SGS'!F79</f>
        <v>4.1179E-2</v>
      </c>
      <c r="G79" s="288">
        <f>'2M - SGS'!G79</f>
        <v>4.4423999999999998E-2</v>
      </c>
      <c r="H79" s="288">
        <f>'2M - SGS'!H79</f>
        <v>0.106128</v>
      </c>
      <c r="I79" s="288">
        <f>'2M - SGS'!I79</f>
        <v>0.14288100000000001</v>
      </c>
      <c r="J79" s="288">
        <f>'2M - SGS'!J79</f>
        <v>0.133494</v>
      </c>
      <c r="K79" s="288">
        <f>'2M - SGS'!K79</f>
        <v>5.781E-2</v>
      </c>
      <c r="L79" s="288">
        <f>'2M - SGS'!L79</f>
        <v>3.8018000000000003E-2</v>
      </c>
      <c r="M79" s="288">
        <f>'2M - SGS'!M79</f>
        <v>6.2103999999999999E-2</v>
      </c>
      <c r="N79" s="288">
        <f>'2M - SGS'!N79</f>
        <v>0.10395</v>
      </c>
      <c r="O79" s="288">
        <f>'2M - SGS'!O79</f>
        <v>0.107824</v>
      </c>
      <c r="P79" s="288">
        <f>'2M - SGS'!P79</f>
        <v>9.1051999999999994E-2</v>
      </c>
      <c r="Q79" s="288">
        <f>'2M - SGS'!Q79</f>
        <v>7.1135000000000004E-2</v>
      </c>
      <c r="R79" s="288">
        <f>'2M - SGS'!R79</f>
        <v>4.1179E-2</v>
      </c>
      <c r="S79" s="288">
        <f>'2M - SGS'!S79</f>
        <v>4.4423999999999998E-2</v>
      </c>
      <c r="T79" s="288">
        <f>'2M - SGS'!T79</f>
        <v>0.106128</v>
      </c>
      <c r="U79" s="288">
        <f>'2M - SGS'!U79</f>
        <v>0.14288100000000001</v>
      </c>
      <c r="V79" s="288">
        <f>'2M - SGS'!V79</f>
        <v>0.133494</v>
      </c>
      <c r="W79" s="288">
        <f>'2M - SGS'!W79</f>
        <v>5.781E-2</v>
      </c>
      <c r="X79" s="288">
        <f>'2M - SGS'!X79</f>
        <v>3.8018000000000003E-2</v>
      </c>
      <c r="Y79" s="288">
        <f>'2M - SGS'!Y79</f>
        <v>6.2103999999999999E-2</v>
      </c>
      <c r="Z79" s="288">
        <f>'2M - SGS'!Z79</f>
        <v>0.10395</v>
      </c>
      <c r="AA79" s="288">
        <f>'2M - SGS'!AA79</f>
        <v>0.107824</v>
      </c>
      <c r="AB79" s="288">
        <f>'2M - SGS'!AB79</f>
        <v>9.1051999999999994E-2</v>
      </c>
      <c r="AC79" s="288">
        <f>'2M - SGS'!AC79</f>
        <v>7.1135000000000004E-2</v>
      </c>
      <c r="AD79" s="288">
        <f>'2M - SGS'!AD79</f>
        <v>4.1179E-2</v>
      </c>
      <c r="AE79" s="288">
        <f>'2M - SGS'!AE79</f>
        <v>4.4423999999999998E-2</v>
      </c>
      <c r="AF79" s="288">
        <f>'2M - SGS'!AF79</f>
        <v>0.106128</v>
      </c>
      <c r="AG79" s="288">
        <f>'2M - SGS'!AG79</f>
        <v>0.14288100000000001</v>
      </c>
      <c r="AH79" s="288">
        <f>'2M - SGS'!AH79</f>
        <v>0.133494</v>
      </c>
      <c r="AI79" s="288">
        <f>'2M - SGS'!AI79</f>
        <v>5.781E-2</v>
      </c>
      <c r="AJ79" s="288">
        <f>'2M - SGS'!AJ79</f>
        <v>3.8018000000000003E-2</v>
      </c>
      <c r="AK79" s="288">
        <f>'2M - SGS'!AK79</f>
        <v>6.2103999999999999E-2</v>
      </c>
      <c r="AL79" s="288">
        <f>'2M - SGS'!AL79</f>
        <v>0.10395</v>
      </c>
      <c r="AM79" s="288">
        <f>'2M - SGS'!AM79</f>
        <v>0.107824</v>
      </c>
      <c r="AO79" s="205">
        <f t="shared" si="74"/>
        <v>0.99999900000000008</v>
      </c>
    </row>
    <row r="80" spans="1:41" ht="15.75" x14ac:dyDescent="0.25">
      <c r="A80" s="626"/>
      <c r="B80" s="13" t="str">
        <f t="shared" si="75"/>
        <v>Cooking</v>
      </c>
      <c r="C80" s="288">
        <f>'2M - SGS'!C80</f>
        <v>8.6096000000000006E-2</v>
      </c>
      <c r="D80" s="288">
        <f>'2M - SGS'!D80</f>
        <v>7.8608999999999998E-2</v>
      </c>
      <c r="E80" s="288">
        <f>'2M - SGS'!E80</f>
        <v>8.1547999999999995E-2</v>
      </c>
      <c r="F80" s="288">
        <f>'2M - SGS'!F80</f>
        <v>7.2947999999999999E-2</v>
      </c>
      <c r="G80" s="288">
        <f>'2M - SGS'!G80</f>
        <v>8.6277000000000006E-2</v>
      </c>
      <c r="H80" s="288">
        <f>'2M - SGS'!H80</f>
        <v>8.3294000000000007E-2</v>
      </c>
      <c r="I80" s="288">
        <f>'2M - SGS'!I80</f>
        <v>8.5859000000000005E-2</v>
      </c>
      <c r="J80" s="288">
        <f>'2M - SGS'!J80</f>
        <v>8.5885000000000003E-2</v>
      </c>
      <c r="K80" s="288">
        <f>'2M - SGS'!K80</f>
        <v>8.3474999999999994E-2</v>
      </c>
      <c r="L80" s="288">
        <f>'2M - SGS'!L80</f>
        <v>8.6262000000000005E-2</v>
      </c>
      <c r="M80" s="288">
        <f>'2M - SGS'!M80</f>
        <v>8.3496000000000001E-2</v>
      </c>
      <c r="N80" s="288">
        <f>'2M - SGS'!N80</f>
        <v>8.6250999999999994E-2</v>
      </c>
      <c r="O80" s="288">
        <f>'2M - SGS'!O80</f>
        <v>8.6096000000000006E-2</v>
      </c>
      <c r="P80" s="288">
        <f>'2M - SGS'!P80</f>
        <v>7.8608999999999998E-2</v>
      </c>
      <c r="Q80" s="288">
        <f>'2M - SGS'!Q80</f>
        <v>8.1547999999999995E-2</v>
      </c>
      <c r="R80" s="288">
        <f>'2M - SGS'!R80</f>
        <v>7.2947999999999999E-2</v>
      </c>
      <c r="S80" s="288">
        <f>'2M - SGS'!S80</f>
        <v>8.6277000000000006E-2</v>
      </c>
      <c r="T80" s="288">
        <f>'2M - SGS'!T80</f>
        <v>8.3294000000000007E-2</v>
      </c>
      <c r="U80" s="288">
        <f>'2M - SGS'!U80</f>
        <v>8.5859000000000005E-2</v>
      </c>
      <c r="V80" s="288">
        <f>'2M - SGS'!V80</f>
        <v>8.5885000000000003E-2</v>
      </c>
      <c r="W80" s="288">
        <f>'2M - SGS'!W80</f>
        <v>8.3474999999999994E-2</v>
      </c>
      <c r="X80" s="288">
        <f>'2M - SGS'!X80</f>
        <v>8.6262000000000005E-2</v>
      </c>
      <c r="Y80" s="288">
        <f>'2M - SGS'!Y80</f>
        <v>8.3496000000000001E-2</v>
      </c>
      <c r="Z80" s="288">
        <f>'2M - SGS'!Z80</f>
        <v>8.6250999999999994E-2</v>
      </c>
      <c r="AA80" s="288">
        <f>'2M - SGS'!AA80</f>
        <v>8.6096000000000006E-2</v>
      </c>
      <c r="AB80" s="288">
        <f>'2M - SGS'!AB80</f>
        <v>7.8608999999999998E-2</v>
      </c>
      <c r="AC80" s="288">
        <f>'2M - SGS'!AC80</f>
        <v>8.1547999999999995E-2</v>
      </c>
      <c r="AD80" s="288">
        <f>'2M - SGS'!AD80</f>
        <v>7.2947999999999999E-2</v>
      </c>
      <c r="AE80" s="288">
        <f>'2M - SGS'!AE80</f>
        <v>8.6277000000000006E-2</v>
      </c>
      <c r="AF80" s="288">
        <f>'2M - SGS'!AF80</f>
        <v>8.3294000000000007E-2</v>
      </c>
      <c r="AG80" s="288">
        <f>'2M - SGS'!AG80</f>
        <v>8.5859000000000005E-2</v>
      </c>
      <c r="AH80" s="288">
        <f>'2M - SGS'!AH80</f>
        <v>8.5885000000000003E-2</v>
      </c>
      <c r="AI80" s="288">
        <f>'2M - SGS'!AI80</f>
        <v>8.3474999999999994E-2</v>
      </c>
      <c r="AJ80" s="288">
        <f>'2M - SGS'!AJ80</f>
        <v>8.6262000000000005E-2</v>
      </c>
      <c r="AK80" s="288">
        <f>'2M - SGS'!AK80</f>
        <v>8.3496000000000001E-2</v>
      </c>
      <c r="AL80" s="288">
        <f>'2M - SGS'!AL80</f>
        <v>8.6250999999999994E-2</v>
      </c>
      <c r="AM80" s="288">
        <f>'2M - SGS'!AM80</f>
        <v>8.6096000000000006E-2</v>
      </c>
      <c r="AO80" s="205">
        <f t="shared" si="74"/>
        <v>0.99999999999999989</v>
      </c>
    </row>
    <row r="81" spans="1:41" ht="15.75" x14ac:dyDescent="0.25">
      <c r="A81" s="626"/>
      <c r="B81" s="13" t="str">
        <f t="shared" si="75"/>
        <v>Cooling</v>
      </c>
      <c r="C81" s="288">
        <f>'2M - SGS'!C81</f>
        <v>6.0000000000000002E-6</v>
      </c>
      <c r="D81" s="288">
        <f>'2M - SGS'!D81</f>
        <v>2.4699999999999999E-4</v>
      </c>
      <c r="E81" s="288">
        <f>'2M - SGS'!E81</f>
        <v>7.2360000000000002E-3</v>
      </c>
      <c r="F81" s="288">
        <f>'2M - SGS'!F81</f>
        <v>2.1690999999999998E-2</v>
      </c>
      <c r="G81" s="288">
        <f>'2M - SGS'!G81</f>
        <v>6.2979999999999994E-2</v>
      </c>
      <c r="H81" s="288">
        <f>'2M - SGS'!H81</f>
        <v>0.21317</v>
      </c>
      <c r="I81" s="288">
        <f>'2M - SGS'!I81</f>
        <v>0.29002899999999998</v>
      </c>
      <c r="J81" s="288">
        <f>'2M - SGS'!J81</f>
        <v>0.270206</v>
      </c>
      <c r="K81" s="288">
        <f>'2M - SGS'!K81</f>
        <v>0.108695</v>
      </c>
      <c r="L81" s="288">
        <f>'2M - SGS'!L81</f>
        <v>1.9643000000000001E-2</v>
      </c>
      <c r="M81" s="288">
        <f>'2M - SGS'!M81</f>
        <v>6.0299999999999998E-3</v>
      </c>
      <c r="N81" s="288">
        <f>'2M - SGS'!N81</f>
        <v>6.3999999999999997E-5</v>
      </c>
      <c r="O81" s="288">
        <f>'2M - SGS'!O81</f>
        <v>6.0000000000000002E-6</v>
      </c>
      <c r="P81" s="288">
        <f>'2M - SGS'!P81</f>
        <v>2.4699999999999999E-4</v>
      </c>
      <c r="Q81" s="288">
        <f>'2M - SGS'!Q81</f>
        <v>7.2360000000000002E-3</v>
      </c>
      <c r="R81" s="288">
        <f>'2M - SGS'!R81</f>
        <v>2.1690999999999998E-2</v>
      </c>
      <c r="S81" s="288">
        <f>'2M - SGS'!S81</f>
        <v>6.2979999999999994E-2</v>
      </c>
      <c r="T81" s="288">
        <f>'2M - SGS'!T81</f>
        <v>0.21317</v>
      </c>
      <c r="U81" s="288">
        <f>'2M - SGS'!U81</f>
        <v>0.29002899999999998</v>
      </c>
      <c r="V81" s="288">
        <f>'2M - SGS'!V81</f>
        <v>0.270206</v>
      </c>
      <c r="W81" s="288">
        <f>'2M - SGS'!W81</f>
        <v>0.108695</v>
      </c>
      <c r="X81" s="288">
        <f>'2M - SGS'!X81</f>
        <v>1.9643000000000001E-2</v>
      </c>
      <c r="Y81" s="288">
        <f>'2M - SGS'!Y81</f>
        <v>6.0299999999999998E-3</v>
      </c>
      <c r="Z81" s="288">
        <f>'2M - SGS'!Z81</f>
        <v>6.3999999999999997E-5</v>
      </c>
      <c r="AA81" s="288">
        <f>'2M - SGS'!AA81</f>
        <v>6.0000000000000002E-6</v>
      </c>
      <c r="AB81" s="288">
        <f>'2M - SGS'!AB81</f>
        <v>2.4699999999999999E-4</v>
      </c>
      <c r="AC81" s="288">
        <f>'2M - SGS'!AC81</f>
        <v>7.2360000000000002E-3</v>
      </c>
      <c r="AD81" s="288">
        <f>'2M - SGS'!AD81</f>
        <v>2.1690999999999998E-2</v>
      </c>
      <c r="AE81" s="288">
        <f>'2M - SGS'!AE81</f>
        <v>6.2979999999999994E-2</v>
      </c>
      <c r="AF81" s="288">
        <f>'2M - SGS'!AF81</f>
        <v>0.21317</v>
      </c>
      <c r="AG81" s="288">
        <f>'2M - SGS'!AG81</f>
        <v>0.29002899999999998</v>
      </c>
      <c r="AH81" s="288">
        <f>'2M - SGS'!AH81</f>
        <v>0.270206</v>
      </c>
      <c r="AI81" s="288">
        <f>'2M - SGS'!AI81</f>
        <v>0.108695</v>
      </c>
      <c r="AJ81" s="288">
        <f>'2M - SGS'!AJ81</f>
        <v>1.9643000000000001E-2</v>
      </c>
      <c r="AK81" s="288">
        <f>'2M - SGS'!AK81</f>
        <v>6.0299999999999998E-3</v>
      </c>
      <c r="AL81" s="288">
        <f>'2M - SGS'!AL81</f>
        <v>6.3999999999999997E-5</v>
      </c>
      <c r="AM81" s="288">
        <f>'2M - SGS'!AM81</f>
        <v>6.0000000000000002E-6</v>
      </c>
      <c r="AO81" s="205">
        <f t="shared" si="74"/>
        <v>0.9999969999999998</v>
      </c>
    </row>
    <row r="82" spans="1:41" ht="15.75" x14ac:dyDescent="0.25">
      <c r="A82" s="626"/>
      <c r="B82" s="13" t="str">
        <f t="shared" si="75"/>
        <v>Ext Lighting</v>
      </c>
      <c r="C82" s="288">
        <f>'2M - SGS'!C82</f>
        <v>0.106265</v>
      </c>
      <c r="D82" s="288">
        <f>'2M - SGS'!D82</f>
        <v>8.2161999999999999E-2</v>
      </c>
      <c r="E82" s="288">
        <f>'2M - SGS'!E82</f>
        <v>7.0887000000000006E-2</v>
      </c>
      <c r="F82" s="288">
        <f>'2M - SGS'!F82</f>
        <v>6.8145999999999998E-2</v>
      </c>
      <c r="G82" s="288">
        <f>'2M - SGS'!G82</f>
        <v>8.1852999999999995E-2</v>
      </c>
      <c r="H82" s="288">
        <f>'2M - SGS'!H82</f>
        <v>6.7163E-2</v>
      </c>
      <c r="I82" s="288">
        <f>'2M - SGS'!I82</f>
        <v>8.6751999999999996E-2</v>
      </c>
      <c r="J82" s="288">
        <f>'2M - SGS'!J82</f>
        <v>6.9401000000000004E-2</v>
      </c>
      <c r="K82" s="288">
        <f>'2M - SGS'!K82</f>
        <v>8.2907999999999996E-2</v>
      </c>
      <c r="L82" s="288">
        <f>'2M - SGS'!L82</f>
        <v>0.100507</v>
      </c>
      <c r="M82" s="288">
        <f>'2M - SGS'!M82</f>
        <v>8.7251999999999996E-2</v>
      </c>
      <c r="N82" s="288">
        <f>'2M - SGS'!N82</f>
        <v>9.6703999999999998E-2</v>
      </c>
      <c r="O82" s="288">
        <f>'2M - SGS'!O82</f>
        <v>0.106265</v>
      </c>
      <c r="P82" s="288">
        <f>'2M - SGS'!P82</f>
        <v>8.2161999999999999E-2</v>
      </c>
      <c r="Q82" s="288">
        <f>'2M - SGS'!Q82</f>
        <v>7.0887000000000006E-2</v>
      </c>
      <c r="R82" s="288">
        <f>'2M - SGS'!R82</f>
        <v>6.8145999999999998E-2</v>
      </c>
      <c r="S82" s="288">
        <f>'2M - SGS'!S82</f>
        <v>8.1852999999999995E-2</v>
      </c>
      <c r="T82" s="288">
        <f>'2M - SGS'!T82</f>
        <v>6.7163E-2</v>
      </c>
      <c r="U82" s="288">
        <f>'2M - SGS'!U82</f>
        <v>8.6751999999999996E-2</v>
      </c>
      <c r="V82" s="288">
        <f>'2M - SGS'!V82</f>
        <v>6.9401000000000004E-2</v>
      </c>
      <c r="W82" s="288">
        <f>'2M - SGS'!W82</f>
        <v>8.2907999999999996E-2</v>
      </c>
      <c r="X82" s="288">
        <f>'2M - SGS'!X82</f>
        <v>0.100507</v>
      </c>
      <c r="Y82" s="288">
        <f>'2M - SGS'!Y82</f>
        <v>8.7251999999999996E-2</v>
      </c>
      <c r="Z82" s="288">
        <f>'2M - SGS'!Z82</f>
        <v>9.6703999999999998E-2</v>
      </c>
      <c r="AA82" s="288">
        <f>'2M - SGS'!AA82</f>
        <v>0.106265</v>
      </c>
      <c r="AB82" s="288">
        <f>'2M - SGS'!AB82</f>
        <v>8.2161999999999999E-2</v>
      </c>
      <c r="AC82" s="288">
        <f>'2M - SGS'!AC82</f>
        <v>7.0887000000000006E-2</v>
      </c>
      <c r="AD82" s="288">
        <f>'2M - SGS'!AD82</f>
        <v>6.8145999999999998E-2</v>
      </c>
      <c r="AE82" s="288">
        <f>'2M - SGS'!AE82</f>
        <v>8.1852999999999995E-2</v>
      </c>
      <c r="AF82" s="288">
        <f>'2M - SGS'!AF82</f>
        <v>6.7163E-2</v>
      </c>
      <c r="AG82" s="288">
        <f>'2M - SGS'!AG82</f>
        <v>8.6751999999999996E-2</v>
      </c>
      <c r="AH82" s="288">
        <f>'2M - SGS'!AH82</f>
        <v>6.9401000000000004E-2</v>
      </c>
      <c r="AI82" s="288">
        <f>'2M - SGS'!AI82</f>
        <v>8.2907999999999996E-2</v>
      </c>
      <c r="AJ82" s="288">
        <f>'2M - SGS'!AJ82</f>
        <v>0.100507</v>
      </c>
      <c r="AK82" s="288">
        <f>'2M - SGS'!AK82</f>
        <v>8.7251999999999996E-2</v>
      </c>
      <c r="AL82" s="288">
        <f>'2M - SGS'!AL82</f>
        <v>9.6703999999999998E-2</v>
      </c>
      <c r="AM82" s="288">
        <f>'2M - SGS'!AM82</f>
        <v>0.106265</v>
      </c>
      <c r="AO82" s="205">
        <f t="shared" si="74"/>
        <v>1</v>
      </c>
    </row>
    <row r="83" spans="1:41" ht="15.75" x14ac:dyDescent="0.25">
      <c r="A83" s="626"/>
      <c r="B83" s="13" t="str">
        <f t="shared" si="75"/>
        <v>Heating</v>
      </c>
      <c r="C83" s="288">
        <f>'2M - SGS'!C83</f>
        <v>0.210397</v>
      </c>
      <c r="D83" s="288">
        <f>'2M - SGS'!D83</f>
        <v>0.17743600000000001</v>
      </c>
      <c r="E83" s="288">
        <f>'2M - SGS'!E83</f>
        <v>0.13192400000000001</v>
      </c>
      <c r="F83" s="288">
        <f>'2M - SGS'!F83</f>
        <v>5.9718E-2</v>
      </c>
      <c r="G83" s="288">
        <f>'2M - SGS'!G83</f>
        <v>2.6769000000000001E-2</v>
      </c>
      <c r="H83" s="288">
        <f>'2M - SGS'!H83</f>
        <v>4.2950000000000002E-3</v>
      </c>
      <c r="I83" s="288">
        <f>'2M - SGS'!I83</f>
        <v>2.895E-3</v>
      </c>
      <c r="J83" s="288">
        <f>'2M - SGS'!J83</f>
        <v>3.4320000000000002E-3</v>
      </c>
      <c r="K83" s="288">
        <f>'2M - SGS'!K83</f>
        <v>9.4020000000000006E-3</v>
      </c>
      <c r="L83" s="288">
        <f>'2M - SGS'!L83</f>
        <v>5.5496999999999998E-2</v>
      </c>
      <c r="M83" s="288">
        <f>'2M - SGS'!M83</f>
        <v>0.115452</v>
      </c>
      <c r="N83" s="288">
        <f>'2M - SGS'!N83</f>
        <v>0.20278099999999999</v>
      </c>
      <c r="O83" s="288">
        <f>'2M - SGS'!O83</f>
        <v>0.210397</v>
      </c>
      <c r="P83" s="288">
        <f>'2M - SGS'!P83</f>
        <v>0.17743600000000001</v>
      </c>
      <c r="Q83" s="288">
        <f>'2M - SGS'!Q83</f>
        <v>0.13192400000000001</v>
      </c>
      <c r="R83" s="288">
        <f>'2M - SGS'!R83</f>
        <v>5.9718E-2</v>
      </c>
      <c r="S83" s="288">
        <f>'2M - SGS'!S83</f>
        <v>2.6769000000000001E-2</v>
      </c>
      <c r="T83" s="288">
        <f>'2M - SGS'!T83</f>
        <v>4.2950000000000002E-3</v>
      </c>
      <c r="U83" s="288">
        <f>'2M - SGS'!U83</f>
        <v>2.895E-3</v>
      </c>
      <c r="V83" s="288">
        <f>'2M - SGS'!V83</f>
        <v>3.4320000000000002E-3</v>
      </c>
      <c r="W83" s="288">
        <f>'2M - SGS'!W83</f>
        <v>9.4020000000000006E-3</v>
      </c>
      <c r="X83" s="288">
        <f>'2M - SGS'!X83</f>
        <v>5.5496999999999998E-2</v>
      </c>
      <c r="Y83" s="288">
        <f>'2M - SGS'!Y83</f>
        <v>0.115452</v>
      </c>
      <c r="Z83" s="288">
        <f>'2M - SGS'!Z83</f>
        <v>0.20278099999999999</v>
      </c>
      <c r="AA83" s="288">
        <f>'2M - SGS'!AA83</f>
        <v>0.210397</v>
      </c>
      <c r="AB83" s="288">
        <f>'2M - SGS'!AB83</f>
        <v>0.17743600000000001</v>
      </c>
      <c r="AC83" s="288">
        <f>'2M - SGS'!AC83</f>
        <v>0.13192400000000001</v>
      </c>
      <c r="AD83" s="288">
        <f>'2M - SGS'!AD83</f>
        <v>5.9718E-2</v>
      </c>
      <c r="AE83" s="288">
        <f>'2M - SGS'!AE83</f>
        <v>2.6769000000000001E-2</v>
      </c>
      <c r="AF83" s="288">
        <f>'2M - SGS'!AF83</f>
        <v>4.2950000000000002E-3</v>
      </c>
      <c r="AG83" s="288">
        <f>'2M - SGS'!AG83</f>
        <v>2.895E-3</v>
      </c>
      <c r="AH83" s="288">
        <f>'2M - SGS'!AH83</f>
        <v>3.4320000000000002E-3</v>
      </c>
      <c r="AI83" s="288">
        <f>'2M - SGS'!AI83</f>
        <v>9.4020000000000006E-3</v>
      </c>
      <c r="AJ83" s="288">
        <f>'2M - SGS'!AJ83</f>
        <v>5.5496999999999998E-2</v>
      </c>
      <c r="AK83" s="288">
        <f>'2M - SGS'!AK83</f>
        <v>0.115452</v>
      </c>
      <c r="AL83" s="288">
        <f>'2M - SGS'!AL83</f>
        <v>0.20278099999999999</v>
      </c>
      <c r="AM83" s="288">
        <f>'2M - SGS'!AM83</f>
        <v>0.210397</v>
      </c>
      <c r="AO83" s="205">
        <f t="shared" si="74"/>
        <v>0.99999800000000016</v>
      </c>
    </row>
    <row r="84" spans="1:41" ht="15.75" x14ac:dyDescent="0.25">
      <c r="A84" s="626"/>
      <c r="B84" s="13" t="str">
        <f t="shared" si="75"/>
        <v>HVAC</v>
      </c>
      <c r="C84" s="288">
        <f>'2M - SGS'!C84</f>
        <v>0.107824</v>
      </c>
      <c r="D84" s="288">
        <f>'2M - SGS'!D84</f>
        <v>9.1051999999999994E-2</v>
      </c>
      <c r="E84" s="288">
        <f>'2M - SGS'!E84</f>
        <v>7.1135000000000004E-2</v>
      </c>
      <c r="F84" s="288">
        <f>'2M - SGS'!F84</f>
        <v>4.1179E-2</v>
      </c>
      <c r="G84" s="288">
        <f>'2M - SGS'!G84</f>
        <v>4.4423999999999998E-2</v>
      </c>
      <c r="H84" s="288">
        <f>'2M - SGS'!H84</f>
        <v>0.106128</v>
      </c>
      <c r="I84" s="288">
        <f>'2M - SGS'!I84</f>
        <v>0.14288100000000001</v>
      </c>
      <c r="J84" s="288">
        <f>'2M - SGS'!J84</f>
        <v>0.133494</v>
      </c>
      <c r="K84" s="288">
        <f>'2M - SGS'!K84</f>
        <v>5.781E-2</v>
      </c>
      <c r="L84" s="288">
        <f>'2M - SGS'!L84</f>
        <v>3.8018000000000003E-2</v>
      </c>
      <c r="M84" s="288">
        <f>'2M - SGS'!M84</f>
        <v>6.2103999999999999E-2</v>
      </c>
      <c r="N84" s="288">
        <f>'2M - SGS'!N84</f>
        <v>0.10395</v>
      </c>
      <c r="O84" s="288">
        <f>'2M - SGS'!O84</f>
        <v>0.107824</v>
      </c>
      <c r="P84" s="288">
        <f>'2M - SGS'!P84</f>
        <v>9.1051999999999994E-2</v>
      </c>
      <c r="Q84" s="288">
        <f>'2M - SGS'!Q84</f>
        <v>7.1135000000000004E-2</v>
      </c>
      <c r="R84" s="288">
        <f>'2M - SGS'!R84</f>
        <v>4.1179E-2</v>
      </c>
      <c r="S84" s="288">
        <f>'2M - SGS'!S84</f>
        <v>4.4423999999999998E-2</v>
      </c>
      <c r="T84" s="288">
        <f>'2M - SGS'!T84</f>
        <v>0.106128</v>
      </c>
      <c r="U84" s="288">
        <f>'2M - SGS'!U84</f>
        <v>0.14288100000000001</v>
      </c>
      <c r="V84" s="288">
        <f>'2M - SGS'!V84</f>
        <v>0.133494</v>
      </c>
      <c r="W84" s="288">
        <f>'2M - SGS'!W84</f>
        <v>5.781E-2</v>
      </c>
      <c r="X84" s="288">
        <f>'2M - SGS'!X84</f>
        <v>3.8018000000000003E-2</v>
      </c>
      <c r="Y84" s="288">
        <f>'2M - SGS'!Y84</f>
        <v>6.2103999999999999E-2</v>
      </c>
      <c r="Z84" s="288">
        <f>'2M - SGS'!Z84</f>
        <v>0.10395</v>
      </c>
      <c r="AA84" s="288">
        <f>'2M - SGS'!AA84</f>
        <v>0.107824</v>
      </c>
      <c r="AB84" s="288">
        <f>'2M - SGS'!AB84</f>
        <v>9.1051999999999994E-2</v>
      </c>
      <c r="AC84" s="288">
        <f>'2M - SGS'!AC84</f>
        <v>7.1135000000000004E-2</v>
      </c>
      <c r="AD84" s="288">
        <f>'2M - SGS'!AD84</f>
        <v>4.1179E-2</v>
      </c>
      <c r="AE84" s="288">
        <f>'2M - SGS'!AE84</f>
        <v>4.4423999999999998E-2</v>
      </c>
      <c r="AF84" s="288">
        <f>'2M - SGS'!AF84</f>
        <v>0.106128</v>
      </c>
      <c r="AG84" s="288">
        <f>'2M - SGS'!AG84</f>
        <v>0.14288100000000001</v>
      </c>
      <c r="AH84" s="288">
        <f>'2M - SGS'!AH84</f>
        <v>0.133494</v>
      </c>
      <c r="AI84" s="288">
        <f>'2M - SGS'!AI84</f>
        <v>5.781E-2</v>
      </c>
      <c r="AJ84" s="288">
        <f>'2M - SGS'!AJ84</f>
        <v>3.8018000000000003E-2</v>
      </c>
      <c r="AK84" s="288">
        <f>'2M - SGS'!AK84</f>
        <v>6.2103999999999999E-2</v>
      </c>
      <c r="AL84" s="288">
        <f>'2M - SGS'!AL84</f>
        <v>0.10395</v>
      </c>
      <c r="AM84" s="288">
        <f>'2M - SGS'!AM84</f>
        <v>0.107824</v>
      </c>
      <c r="AO84" s="205">
        <f t="shared" si="74"/>
        <v>0.99999900000000008</v>
      </c>
    </row>
    <row r="85" spans="1:41" ht="15.75" x14ac:dyDescent="0.25">
      <c r="A85" s="626"/>
      <c r="B85" s="13" t="str">
        <f t="shared" si="75"/>
        <v>Lighting</v>
      </c>
      <c r="C85" s="288">
        <f>'2M - SGS'!C85</f>
        <v>9.3563999999999994E-2</v>
      </c>
      <c r="D85" s="288">
        <f>'2M - SGS'!D85</f>
        <v>7.2162000000000004E-2</v>
      </c>
      <c r="E85" s="288">
        <f>'2M - SGS'!E85</f>
        <v>7.8372999999999998E-2</v>
      </c>
      <c r="F85" s="288">
        <f>'2M - SGS'!F85</f>
        <v>7.6534000000000005E-2</v>
      </c>
      <c r="G85" s="288">
        <f>'2M - SGS'!G85</f>
        <v>9.4246999999999997E-2</v>
      </c>
      <c r="H85" s="288">
        <f>'2M - SGS'!H85</f>
        <v>7.5599E-2</v>
      </c>
      <c r="I85" s="288">
        <f>'2M - SGS'!I85</f>
        <v>9.6199999999999994E-2</v>
      </c>
      <c r="J85" s="288">
        <f>'2M - SGS'!J85</f>
        <v>7.7077999999999994E-2</v>
      </c>
      <c r="K85" s="288">
        <f>'2M - SGS'!K85</f>
        <v>8.1374000000000002E-2</v>
      </c>
      <c r="L85" s="288">
        <f>'2M - SGS'!L85</f>
        <v>9.4072000000000003E-2</v>
      </c>
      <c r="M85" s="288">
        <f>'2M - SGS'!M85</f>
        <v>7.6706999999999997E-2</v>
      </c>
      <c r="N85" s="288">
        <f>'2M - SGS'!N85</f>
        <v>8.4089999999999998E-2</v>
      </c>
      <c r="O85" s="288">
        <f>'2M - SGS'!O85</f>
        <v>9.3563999999999994E-2</v>
      </c>
      <c r="P85" s="288">
        <f>'2M - SGS'!P85</f>
        <v>7.2162000000000004E-2</v>
      </c>
      <c r="Q85" s="288">
        <f>'2M - SGS'!Q85</f>
        <v>7.8372999999999998E-2</v>
      </c>
      <c r="R85" s="288">
        <f>'2M - SGS'!R85</f>
        <v>7.6534000000000005E-2</v>
      </c>
      <c r="S85" s="288">
        <f>'2M - SGS'!S85</f>
        <v>9.4246999999999997E-2</v>
      </c>
      <c r="T85" s="288">
        <f>'2M - SGS'!T85</f>
        <v>7.5599E-2</v>
      </c>
      <c r="U85" s="288">
        <f>'2M - SGS'!U85</f>
        <v>9.6199999999999994E-2</v>
      </c>
      <c r="V85" s="288">
        <f>'2M - SGS'!V85</f>
        <v>7.7077999999999994E-2</v>
      </c>
      <c r="W85" s="288">
        <f>'2M - SGS'!W85</f>
        <v>8.1374000000000002E-2</v>
      </c>
      <c r="X85" s="288">
        <f>'2M - SGS'!X85</f>
        <v>9.4072000000000003E-2</v>
      </c>
      <c r="Y85" s="288">
        <f>'2M - SGS'!Y85</f>
        <v>7.6706999999999997E-2</v>
      </c>
      <c r="Z85" s="288">
        <f>'2M - SGS'!Z85</f>
        <v>8.4089999999999998E-2</v>
      </c>
      <c r="AA85" s="288">
        <f>'2M - SGS'!AA85</f>
        <v>9.3563999999999994E-2</v>
      </c>
      <c r="AB85" s="288">
        <f>'2M - SGS'!AB85</f>
        <v>7.2162000000000004E-2</v>
      </c>
      <c r="AC85" s="288">
        <f>'2M - SGS'!AC85</f>
        <v>7.8372999999999998E-2</v>
      </c>
      <c r="AD85" s="288">
        <f>'2M - SGS'!AD85</f>
        <v>7.6534000000000005E-2</v>
      </c>
      <c r="AE85" s="288">
        <f>'2M - SGS'!AE85</f>
        <v>9.4246999999999997E-2</v>
      </c>
      <c r="AF85" s="288">
        <f>'2M - SGS'!AF85</f>
        <v>7.5599E-2</v>
      </c>
      <c r="AG85" s="288">
        <f>'2M - SGS'!AG85</f>
        <v>9.6199999999999994E-2</v>
      </c>
      <c r="AH85" s="288">
        <f>'2M - SGS'!AH85</f>
        <v>7.7077999999999994E-2</v>
      </c>
      <c r="AI85" s="288">
        <f>'2M - SGS'!AI85</f>
        <v>8.1374000000000002E-2</v>
      </c>
      <c r="AJ85" s="288">
        <f>'2M - SGS'!AJ85</f>
        <v>9.4072000000000003E-2</v>
      </c>
      <c r="AK85" s="288">
        <f>'2M - SGS'!AK85</f>
        <v>7.6706999999999997E-2</v>
      </c>
      <c r="AL85" s="288">
        <f>'2M - SGS'!AL85</f>
        <v>8.4089999999999998E-2</v>
      </c>
      <c r="AM85" s="288">
        <f>'2M - SGS'!AM85</f>
        <v>9.3563999999999994E-2</v>
      </c>
      <c r="AO85" s="205">
        <f t="shared" si="74"/>
        <v>1</v>
      </c>
    </row>
    <row r="86" spans="1:41" ht="15.75" x14ac:dyDescent="0.25">
      <c r="A86" s="626"/>
      <c r="B86" s="13" t="str">
        <f t="shared" si="75"/>
        <v>Miscellaneous</v>
      </c>
      <c r="C86" s="288">
        <f>'2M - SGS'!C86</f>
        <v>8.5109000000000004E-2</v>
      </c>
      <c r="D86" s="288">
        <f>'2M - SGS'!D86</f>
        <v>7.7715000000000006E-2</v>
      </c>
      <c r="E86" s="288">
        <f>'2M - SGS'!E86</f>
        <v>8.6136000000000004E-2</v>
      </c>
      <c r="F86" s="288">
        <f>'2M - SGS'!F86</f>
        <v>7.9796000000000006E-2</v>
      </c>
      <c r="G86" s="288">
        <f>'2M - SGS'!G86</f>
        <v>8.5334999999999994E-2</v>
      </c>
      <c r="H86" s="288">
        <f>'2M - SGS'!H86</f>
        <v>8.1994999999999998E-2</v>
      </c>
      <c r="I86" s="288">
        <f>'2M - SGS'!I86</f>
        <v>8.4098999999999993E-2</v>
      </c>
      <c r="J86" s="288">
        <f>'2M - SGS'!J86</f>
        <v>8.4198999999999996E-2</v>
      </c>
      <c r="K86" s="288">
        <f>'2M - SGS'!K86</f>
        <v>8.2512000000000002E-2</v>
      </c>
      <c r="L86" s="288">
        <f>'2M - SGS'!L86</f>
        <v>8.5277000000000006E-2</v>
      </c>
      <c r="M86" s="288">
        <f>'2M - SGS'!M86</f>
        <v>8.2588999999999996E-2</v>
      </c>
      <c r="N86" s="288">
        <f>'2M - SGS'!N86</f>
        <v>8.5237999999999994E-2</v>
      </c>
      <c r="O86" s="288">
        <f>'2M - SGS'!O86</f>
        <v>8.5109000000000004E-2</v>
      </c>
      <c r="P86" s="288">
        <f>'2M - SGS'!P86</f>
        <v>7.7715000000000006E-2</v>
      </c>
      <c r="Q86" s="288">
        <f>'2M - SGS'!Q86</f>
        <v>8.6136000000000004E-2</v>
      </c>
      <c r="R86" s="288">
        <f>'2M - SGS'!R86</f>
        <v>7.9796000000000006E-2</v>
      </c>
      <c r="S86" s="288">
        <f>'2M - SGS'!S86</f>
        <v>8.5334999999999994E-2</v>
      </c>
      <c r="T86" s="288">
        <f>'2M - SGS'!T86</f>
        <v>8.1994999999999998E-2</v>
      </c>
      <c r="U86" s="288">
        <f>'2M - SGS'!U86</f>
        <v>8.4098999999999993E-2</v>
      </c>
      <c r="V86" s="288">
        <f>'2M - SGS'!V86</f>
        <v>8.4198999999999996E-2</v>
      </c>
      <c r="W86" s="288">
        <f>'2M - SGS'!W86</f>
        <v>8.2512000000000002E-2</v>
      </c>
      <c r="X86" s="288">
        <f>'2M - SGS'!X86</f>
        <v>8.5277000000000006E-2</v>
      </c>
      <c r="Y86" s="288">
        <f>'2M - SGS'!Y86</f>
        <v>8.2588999999999996E-2</v>
      </c>
      <c r="Z86" s="288">
        <f>'2M - SGS'!Z86</f>
        <v>8.5237999999999994E-2</v>
      </c>
      <c r="AA86" s="288">
        <f>'2M - SGS'!AA86</f>
        <v>8.5109000000000004E-2</v>
      </c>
      <c r="AB86" s="288">
        <f>'2M - SGS'!AB86</f>
        <v>7.7715000000000006E-2</v>
      </c>
      <c r="AC86" s="288">
        <f>'2M - SGS'!AC86</f>
        <v>8.6136000000000004E-2</v>
      </c>
      <c r="AD86" s="288">
        <f>'2M - SGS'!AD86</f>
        <v>7.9796000000000006E-2</v>
      </c>
      <c r="AE86" s="288">
        <f>'2M - SGS'!AE86</f>
        <v>8.5334999999999994E-2</v>
      </c>
      <c r="AF86" s="288">
        <f>'2M - SGS'!AF86</f>
        <v>8.1994999999999998E-2</v>
      </c>
      <c r="AG86" s="288">
        <f>'2M - SGS'!AG86</f>
        <v>8.4098999999999993E-2</v>
      </c>
      <c r="AH86" s="288">
        <f>'2M - SGS'!AH86</f>
        <v>8.4198999999999996E-2</v>
      </c>
      <c r="AI86" s="288">
        <f>'2M - SGS'!AI86</f>
        <v>8.2512000000000002E-2</v>
      </c>
      <c r="AJ86" s="288">
        <f>'2M - SGS'!AJ86</f>
        <v>8.5277000000000006E-2</v>
      </c>
      <c r="AK86" s="288">
        <f>'2M - SGS'!AK86</f>
        <v>8.2588999999999996E-2</v>
      </c>
      <c r="AL86" s="288">
        <f>'2M - SGS'!AL86</f>
        <v>8.5237999999999994E-2</v>
      </c>
      <c r="AM86" s="288">
        <f>'2M - SGS'!AM86</f>
        <v>8.5109000000000004E-2</v>
      </c>
      <c r="AO86" s="205">
        <f t="shared" si="74"/>
        <v>1.0000000000000002</v>
      </c>
    </row>
    <row r="87" spans="1:41" ht="15.75" x14ac:dyDescent="0.25">
      <c r="A87" s="626"/>
      <c r="B87" s="13" t="str">
        <f t="shared" si="75"/>
        <v>Motors</v>
      </c>
      <c r="C87" s="288">
        <f>'2M - SGS'!C87</f>
        <v>8.5109000000000004E-2</v>
      </c>
      <c r="D87" s="288">
        <f>'2M - SGS'!D87</f>
        <v>7.7715000000000006E-2</v>
      </c>
      <c r="E87" s="288">
        <f>'2M - SGS'!E87</f>
        <v>8.6136000000000004E-2</v>
      </c>
      <c r="F87" s="288">
        <f>'2M - SGS'!F87</f>
        <v>7.9796000000000006E-2</v>
      </c>
      <c r="G87" s="288">
        <f>'2M - SGS'!G87</f>
        <v>8.5334999999999994E-2</v>
      </c>
      <c r="H87" s="288">
        <f>'2M - SGS'!H87</f>
        <v>8.1994999999999998E-2</v>
      </c>
      <c r="I87" s="288">
        <f>'2M - SGS'!I87</f>
        <v>8.4098999999999993E-2</v>
      </c>
      <c r="J87" s="288">
        <f>'2M - SGS'!J87</f>
        <v>8.4198999999999996E-2</v>
      </c>
      <c r="K87" s="288">
        <f>'2M - SGS'!K87</f>
        <v>8.2512000000000002E-2</v>
      </c>
      <c r="L87" s="288">
        <f>'2M - SGS'!L87</f>
        <v>8.5277000000000006E-2</v>
      </c>
      <c r="M87" s="288">
        <f>'2M - SGS'!M87</f>
        <v>8.2588999999999996E-2</v>
      </c>
      <c r="N87" s="288">
        <f>'2M - SGS'!N87</f>
        <v>8.5237999999999994E-2</v>
      </c>
      <c r="O87" s="288">
        <f>'2M - SGS'!O87</f>
        <v>8.5109000000000004E-2</v>
      </c>
      <c r="P87" s="288">
        <f>'2M - SGS'!P87</f>
        <v>7.7715000000000006E-2</v>
      </c>
      <c r="Q87" s="288">
        <f>'2M - SGS'!Q87</f>
        <v>8.6136000000000004E-2</v>
      </c>
      <c r="R87" s="288">
        <f>'2M - SGS'!R87</f>
        <v>7.9796000000000006E-2</v>
      </c>
      <c r="S87" s="288">
        <f>'2M - SGS'!S87</f>
        <v>8.5334999999999994E-2</v>
      </c>
      <c r="T87" s="288">
        <f>'2M - SGS'!T87</f>
        <v>8.1994999999999998E-2</v>
      </c>
      <c r="U87" s="288">
        <f>'2M - SGS'!U87</f>
        <v>8.4098999999999993E-2</v>
      </c>
      <c r="V87" s="288">
        <f>'2M - SGS'!V87</f>
        <v>8.4198999999999996E-2</v>
      </c>
      <c r="W87" s="288">
        <f>'2M - SGS'!W87</f>
        <v>8.2512000000000002E-2</v>
      </c>
      <c r="X87" s="288">
        <f>'2M - SGS'!X87</f>
        <v>8.5277000000000006E-2</v>
      </c>
      <c r="Y87" s="288">
        <f>'2M - SGS'!Y87</f>
        <v>8.2588999999999996E-2</v>
      </c>
      <c r="Z87" s="288">
        <f>'2M - SGS'!Z87</f>
        <v>8.5237999999999994E-2</v>
      </c>
      <c r="AA87" s="288">
        <f>'2M - SGS'!AA87</f>
        <v>8.5109000000000004E-2</v>
      </c>
      <c r="AB87" s="288">
        <f>'2M - SGS'!AB87</f>
        <v>7.7715000000000006E-2</v>
      </c>
      <c r="AC87" s="288">
        <f>'2M - SGS'!AC87</f>
        <v>8.6136000000000004E-2</v>
      </c>
      <c r="AD87" s="288">
        <f>'2M - SGS'!AD87</f>
        <v>7.9796000000000006E-2</v>
      </c>
      <c r="AE87" s="288">
        <f>'2M - SGS'!AE87</f>
        <v>8.5334999999999994E-2</v>
      </c>
      <c r="AF87" s="288">
        <f>'2M - SGS'!AF87</f>
        <v>8.1994999999999998E-2</v>
      </c>
      <c r="AG87" s="288">
        <f>'2M - SGS'!AG87</f>
        <v>8.4098999999999993E-2</v>
      </c>
      <c r="AH87" s="288">
        <f>'2M - SGS'!AH87</f>
        <v>8.4198999999999996E-2</v>
      </c>
      <c r="AI87" s="288">
        <f>'2M - SGS'!AI87</f>
        <v>8.2512000000000002E-2</v>
      </c>
      <c r="AJ87" s="288">
        <f>'2M - SGS'!AJ87</f>
        <v>8.5277000000000006E-2</v>
      </c>
      <c r="AK87" s="288">
        <f>'2M - SGS'!AK87</f>
        <v>8.2588999999999996E-2</v>
      </c>
      <c r="AL87" s="288">
        <f>'2M - SGS'!AL87</f>
        <v>8.5237999999999994E-2</v>
      </c>
      <c r="AM87" s="288">
        <f>'2M - SGS'!AM87</f>
        <v>8.5109000000000004E-2</v>
      </c>
      <c r="AO87" s="205">
        <f t="shared" si="74"/>
        <v>1.0000000000000002</v>
      </c>
    </row>
    <row r="88" spans="1:41" ht="15.75" x14ac:dyDescent="0.25">
      <c r="A88" s="626"/>
      <c r="B88" s="13" t="str">
        <f t="shared" si="75"/>
        <v>Process</v>
      </c>
      <c r="C88" s="288">
        <f>'2M - SGS'!C88</f>
        <v>8.5109000000000004E-2</v>
      </c>
      <c r="D88" s="288">
        <f>'2M - SGS'!D88</f>
        <v>7.7715000000000006E-2</v>
      </c>
      <c r="E88" s="288">
        <f>'2M - SGS'!E88</f>
        <v>8.6136000000000004E-2</v>
      </c>
      <c r="F88" s="288">
        <f>'2M - SGS'!F88</f>
        <v>7.9796000000000006E-2</v>
      </c>
      <c r="G88" s="288">
        <f>'2M - SGS'!G88</f>
        <v>8.5334999999999994E-2</v>
      </c>
      <c r="H88" s="288">
        <f>'2M - SGS'!H88</f>
        <v>8.1994999999999998E-2</v>
      </c>
      <c r="I88" s="288">
        <f>'2M - SGS'!I88</f>
        <v>8.4098999999999993E-2</v>
      </c>
      <c r="J88" s="288">
        <f>'2M - SGS'!J88</f>
        <v>8.4198999999999996E-2</v>
      </c>
      <c r="K88" s="288">
        <f>'2M - SGS'!K88</f>
        <v>8.2512000000000002E-2</v>
      </c>
      <c r="L88" s="288">
        <f>'2M - SGS'!L88</f>
        <v>8.5277000000000006E-2</v>
      </c>
      <c r="M88" s="288">
        <f>'2M - SGS'!M88</f>
        <v>8.2588999999999996E-2</v>
      </c>
      <c r="N88" s="288">
        <f>'2M - SGS'!N88</f>
        <v>8.5237999999999994E-2</v>
      </c>
      <c r="O88" s="288">
        <f>'2M - SGS'!O88</f>
        <v>8.5109000000000004E-2</v>
      </c>
      <c r="P88" s="288">
        <f>'2M - SGS'!P88</f>
        <v>7.7715000000000006E-2</v>
      </c>
      <c r="Q88" s="288">
        <f>'2M - SGS'!Q88</f>
        <v>8.6136000000000004E-2</v>
      </c>
      <c r="R88" s="288">
        <f>'2M - SGS'!R88</f>
        <v>7.9796000000000006E-2</v>
      </c>
      <c r="S88" s="288">
        <f>'2M - SGS'!S88</f>
        <v>8.5334999999999994E-2</v>
      </c>
      <c r="T88" s="288">
        <f>'2M - SGS'!T88</f>
        <v>8.1994999999999998E-2</v>
      </c>
      <c r="U88" s="288">
        <f>'2M - SGS'!U88</f>
        <v>8.4098999999999993E-2</v>
      </c>
      <c r="V88" s="288">
        <f>'2M - SGS'!V88</f>
        <v>8.4198999999999996E-2</v>
      </c>
      <c r="W88" s="288">
        <f>'2M - SGS'!W88</f>
        <v>8.2512000000000002E-2</v>
      </c>
      <c r="X88" s="288">
        <f>'2M - SGS'!X88</f>
        <v>8.5277000000000006E-2</v>
      </c>
      <c r="Y88" s="288">
        <f>'2M - SGS'!Y88</f>
        <v>8.2588999999999996E-2</v>
      </c>
      <c r="Z88" s="288">
        <f>'2M - SGS'!Z88</f>
        <v>8.5237999999999994E-2</v>
      </c>
      <c r="AA88" s="288">
        <f>'2M - SGS'!AA88</f>
        <v>8.5109000000000004E-2</v>
      </c>
      <c r="AB88" s="288">
        <f>'2M - SGS'!AB88</f>
        <v>7.7715000000000006E-2</v>
      </c>
      <c r="AC88" s="288">
        <f>'2M - SGS'!AC88</f>
        <v>8.6136000000000004E-2</v>
      </c>
      <c r="AD88" s="288">
        <f>'2M - SGS'!AD88</f>
        <v>7.9796000000000006E-2</v>
      </c>
      <c r="AE88" s="288">
        <f>'2M - SGS'!AE88</f>
        <v>8.5334999999999994E-2</v>
      </c>
      <c r="AF88" s="288">
        <f>'2M - SGS'!AF88</f>
        <v>8.1994999999999998E-2</v>
      </c>
      <c r="AG88" s="288">
        <f>'2M - SGS'!AG88</f>
        <v>8.4098999999999993E-2</v>
      </c>
      <c r="AH88" s="288">
        <f>'2M - SGS'!AH88</f>
        <v>8.4198999999999996E-2</v>
      </c>
      <c r="AI88" s="288">
        <f>'2M - SGS'!AI88</f>
        <v>8.2512000000000002E-2</v>
      </c>
      <c r="AJ88" s="288">
        <f>'2M - SGS'!AJ88</f>
        <v>8.5277000000000006E-2</v>
      </c>
      <c r="AK88" s="288">
        <f>'2M - SGS'!AK88</f>
        <v>8.2588999999999996E-2</v>
      </c>
      <c r="AL88" s="288">
        <f>'2M - SGS'!AL88</f>
        <v>8.5237999999999994E-2</v>
      </c>
      <c r="AM88" s="288">
        <f>'2M - SGS'!AM88</f>
        <v>8.5109000000000004E-2</v>
      </c>
      <c r="AO88" s="205">
        <f t="shared" si="74"/>
        <v>1.0000000000000002</v>
      </c>
    </row>
    <row r="89" spans="1:41" ht="15.75" x14ac:dyDescent="0.25">
      <c r="A89" s="626"/>
      <c r="B89" s="13" t="str">
        <f t="shared" si="75"/>
        <v>Refrigeration</v>
      </c>
      <c r="C89" s="288">
        <f>'2M - SGS'!C89</f>
        <v>8.3486000000000005E-2</v>
      </c>
      <c r="D89" s="288">
        <f>'2M - SGS'!D89</f>
        <v>7.6158000000000003E-2</v>
      </c>
      <c r="E89" s="288">
        <f>'2M - SGS'!E89</f>
        <v>8.3346000000000003E-2</v>
      </c>
      <c r="F89" s="288">
        <f>'2M - SGS'!F89</f>
        <v>8.0782999999999994E-2</v>
      </c>
      <c r="G89" s="288">
        <f>'2M - SGS'!G89</f>
        <v>8.5133E-2</v>
      </c>
      <c r="H89" s="288">
        <f>'2M - SGS'!H89</f>
        <v>8.4294999999999995E-2</v>
      </c>
      <c r="I89" s="288">
        <f>'2M - SGS'!I89</f>
        <v>8.7456999999999993E-2</v>
      </c>
      <c r="J89" s="288">
        <f>'2M - SGS'!J89</f>
        <v>8.7230000000000002E-2</v>
      </c>
      <c r="K89" s="288">
        <f>'2M - SGS'!K89</f>
        <v>8.3319000000000004E-2</v>
      </c>
      <c r="L89" s="288">
        <f>'2M - SGS'!L89</f>
        <v>8.4562999999999999E-2</v>
      </c>
      <c r="M89" s="288">
        <f>'2M - SGS'!M89</f>
        <v>8.1112000000000004E-2</v>
      </c>
      <c r="N89" s="288">
        <f>'2M - SGS'!N89</f>
        <v>8.3118999999999998E-2</v>
      </c>
      <c r="O89" s="288">
        <f>'2M - SGS'!O89</f>
        <v>8.3486000000000005E-2</v>
      </c>
      <c r="P89" s="288">
        <f>'2M - SGS'!P89</f>
        <v>7.6158000000000003E-2</v>
      </c>
      <c r="Q89" s="288">
        <f>'2M - SGS'!Q89</f>
        <v>8.3346000000000003E-2</v>
      </c>
      <c r="R89" s="288">
        <f>'2M - SGS'!R89</f>
        <v>8.0782999999999994E-2</v>
      </c>
      <c r="S89" s="288">
        <f>'2M - SGS'!S89</f>
        <v>8.5133E-2</v>
      </c>
      <c r="T89" s="288">
        <f>'2M - SGS'!T89</f>
        <v>8.4294999999999995E-2</v>
      </c>
      <c r="U89" s="288">
        <f>'2M - SGS'!U89</f>
        <v>8.7456999999999993E-2</v>
      </c>
      <c r="V89" s="288">
        <f>'2M - SGS'!V89</f>
        <v>8.7230000000000002E-2</v>
      </c>
      <c r="W89" s="288">
        <f>'2M - SGS'!W89</f>
        <v>8.3319000000000004E-2</v>
      </c>
      <c r="X89" s="288">
        <f>'2M - SGS'!X89</f>
        <v>8.4562999999999999E-2</v>
      </c>
      <c r="Y89" s="288">
        <f>'2M - SGS'!Y89</f>
        <v>8.1112000000000004E-2</v>
      </c>
      <c r="Z89" s="288">
        <f>'2M - SGS'!Z89</f>
        <v>8.3118999999999998E-2</v>
      </c>
      <c r="AA89" s="288">
        <f>'2M - SGS'!AA89</f>
        <v>8.3486000000000005E-2</v>
      </c>
      <c r="AB89" s="288">
        <f>'2M - SGS'!AB89</f>
        <v>7.6158000000000003E-2</v>
      </c>
      <c r="AC89" s="288">
        <f>'2M - SGS'!AC89</f>
        <v>8.3346000000000003E-2</v>
      </c>
      <c r="AD89" s="288">
        <f>'2M - SGS'!AD89</f>
        <v>8.0782999999999994E-2</v>
      </c>
      <c r="AE89" s="288">
        <f>'2M - SGS'!AE89</f>
        <v>8.5133E-2</v>
      </c>
      <c r="AF89" s="288">
        <f>'2M - SGS'!AF89</f>
        <v>8.4294999999999995E-2</v>
      </c>
      <c r="AG89" s="288">
        <f>'2M - SGS'!AG89</f>
        <v>8.7456999999999993E-2</v>
      </c>
      <c r="AH89" s="288">
        <f>'2M - SGS'!AH89</f>
        <v>8.7230000000000002E-2</v>
      </c>
      <c r="AI89" s="288">
        <f>'2M - SGS'!AI89</f>
        <v>8.3319000000000004E-2</v>
      </c>
      <c r="AJ89" s="288">
        <f>'2M - SGS'!AJ89</f>
        <v>8.4562999999999999E-2</v>
      </c>
      <c r="AK89" s="288">
        <f>'2M - SGS'!AK89</f>
        <v>8.1112000000000004E-2</v>
      </c>
      <c r="AL89" s="288">
        <f>'2M - SGS'!AL89</f>
        <v>8.3118999999999998E-2</v>
      </c>
      <c r="AM89" s="288">
        <f>'2M - SGS'!AM89</f>
        <v>8.3486000000000005E-2</v>
      </c>
      <c r="AO89" s="205">
        <f t="shared" si="74"/>
        <v>1.0000010000000001</v>
      </c>
    </row>
    <row r="90" spans="1:41" ht="16.5" thickBot="1" x14ac:dyDescent="0.3">
      <c r="A90" s="627"/>
      <c r="B90" s="14" t="str">
        <f t="shared" si="75"/>
        <v>Water Heating</v>
      </c>
      <c r="C90" s="293">
        <f>'2M - SGS'!C90</f>
        <v>0.108255</v>
      </c>
      <c r="D90" s="293">
        <f>'2M - SGS'!D90</f>
        <v>9.1078000000000006E-2</v>
      </c>
      <c r="E90" s="293">
        <f>'2M - SGS'!E90</f>
        <v>8.5239999999999996E-2</v>
      </c>
      <c r="F90" s="293">
        <f>'2M - SGS'!F90</f>
        <v>7.2980000000000003E-2</v>
      </c>
      <c r="G90" s="293">
        <f>'2M - SGS'!G90</f>
        <v>7.9849000000000003E-2</v>
      </c>
      <c r="H90" s="293">
        <f>'2M - SGS'!H90</f>
        <v>7.2720999999999994E-2</v>
      </c>
      <c r="I90" s="293">
        <f>'2M - SGS'!I90</f>
        <v>7.4929999999999997E-2</v>
      </c>
      <c r="J90" s="293">
        <f>'2M - SGS'!J90</f>
        <v>7.5861999999999999E-2</v>
      </c>
      <c r="K90" s="293">
        <f>'2M - SGS'!K90</f>
        <v>7.5733999999999996E-2</v>
      </c>
      <c r="L90" s="293">
        <f>'2M - SGS'!L90</f>
        <v>8.2808000000000007E-2</v>
      </c>
      <c r="M90" s="293">
        <f>'2M - SGS'!M90</f>
        <v>8.6345000000000005E-2</v>
      </c>
      <c r="N90" s="293">
        <f>'2M - SGS'!N90</f>
        <v>9.4200000000000006E-2</v>
      </c>
      <c r="O90" s="293">
        <f>'2M - SGS'!O90</f>
        <v>0.108255</v>
      </c>
      <c r="P90" s="293">
        <f>'2M - SGS'!P90</f>
        <v>9.1078000000000006E-2</v>
      </c>
      <c r="Q90" s="293">
        <f>'2M - SGS'!Q90</f>
        <v>8.5239999999999996E-2</v>
      </c>
      <c r="R90" s="293">
        <f>'2M - SGS'!R90</f>
        <v>7.2980000000000003E-2</v>
      </c>
      <c r="S90" s="293">
        <f>'2M - SGS'!S90</f>
        <v>7.9849000000000003E-2</v>
      </c>
      <c r="T90" s="293">
        <f>'2M - SGS'!T90</f>
        <v>7.2720999999999994E-2</v>
      </c>
      <c r="U90" s="293">
        <f>'2M - SGS'!U90</f>
        <v>7.4929999999999997E-2</v>
      </c>
      <c r="V90" s="293">
        <f>'2M - SGS'!V90</f>
        <v>7.5861999999999999E-2</v>
      </c>
      <c r="W90" s="293">
        <f>'2M - SGS'!W90</f>
        <v>7.5733999999999996E-2</v>
      </c>
      <c r="X90" s="293">
        <f>'2M - SGS'!X90</f>
        <v>8.2808000000000007E-2</v>
      </c>
      <c r="Y90" s="293">
        <f>'2M - SGS'!Y90</f>
        <v>8.6345000000000005E-2</v>
      </c>
      <c r="Z90" s="293">
        <f>'2M - SGS'!Z90</f>
        <v>9.4200000000000006E-2</v>
      </c>
      <c r="AA90" s="293">
        <f>'2M - SGS'!AA90</f>
        <v>0.108255</v>
      </c>
      <c r="AB90" s="293">
        <f>'2M - SGS'!AB90</f>
        <v>9.1078000000000006E-2</v>
      </c>
      <c r="AC90" s="293">
        <f>'2M - SGS'!AC90</f>
        <v>8.5239999999999996E-2</v>
      </c>
      <c r="AD90" s="293">
        <f>'2M - SGS'!AD90</f>
        <v>7.2980000000000003E-2</v>
      </c>
      <c r="AE90" s="293">
        <f>'2M - SGS'!AE90</f>
        <v>7.9849000000000003E-2</v>
      </c>
      <c r="AF90" s="293">
        <f>'2M - SGS'!AF90</f>
        <v>7.2720999999999994E-2</v>
      </c>
      <c r="AG90" s="293">
        <f>'2M - SGS'!AG90</f>
        <v>7.4929999999999997E-2</v>
      </c>
      <c r="AH90" s="293">
        <f>'2M - SGS'!AH90</f>
        <v>7.5861999999999999E-2</v>
      </c>
      <c r="AI90" s="293">
        <f>'2M - SGS'!AI90</f>
        <v>7.5733999999999996E-2</v>
      </c>
      <c r="AJ90" s="293">
        <f>'2M - SGS'!AJ90</f>
        <v>8.2808000000000007E-2</v>
      </c>
      <c r="AK90" s="293">
        <f>'2M - SGS'!AK90</f>
        <v>8.6345000000000005E-2</v>
      </c>
      <c r="AL90" s="293">
        <f>'2M - SGS'!AL90</f>
        <v>9.4200000000000006E-2</v>
      </c>
      <c r="AM90" s="293">
        <f>'2M - SGS'!AM90</f>
        <v>0.108255</v>
      </c>
      <c r="AO90" s="205">
        <f t="shared" si="74"/>
        <v>1.0000020000000001</v>
      </c>
    </row>
    <row r="91" spans="1:41" ht="15.75" thickBot="1" x14ac:dyDescent="0.3">
      <c r="AO91" s="192" t="s">
        <v>176</v>
      </c>
    </row>
    <row r="92" spans="1:41" ht="15" customHeight="1" thickBot="1" x14ac:dyDescent="0.3">
      <c r="A92" s="616" t="s">
        <v>27</v>
      </c>
      <c r="B92" s="256" t="s">
        <v>32</v>
      </c>
      <c r="C92" s="142">
        <f>C$4</f>
        <v>44927</v>
      </c>
      <c r="D92" s="142">
        <f t="shared" ref="D92:AM92" si="76">D$4</f>
        <v>44958</v>
      </c>
      <c r="E92" s="142">
        <f t="shared" si="76"/>
        <v>44986</v>
      </c>
      <c r="F92" s="142">
        <f t="shared" si="76"/>
        <v>45017</v>
      </c>
      <c r="G92" s="142">
        <f t="shared" si="76"/>
        <v>45047</v>
      </c>
      <c r="H92" s="142">
        <f t="shared" si="76"/>
        <v>45078</v>
      </c>
      <c r="I92" s="142">
        <f t="shared" si="76"/>
        <v>45108</v>
      </c>
      <c r="J92" s="142">
        <f t="shared" si="76"/>
        <v>45139</v>
      </c>
      <c r="K92" s="142">
        <f t="shared" si="76"/>
        <v>45170</v>
      </c>
      <c r="L92" s="142">
        <f t="shared" si="76"/>
        <v>45200</v>
      </c>
      <c r="M92" s="142">
        <f t="shared" si="76"/>
        <v>45231</v>
      </c>
      <c r="N92" s="142">
        <f t="shared" si="76"/>
        <v>45261</v>
      </c>
      <c r="O92" s="142">
        <f t="shared" si="76"/>
        <v>45292</v>
      </c>
      <c r="P92" s="142">
        <f t="shared" si="76"/>
        <v>45323</v>
      </c>
      <c r="Q92" s="142">
        <f t="shared" si="76"/>
        <v>45352</v>
      </c>
      <c r="R92" s="142">
        <f t="shared" si="76"/>
        <v>45383</v>
      </c>
      <c r="S92" s="142">
        <f t="shared" si="76"/>
        <v>45413</v>
      </c>
      <c r="T92" s="142">
        <f t="shared" si="76"/>
        <v>45444</v>
      </c>
      <c r="U92" s="142">
        <f t="shared" si="76"/>
        <v>45474</v>
      </c>
      <c r="V92" s="142">
        <f t="shared" si="76"/>
        <v>45505</v>
      </c>
      <c r="W92" s="142">
        <f t="shared" si="76"/>
        <v>45536</v>
      </c>
      <c r="X92" s="142">
        <f t="shared" si="76"/>
        <v>45566</v>
      </c>
      <c r="Y92" s="142">
        <f t="shared" si="76"/>
        <v>45597</v>
      </c>
      <c r="Z92" s="142">
        <f t="shared" si="76"/>
        <v>45627</v>
      </c>
      <c r="AA92" s="142">
        <f t="shared" si="76"/>
        <v>45658</v>
      </c>
      <c r="AB92" s="142">
        <f t="shared" si="76"/>
        <v>45689</v>
      </c>
      <c r="AC92" s="142">
        <f t="shared" si="76"/>
        <v>45717</v>
      </c>
      <c r="AD92" s="142">
        <f t="shared" si="76"/>
        <v>45748</v>
      </c>
      <c r="AE92" s="142">
        <f t="shared" si="76"/>
        <v>45778</v>
      </c>
      <c r="AF92" s="142">
        <f t="shared" si="76"/>
        <v>45809</v>
      </c>
      <c r="AG92" s="142">
        <f t="shared" si="76"/>
        <v>45839</v>
      </c>
      <c r="AH92" s="142">
        <f t="shared" si="76"/>
        <v>45870</v>
      </c>
      <c r="AI92" s="142">
        <f t="shared" si="76"/>
        <v>45901</v>
      </c>
      <c r="AJ92" s="142">
        <f t="shared" si="76"/>
        <v>45931</v>
      </c>
      <c r="AK92" s="142">
        <f t="shared" si="76"/>
        <v>45962</v>
      </c>
      <c r="AL92" s="142">
        <f t="shared" si="76"/>
        <v>45992</v>
      </c>
      <c r="AM92" s="142">
        <f t="shared" si="76"/>
        <v>46023</v>
      </c>
    </row>
    <row r="93" spans="1:41" ht="15.75" customHeight="1" x14ac:dyDescent="0.25">
      <c r="A93" s="617"/>
      <c r="B93" s="11" t="s">
        <v>19</v>
      </c>
      <c r="C93" s="349">
        <f>'11M - LPS'!C93</f>
        <v>2.9121000000000001E-2</v>
      </c>
      <c r="D93" s="349">
        <f>'11M - LPS'!D93</f>
        <v>2.8996000000000001E-2</v>
      </c>
      <c r="E93" s="349">
        <f>'11M - LPS'!E93</f>
        <v>3.0048999999999999E-2</v>
      </c>
      <c r="F93" s="349">
        <f>'11M - LPS'!F93</f>
        <v>2.9555999999999999E-2</v>
      </c>
      <c r="G93" s="349">
        <f>'11M - LPS'!G93</f>
        <v>3.1981000000000002E-2</v>
      </c>
      <c r="H93" s="349">
        <f>'11M - LPS'!H93</f>
        <v>5.3499999999999999E-2</v>
      </c>
      <c r="I93" s="361">
        <f>'11M - LPS'!I93</f>
        <v>5.6994999999999997E-2</v>
      </c>
      <c r="J93" s="361">
        <f>'11M - LPS'!J93</f>
        <v>5.5843999999999998E-2</v>
      </c>
      <c r="K93" s="361">
        <f>'11M - LPS'!K93</f>
        <v>5.5169000000000003E-2</v>
      </c>
      <c r="L93" s="361">
        <f>'11M - LPS'!L93</f>
        <v>3.5621E-2</v>
      </c>
      <c r="M93" s="361">
        <f>'11M - LPS'!M93</f>
        <v>3.0717999999999999E-2</v>
      </c>
      <c r="N93" s="361">
        <f>'11M - LPS'!N93</f>
        <v>2.8008000000000002E-2</v>
      </c>
      <c r="O93" s="361">
        <f>'11M - LPS'!O93</f>
        <v>2.7657000000000001E-2</v>
      </c>
      <c r="P93" s="361">
        <f>'11M - LPS'!P93</f>
        <v>2.6662000000000002E-2</v>
      </c>
      <c r="Q93" s="361">
        <f>'11M - LPS'!Q93</f>
        <v>2.7882000000000001E-2</v>
      </c>
      <c r="R93" s="361">
        <f>'11M - LPS'!R93</f>
        <v>3.1621999999999997E-2</v>
      </c>
      <c r="S93" s="361">
        <f>'11M - LPS'!S93</f>
        <v>3.5316E-2</v>
      </c>
      <c r="T93" s="361">
        <f>'11M - LPS'!T93</f>
        <v>5.7203999999999998E-2</v>
      </c>
      <c r="U93" s="361">
        <f>'11M - LPS'!U93</f>
        <v>5.6994999999999997E-2</v>
      </c>
      <c r="V93" s="361">
        <f>'11M - LPS'!V93</f>
        <v>5.5843999999999998E-2</v>
      </c>
      <c r="W93" s="361">
        <f>'11M - LPS'!W93</f>
        <v>5.5169000000000003E-2</v>
      </c>
      <c r="X93" s="361">
        <f>'11M - LPS'!X93</f>
        <v>3.5621E-2</v>
      </c>
      <c r="Y93" s="361">
        <f>'11M - LPS'!Y93</f>
        <v>3.0717999999999999E-2</v>
      </c>
      <c r="Z93" s="361">
        <f>'11M - LPS'!Z93</f>
        <v>2.8008000000000002E-2</v>
      </c>
      <c r="AA93" s="361">
        <f>'11M - LPS'!AA93</f>
        <v>2.7657000000000001E-2</v>
      </c>
      <c r="AB93" s="361">
        <f>'11M - LPS'!AB93</f>
        <v>2.6662000000000002E-2</v>
      </c>
      <c r="AC93" s="361">
        <f>'11M - LPS'!AC93</f>
        <v>2.7882000000000001E-2</v>
      </c>
      <c r="AD93" s="361">
        <f>'11M - LPS'!AD93</f>
        <v>3.1621999999999997E-2</v>
      </c>
      <c r="AE93" s="361">
        <f>'11M - LPS'!AE93</f>
        <v>3.5316E-2</v>
      </c>
      <c r="AF93" s="361">
        <f>'11M - LPS'!AF93</f>
        <v>5.7203999999999998E-2</v>
      </c>
      <c r="AG93" s="361">
        <f>'11M - LPS'!AG93</f>
        <v>5.6994999999999997E-2</v>
      </c>
      <c r="AH93" s="361">
        <f>'11M - LPS'!AH93</f>
        <v>5.5843999999999998E-2</v>
      </c>
      <c r="AI93" s="361">
        <f>'11M - LPS'!AI93</f>
        <v>5.5169000000000003E-2</v>
      </c>
      <c r="AJ93" s="361">
        <f>'11M - LPS'!AJ93</f>
        <v>3.5621E-2</v>
      </c>
      <c r="AK93" s="361">
        <f>'11M - LPS'!AK93</f>
        <v>3.0717999999999999E-2</v>
      </c>
      <c r="AL93" s="361">
        <f>'11M - LPS'!AL93</f>
        <v>2.8008000000000002E-2</v>
      </c>
      <c r="AM93" s="361">
        <f>'11M - LPS'!AM93</f>
        <v>2.7657000000000001E-2</v>
      </c>
      <c r="AO93" s="192" t="s">
        <v>177</v>
      </c>
    </row>
    <row r="94" spans="1:41" x14ac:dyDescent="0.25">
      <c r="A94" s="617"/>
      <c r="B94" s="11" t="s">
        <v>0</v>
      </c>
      <c r="C94" s="349">
        <f>'11M - LPS'!C94</f>
        <v>3.4140999999999998E-2</v>
      </c>
      <c r="D94" s="349">
        <f>'11M - LPS'!D94</f>
        <v>3.3355000000000003E-2</v>
      </c>
      <c r="E94" s="349">
        <f>'11M - LPS'!E94</f>
        <v>3.2818E-2</v>
      </c>
      <c r="F94" s="349">
        <f>'11M - LPS'!F94</f>
        <v>3.0006000000000001E-2</v>
      </c>
      <c r="G94" s="349">
        <f>'11M - LPS'!G94</f>
        <v>3.9079000000000003E-2</v>
      </c>
      <c r="H94" s="349">
        <f>'11M - LPS'!H94</f>
        <v>7.7214000000000005E-2</v>
      </c>
      <c r="I94" s="361">
        <f>'11M - LPS'!I94</f>
        <v>6.7433000000000007E-2</v>
      </c>
      <c r="J94" s="361">
        <f>'11M - LPS'!J94</f>
        <v>7.4159000000000003E-2</v>
      </c>
      <c r="K94" s="361">
        <f>'11M - LPS'!K94</f>
        <v>8.1517000000000006E-2</v>
      </c>
      <c r="L94" s="361">
        <f>'11M - LPS'!L94</f>
        <v>3.4575000000000002E-2</v>
      </c>
      <c r="M94" s="361">
        <f>'11M - LPS'!M94</f>
        <v>3.7659999999999999E-2</v>
      </c>
      <c r="N94" s="361">
        <f>'11M - LPS'!N94</f>
        <v>2.7265999999999999E-2</v>
      </c>
      <c r="O94" s="361">
        <f>'11M - LPS'!O94</f>
        <v>3.2084000000000001E-2</v>
      </c>
      <c r="P94" s="361">
        <f>'11M - LPS'!P94</f>
        <v>3.0335000000000001E-2</v>
      </c>
      <c r="Q94" s="361">
        <f>'11M - LPS'!Q94</f>
        <v>3.0248000000000001E-2</v>
      </c>
      <c r="R94" s="361">
        <f>'11M - LPS'!R94</f>
        <v>3.2205999999999999E-2</v>
      </c>
      <c r="S94" s="361">
        <f>'11M - LPS'!S94</f>
        <v>4.5136000000000003E-2</v>
      </c>
      <c r="T94" s="361">
        <f>'11M - LPS'!T94</f>
        <v>8.3406999999999995E-2</v>
      </c>
      <c r="U94" s="361">
        <f>'11M - LPS'!U94</f>
        <v>6.7433000000000007E-2</v>
      </c>
      <c r="V94" s="361">
        <f>'11M - LPS'!V94</f>
        <v>7.4159000000000003E-2</v>
      </c>
      <c r="W94" s="361">
        <f>'11M - LPS'!W94</f>
        <v>8.1517000000000006E-2</v>
      </c>
      <c r="X94" s="361">
        <f>'11M - LPS'!X94</f>
        <v>3.4575000000000002E-2</v>
      </c>
      <c r="Y94" s="361">
        <f>'11M - LPS'!Y94</f>
        <v>3.7659999999999999E-2</v>
      </c>
      <c r="Z94" s="361">
        <f>'11M - LPS'!Z94</f>
        <v>2.7265999999999999E-2</v>
      </c>
      <c r="AA94" s="361">
        <f>'11M - LPS'!AA94</f>
        <v>3.2084000000000001E-2</v>
      </c>
      <c r="AB94" s="361">
        <f>'11M - LPS'!AB94</f>
        <v>3.0335000000000001E-2</v>
      </c>
      <c r="AC94" s="361">
        <f>'11M - LPS'!AC94</f>
        <v>3.0248000000000001E-2</v>
      </c>
      <c r="AD94" s="361">
        <f>'11M - LPS'!AD94</f>
        <v>3.2205999999999999E-2</v>
      </c>
      <c r="AE94" s="361">
        <f>'11M - LPS'!AE94</f>
        <v>4.5136000000000003E-2</v>
      </c>
      <c r="AF94" s="361">
        <f>'11M - LPS'!AF94</f>
        <v>8.3406999999999995E-2</v>
      </c>
      <c r="AG94" s="361">
        <f>'11M - LPS'!AG94</f>
        <v>6.7433000000000007E-2</v>
      </c>
      <c r="AH94" s="361">
        <f>'11M - LPS'!AH94</f>
        <v>7.4159000000000003E-2</v>
      </c>
      <c r="AI94" s="361">
        <f>'11M - LPS'!AI94</f>
        <v>8.1517000000000006E-2</v>
      </c>
      <c r="AJ94" s="361">
        <f>'11M - LPS'!AJ94</f>
        <v>3.4575000000000002E-2</v>
      </c>
      <c r="AK94" s="361">
        <f>'11M - LPS'!AK94</f>
        <v>3.7659999999999999E-2</v>
      </c>
      <c r="AL94" s="361">
        <f>'11M - LPS'!AL94</f>
        <v>2.7265999999999999E-2</v>
      </c>
      <c r="AM94" s="361">
        <f>'11M - LPS'!AM94</f>
        <v>3.2084000000000001E-2</v>
      </c>
      <c r="AO94" s="192" t="s">
        <v>183</v>
      </c>
    </row>
    <row r="95" spans="1:41" x14ac:dyDescent="0.25">
      <c r="A95" s="617"/>
      <c r="B95" s="11" t="s">
        <v>20</v>
      </c>
      <c r="C95" s="349">
        <f>'11M - LPS'!C95</f>
        <v>2.8787E-2</v>
      </c>
      <c r="D95" s="349">
        <f>'11M - LPS'!D95</f>
        <v>2.8711E-2</v>
      </c>
      <c r="E95" s="349">
        <f>'11M - LPS'!E95</f>
        <v>3.2619000000000002E-2</v>
      </c>
      <c r="F95" s="349">
        <f>'11M - LPS'!F95</f>
        <v>3.2872999999999999E-2</v>
      </c>
      <c r="G95" s="349">
        <f>'11M - LPS'!G95</f>
        <v>3.3993000000000002E-2</v>
      </c>
      <c r="H95" s="349">
        <f>'11M - LPS'!H95</f>
        <v>6.0467E-2</v>
      </c>
      <c r="I95" s="361">
        <f>'11M - LPS'!I95</f>
        <v>5.6918000000000003E-2</v>
      </c>
      <c r="J95" s="361">
        <f>'11M - LPS'!J95</f>
        <v>5.9726000000000001E-2</v>
      </c>
      <c r="K95" s="361">
        <f>'11M - LPS'!K95</f>
        <v>6.1537000000000001E-2</v>
      </c>
      <c r="L95" s="361">
        <f>'11M - LPS'!L95</f>
        <v>3.8774999999999997E-2</v>
      </c>
      <c r="M95" s="361">
        <f>'11M - LPS'!M95</f>
        <v>3.0751000000000001E-2</v>
      </c>
      <c r="N95" s="361">
        <f>'11M - LPS'!N95</f>
        <v>2.9420000000000002E-2</v>
      </c>
      <c r="O95" s="361">
        <f>'11M - LPS'!O95</f>
        <v>2.7354E-2</v>
      </c>
      <c r="P95" s="361">
        <f>'11M - LPS'!P95</f>
        <v>2.6422000000000001E-2</v>
      </c>
      <c r="Q95" s="361">
        <f>'11M - LPS'!Q95</f>
        <v>3.0078000000000001E-2</v>
      </c>
      <c r="R95" s="361">
        <f>'11M - LPS'!R95</f>
        <v>3.5929999999999997E-2</v>
      </c>
      <c r="S95" s="361">
        <f>'11M - LPS'!S95</f>
        <v>3.8129000000000003E-2</v>
      </c>
      <c r="T95" s="361">
        <f>'11M - LPS'!T95</f>
        <v>6.5105999999999997E-2</v>
      </c>
      <c r="U95" s="361">
        <f>'11M - LPS'!U95</f>
        <v>5.6918000000000003E-2</v>
      </c>
      <c r="V95" s="361">
        <f>'11M - LPS'!V95</f>
        <v>5.9726000000000001E-2</v>
      </c>
      <c r="W95" s="361">
        <f>'11M - LPS'!W95</f>
        <v>6.1537000000000001E-2</v>
      </c>
      <c r="X95" s="361">
        <f>'11M - LPS'!X95</f>
        <v>3.8774999999999997E-2</v>
      </c>
      <c r="Y95" s="361">
        <f>'11M - LPS'!Y95</f>
        <v>3.0751000000000001E-2</v>
      </c>
      <c r="Z95" s="361">
        <f>'11M - LPS'!Z95</f>
        <v>2.9420000000000002E-2</v>
      </c>
      <c r="AA95" s="361">
        <f>'11M - LPS'!AA95</f>
        <v>2.7354E-2</v>
      </c>
      <c r="AB95" s="361">
        <f>'11M - LPS'!AB95</f>
        <v>2.6422000000000001E-2</v>
      </c>
      <c r="AC95" s="361">
        <f>'11M - LPS'!AC95</f>
        <v>3.0078000000000001E-2</v>
      </c>
      <c r="AD95" s="361">
        <f>'11M - LPS'!AD95</f>
        <v>3.5929999999999997E-2</v>
      </c>
      <c r="AE95" s="361">
        <f>'11M - LPS'!AE95</f>
        <v>3.8129000000000003E-2</v>
      </c>
      <c r="AF95" s="361">
        <f>'11M - LPS'!AF95</f>
        <v>6.5105999999999997E-2</v>
      </c>
      <c r="AG95" s="361">
        <f>'11M - LPS'!AG95</f>
        <v>5.6918000000000003E-2</v>
      </c>
      <c r="AH95" s="361">
        <f>'11M - LPS'!AH95</f>
        <v>5.9726000000000001E-2</v>
      </c>
      <c r="AI95" s="361">
        <f>'11M - LPS'!AI95</f>
        <v>6.1537000000000001E-2</v>
      </c>
      <c r="AJ95" s="361">
        <f>'11M - LPS'!AJ95</f>
        <v>3.8774999999999997E-2</v>
      </c>
      <c r="AK95" s="361">
        <f>'11M - LPS'!AK95</f>
        <v>3.0751000000000001E-2</v>
      </c>
      <c r="AL95" s="361">
        <f>'11M - LPS'!AL95</f>
        <v>2.9420000000000002E-2</v>
      </c>
      <c r="AM95" s="361">
        <f>'11M - LPS'!AM95</f>
        <v>2.7354E-2</v>
      </c>
      <c r="AO95" s="192" t="s">
        <v>222</v>
      </c>
    </row>
    <row r="96" spans="1:41" x14ac:dyDescent="0.25">
      <c r="A96" s="617"/>
      <c r="B96" s="11" t="s">
        <v>1</v>
      </c>
      <c r="C96" s="349">
        <f>'11M - LPS'!C96</f>
        <v>2.0648E-2</v>
      </c>
      <c r="D96" s="349">
        <f>'11M - LPS'!D96</f>
        <v>2.0648E-2</v>
      </c>
      <c r="E96" s="349">
        <f>'11M - LPS'!E96</f>
        <v>2.0648E-2</v>
      </c>
      <c r="F96" s="349">
        <f>'11M - LPS'!F96</f>
        <v>3.0578999999999999E-2</v>
      </c>
      <c r="G96" s="349">
        <f>'11M - LPS'!G96</f>
        <v>4.6979E-2</v>
      </c>
      <c r="H96" s="349">
        <f>'11M - LPS'!H96</f>
        <v>7.8361E-2</v>
      </c>
      <c r="I96" s="361">
        <f>'11M - LPS'!I96</f>
        <v>6.7922999999999997E-2</v>
      </c>
      <c r="J96" s="361">
        <f>'11M - LPS'!J96</f>
        <v>7.4856000000000006E-2</v>
      </c>
      <c r="K96" s="361">
        <f>'11M - LPS'!K96</f>
        <v>8.6939000000000002E-2</v>
      </c>
      <c r="L96" s="361">
        <f>'11M - LPS'!L96</f>
        <v>3.4375000000000003E-2</v>
      </c>
      <c r="M96" s="361">
        <f>'11M - LPS'!M96</f>
        <v>1.9984999999999999E-2</v>
      </c>
      <c r="N96" s="361">
        <f>'11M - LPS'!N96</f>
        <v>1.9984999999999999E-2</v>
      </c>
      <c r="O96" s="361">
        <f>'11M - LPS'!O96</f>
        <v>1.9984999999999999E-2</v>
      </c>
      <c r="P96" s="361">
        <f>'11M - LPS'!P96</f>
        <v>1.9984999999999999E-2</v>
      </c>
      <c r="Q96" s="361">
        <f>'11M - LPS'!Q96</f>
        <v>1.9984999999999999E-2</v>
      </c>
      <c r="R96" s="361">
        <f>'11M - LPS'!R96</f>
        <v>3.295E-2</v>
      </c>
      <c r="S96" s="361">
        <f>'11M - LPS'!S96</f>
        <v>5.6022000000000002E-2</v>
      </c>
      <c r="T96" s="361">
        <f>'11M - LPS'!T96</f>
        <v>8.4661E-2</v>
      </c>
      <c r="U96" s="361">
        <f>'11M - LPS'!U96</f>
        <v>6.7922999999999997E-2</v>
      </c>
      <c r="V96" s="361">
        <f>'11M - LPS'!V96</f>
        <v>7.4856000000000006E-2</v>
      </c>
      <c r="W96" s="361">
        <f>'11M - LPS'!W96</f>
        <v>8.6939000000000002E-2</v>
      </c>
      <c r="X96" s="361">
        <f>'11M - LPS'!X96</f>
        <v>3.4375000000000003E-2</v>
      </c>
      <c r="Y96" s="361">
        <f>'11M - LPS'!Y96</f>
        <v>1.9984999999999999E-2</v>
      </c>
      <c r="Z96" s="361">
        <f>'11M - LPS'!Z96</f>
        <v>1.9984999999999999E-2</v>
      </c>
      <c r="AA96" s="361">
        <f>'11M - LPS'!AA96</f>
        <v>1.9984999999999999E-2</v>
      </c>
      <c r="AB96" s="361">
        <f>'11M - LPS'!AB96</f>
        <v>1.9984999999999999E-2</v>
      </c>
      <c r="AC96" s="361">
        <f>'11M - LPS'!AC96</f>
        <v>1.9984999999999999E-2</v>
      </c>
      <c r="AD96" s="361">
        <f>'11M - LPS'!AD96</f>
        <v>3.295E-2</v>
      </c>
      <c r="AE96" s="361">
        <f>'11M - LPS'!AE96</f>
        <v>5.6022000000000002E-2</v>
      </c>
      <c r="AF96" s="361">
        <f>'11M - LPS'!AF96</f>
        <v>8.4661E-2</v>
      </c>
      <c r="AG96" s="361">
        <f>'11M - LPS'!AG96</f>
        <v>6.7922999999999997E-2</v>
      </c>
      <c r="AH96" s="361">
        <f>'11M - LPS'!AH96</f>
        <v>7.4856000000000006E-2</v>
      </c>
      <c r="AI96" s="361">
        <f>'11M - LPS'!AI96</f>
        <v>8.6939000000000002E-2</v>
      </c>
      <c r="AJ96" s="361">
        <f>'11M - LPS'!AJ96</f>
        <v>3.4375000000000003E-2</v>
      </c>
      <c r="AK96" s="361">
        <f>'11M - LPS'!AK96</f>
        <v>1.9984999999999999E-2</v>
      </c>
      <c r="AL96" s="361">
        <f>'11M - LPS'!AL96</f>
        <v>1.9984999999999999E-2</v>
      </c>
      <c r="AM96" s="361">
        <f>'11M - LPS'!AM96</f>
        <v>1.9984999999999999E-2</v>
      </c>
    </row>
    <row r="97" spans="1:39" x14ac:dyDescent="0.25">
      <c r="A97" s="617"/>
      <c r="B97" s="11" t="s">
        <v>21</v>
      </c>
      <c r="C97" s="349">
        <f>'11M - LPS'!C97</f>
        <v>2.2197000000000001E-2</v>
      </c>
      <c r="D97" s="349">
        <f>'11M - LPS'!D97</f>
        <v>2.2082999999999998E-2</v>
      </c>
      <c r="E97" s="349">
        <f>'11M - LPS'!E97</f>
        <v>2.0892999999999998E-2</v>
      </c>
      <c r="F97" s="349">
        <f>'11M - LPS'!F97</f>
        <v>2.1996999999999999E-2</v>
      </c>
      <c r="G97" s="349">
        <f>'11M - LPS'!G97</f>
        <v>2.0916000000000001E-2</v>
      </c>
      <c r="H97" s="349">
        <f>'11M - LPS'!H97</f>
        <v>2.3053000000000001E-2</v>
      </c>
      <c r="I97" s="361">
        <f>'11M - LPS'!I97</f>
        <v>2.2068000000000001E-2</v>
      </c>
      <c r="J97" s="361">
        <f>'11M - LPS'!J97</f>
        <v>2.2741000000000001E-2</v>
      </c>
      <c r="K97" s="361">
        <f>'11M - LPS'!K97</f>
        <v>2.2655999999999999E-2</v>
      </c>
      <c r="L97" s="361">
        <f>'11M - LPS'!L97</f>
        <v>2.0244000000000002E-2</v>
      </c>
      <c r="M97" s="361">
        <f>'11M - LPS'!M97</f>
        <v>2.0007E-2</v>
      </c>
      <c r="N97" s="361">
        <f>'11M - LPS'!N97</f>
        <v>2.0132000000000001E-2</v>
      </c>
      <c r="O97" s="361">
        <f>'11M - LPS'!O97</f>
        <v>2.1387E-2</v>
      </c>
      <c r="P97" s="361">
        <f>'11M - LPS'!P97</f>
        <v>2.1129999999999999E-2</v>
      </c>
      <c r="Q97" s="361">
        <f>'11M - LPS'!Q97</f>
        <v>2.0184000000000001E-2</v>
      </c>
      <c r="R97" s="361">
        <f>'11M - LPS'!R97</f>
        <v>2.1802999999999999E-2</v>
      </c>
      <c r="S97" s="361">
        <f>'11M - LPS'!S97</f>
        <v>2.0313000000000001E-2</v>
      </c>
      <c r="T97" s="361">
        <f>'11M - LPS'!T97</f>
        <v>2.2671E-2</v>
      </c>
      <c r="U97" s="361">
        <f>'11M - LPS'!U97</f>
        <v>2.2068000000000001E-2</v>
      </c>
      <c r="V97" s="361">
        <f>'11M - LPS'!V97</f>
        <v>2.2741000000000001E-2</v>
      </c>
      <c r="W97" s="361">
        <f>'11M - LPS'!W97</f>
        <v>2.2655999999999999E-2</v>
      </c>
      <c r="X97" s="361">
        <f>'11M - LPS'!X97</f>
        <v>2.0244000000000002E-2</v>
      </c>
      <c r="Y97" s="361">
        <f>'11M - LPS'!Y97</f>
        <v>2.0007E-2</v>
      </c>
      <c r="Z97" s="361">
        <f>'11M - LPS'!Z97</f>
        <v>2.0132000000000001E-2</v>
      </c>
      <c r="AA97" s="361">
        <f>'11M - LPS'!AA97</f>
        <v>2.1387E-2</v>
      </c>
      <c r="AB97" s="361">
        <f>'11M - LPS'!AB97</f>
        <v>2.1129999999999999E-2</v>
      </c>
      <c r="AC97" s="361">
        <f>'11M - LPS'!AC97</f>
        <v>2.0184000000000001E-2</v>
      </c>
      <c r="AD97" s="361">
        <f>'11M - LPS'!AD97</f>
        <v>2.1802999999999999E-2</v>
      </c>
      <c r="AE97" s="361">
        <f>'11M - LPS'!AE97</f>
        <v>2.0313000000000001E-2</v>
      </c>
      <c r="AF97" s="361">
        <f>'11M - LPS'!AF97</f>
        <v>2.2671E-2</v>
      </c>
      <c r="AG97" s="361">
        <f>'11M - LPS'!AG97</f>
        <v>2.2068000000000001E-2</v>
      </c>
      <c r="AH97" s="361">
        <f>'11M - LPS'!AH97</f>
        <v>2.2741000000000001E-2</v>
      </c>
      <c r="AI97" s="361">
        <f>'11M - LPS'!AI97</f>
        <v>2.2655999999999999E-2</v>
      </c>
      <c r="AJ97" s="361">
        <f>'11M - LPS'!AJ97</f>
        <v>2.0244000000000002E-2</v>
      </c>
      <c r="AK97" s="361">
        <f>'11M - LPS'!AK97</f>
        <v>2.0007E-2</v>
      </c>
      <c r="AL97" s="361">
        <f>'11M - LPS'!AL97</f>
        <v>2.0132000000000001E-2</v>
      </c>
      <c r="AM97" s="361">
        <f>'11M - LPS'!AM97</f>
        <v>2.1387E-2</v>
      </c>
    </row>
    <row r="98" spans="1:39" x14ac:dyDescent="0.25">
      <c r="A98" s="617"/>
      <c r="B98" s="11" t="s">
        <v>9</v>
      </c>
      <c r="C98" s="349">
        <f>'11M - LPS'!C98</f>
        <v>3.4140999999999998E-2</v>
      </c>
      <c r="D98" s="349">
        <f>'11M - LPS'!D98</f>
        <v>3.3374000000000001E-2</v>
      </c>
      <c r="E98" s="349">
        <f>'11M - LPS'!E98</f>
        <v>3.3221000000000001E-2</v>
      </c>
      <c r="F98" s="349">
        <f>'11M - LPS'!F98</f>
        <v>3.3128999999999999E-2</v>
      </c>
      <c r="G98" s="349">
        <f>'11M - LPS'!G98</f>
        <v>3.0651000000000001E-2</v>
      </c>
      <c r="H98" s="349">
        <f>'11M - LPS'!H98</f>
        <v>2.2435E-2</v>
      </c>
      <c r="I98" s="361">
        <f>'11M - LPS'!I98</f>
        <v>2.1971999999999998E-2</v>
      </c>
      <c r="J98" s="361">
        <f>'11M - LPS'!J98</f>
        <v>2.1971999999999998E-2</v>
      </c>
      <c r="K98" s="361">
        <f>'11M - LPS'!K98</f>
        <v>5.8374000000000002E-2</v>
      </c>
      <c r="L98" s="361">
        <f>'11M - LPS'!L98</f>
        <v>3.7201999999999999E-2</v>
      </c>
      <c r="M98" s="361">
        <f>'11M - LPS'!M98</f>
        <v>3.8538000000000003E-2</v>
      </c>
      <c r="N98" s="361">
        <f>'11M - LPS'!N98</f>
        <v>2.7269000000000002E-2</v>
      </c>
      <c r="O98" s="361">
        <f>'11M - LPS'!O98</f>
        <v>3.2084000000000001E-2</v>
      </c>
      <c r="P98" s="361">
        <f>'11M - LPS'!P98</f>
        <v>3.0349999999999999E-2</v>
      </c>
      <c r="Q98" s="361">
        <f>'11M - LPS'!Q98</f>
        <v>3.0592000000000001E-2</v>
      </c>
      <c r="R98" s="361">
        <f>'11M - LPS'!R98</f>
        <v>3.6262000000000003E-2</v>
      </c>
      <c r="S98" s="361">
        <f>'11M - LPS'!S98</f>
        <v>3.3402000000000001E-2</v>
      </c>
      <c r="T98" s="361">
        <f>'11M - LPS'!T98</f>
        <v>2.1971999999999998E-2</v>
      </c>
      <c r="U98" s="361">
        <f>'11M - LPS'!U98</f>
        <v>2.1971999999999998E-2</v>
      </c>
      <c r="V98" s="361">
        <f>'11M - LPS'!V98</f>
        <v>2.1971999999999998E-2</v>
      </c>
      <c r="W98" s="361">
        <f>'11M - LPS'!W98</f>
        <v>5.8374000000000002E-2</v>
      </c>
      <c r="X98" s="361">
        <f>'11M - LPS'!X98</f>
        <v>3.7201999999999999E-2</v>
      </c>
      <c r="Y98" s="361">
        <f>'11M - LPS'!Y98</f>
        <v>3.8538000000000003E-2</v>
      </c>
      <c r="Z98" s="361">
        <f>'11M - LPS'!Z98</f>
        <v>2.7269000000000002E-2</v>
      </c>
      <c r="AA98" s="361">
        <f>'11M - LPS'!AA98</f>
        <v>3.2084000000000001E-2</v>
      </c>
      <c r="AB98" s="361">
        <f>'11M - LPS'!AB98</f>
        <v>3.0349999999999999E-2</v>
      </c>
      <c r="AC98" s="361">
        <f>'11M - LPS'!AC98</f>
        <v>3.0592000000000001E-2</v>
      </c>
      <c r="AD98" s="361">
        <f>'11M - LPS'!AD98</f>
        <v>3.6262000000000003E-2</v>
      </c>
      <c r="AE98" s="361">
        <f>'11M - LPS'!AE98</f>
        <v>3.3402000000000001E-2</v>
      </c>
      <c r="AF98" s="361">
        <f>'11M - LPS'!AF98</f>
        <v>2.1971999999999998E-2</v>
      </c>
      <c r="AG98" s="361">
        <f>'11M - LPS'!AG98</f>
        <v>2.1971999999999998E-2</v>
      </c>
      <c r="AH98" s="361">
        <f>'11M - LPS'!AH98</f>
        <v>2.1971999999999998E-2</v>
      </c>
      <c r="AI98" s="361">
        <f>'11M - LPS'!AI98</f>
        <v>5.8374000000000002E-2</v>
      </c>
      <c r="AJ98" s="361">
        <f>'11M - LPS'!AJ98</f>
        <v>3.7201999999999999E-2</v>
      </c>
      <c r="AK98" s="361">
        <f>'11M - LPS'!AK98</f>
        <v>3.8538000000000003E-2</v>
      </c>
      <c r="AL98" s="361">
        <f>'11M - LPS'!AL98</f>
        <v>2.7269000000000002E-2</v>
      </c>
      <c r="AM98" s="361">
        <f>'11M - LPS'!AM98</f>
        <v>3.2084000000000001E-2</v>
      </c>
    </row>
    <row r="99" spans="1:39" x14ac:dyDescent="0.25">
      <c r="A99" s="617"/>
      <c r="B99" s="11" t="s">
        <v>3</v>
      </c>
      <c r="C99" s="349">
        <f>'11M - LPS'!C99</f>
        <v>3.4140999999999998E-2</v>
      </c>
      <c r="D99" s="349">
        <f>'11M - LPS'!D99</f>
        <v>3.3355000000000003E-2</v>
      </c>
      <c r="E99" s="349">
        <f>'11M - LPS'!E99</f>
        <v>3.2818E-2</v>
      </c>
      <c r="F99" s="349">
        <f>'11M - LPS'!F99</f>
        <v>3.0006000000000001E-2</v>
      </c>
      <c r="G99" s="349">
        <f>'11M - LPS'!G99</f>
        <v>3.9079000000000003E-2</v>
      </c>
      <c r="H99" s="349">
        <f>'11M - LPS'!H99</f>
        <v>7.7214000000000005E-2</v>
      </c>
      <c r="I99" s="361">
        <f>'11M - LPS'!I99</f>
        <v>6.7433000000000007E-2</v>
      </c>
      <c r="J99" s="361">
        <f>'11M - LPS'!J99</f>
        <v>7.4159000000000003E-2</v>
      </c>
      <c r="K99" s="361">
        <f>'11M - LPS'!K99</f>
        <v>8.1517000000000006E-2</v>
      </c>
      <c r="L99" s="361">
        <f>'11M - LPS'!L99</f>
        <v>3.4575000000000002E-2</v>
      </c>
      <c r="M99" s="361">
        <f>'11M - LPS'!M99</f>
        <v>3.7659999999999999E-2</v>
      </c>
      <c r="N99" s="361">
        <f>'11M - LPS'!N99</f>
        <v>2.7265999999999999E-2</v>
      </c>
      <c r="O99" s="361">
        <f>'11M - LPS'!O99</f>
        <v>3.2084000000000001E-2</v>
      </c>
      <c r="P99" s="361">
        <f>'11M - LPS'!P99</f>
        <v>3.0335000000000001E-2</v>
      </c>
      <c r="Q99" s="361">
        <f>'11M - LPS'!Q99</f>
        <v>3.0248000000000001E-2</v>
      </c>
      <c r="R99" s="361">
        <f>'11M - LPS'!R99</f>
        <v>3.2205999999999999E-2</v>
      </c>
      <c r="S99" s="361">
        <f>'11M - LPS'!S99</f>
        <v>4.5136000000000003E-2</v>
      </c>
      <c r="T99" s="361">
        <f>'11M - LPS'!T99</f>
        <v>8.3406999999999995E-2</v>
      </c>
      <c r="U99" s="361">
        <f>'11M - LPS'!U99</f>
        <v>6.7433000000000007E-2</v>
      </c>
      <c r="V99" s="361">
        <f>'11M - LPS'!V99</f>
        <v>7.4159000000000003E-2</v>
      </c>
      <c r="W99" s="361">
        <f>'11M - LPS'!W99</f>
        <v>8.1517000000000006E-2</v>
      </c>
      <c r="X99" s="361">
        <f>'11M - LPS'!X99</f>
        <v>3.4575000000000002E-2</v>
      </c>
      <c r="Y99" s="361">
        <f>'11M - LPS'!Y99</f>
        <v>3.7659999999999999E-2</v>
      </c>
      <c r="Z99" s="361">
        <f>'11M - LPS'!Z99</f>
        <v>2.7265999999999999E-2</v>
      </c>
      <c r="AA99" s="361">
        <f>'11M - LPS'!AA99</f>
        <v>3.2084000000000001E-2</v>
      </c>
      <c r="AB99" s="361">
        <f>'11M - LPS'!AB99</f>
        <v>3.0335000000000001E-2</v>
      </c>
      <c r="AC99" s="361">
        <f>'11M - LPS'!AC99</f>
        <v>3.0248000000000001E-2</v>
      </c>
      <c r="AD99" s="361">
        <f>'11M - LPS'!AD99</f>
        <v>3.2205999999999999E-2</v>
      </c>
      <c r="AE99" s="361">
        <f>'11M - LPS'!AE99</f>
        <v>4.5136000000000003E-2</v>
      </c>
      <c r="AF99" s="361">
        <f>'11M - LPS'!AF99</f>
        <v>8.3406999999999995E-2</v>
      </c>
      <c r="AG99" s="361">
        <f>'11M - LPS'!AG99</f>
        <v>6.7433000000000007E-2</v>
      </c>
      <c r="AH99" s="361">
        <f>'11M - LPS'!AH99</f>
        <v>7.4159000000000003E-2</v>
      </c>
      <c r="AI99" s="361">
        <f>'11M - LPS'!AI99</f>
        <v>8.1517000000000006E-2</v>
      </c>
      <c r="AJ99" s="361">
        <f>'11M - LPS'!AJ99</f>
        <v>3.4575000000000002E-2</v>
      </c>
      <c r="AK99" s="361">
        <f>'11M - LPS'!AK99</f>
        <v>3.7659999999999999E-2</v>
      </c>
      <c r="AL99" s="361">
        <f>'11M - LPS'!AL99</f>
        <v>2.7265999999999999E-2</v>
      </c>
      <c r="AM99" s="361">
        <f>'11M - LPS'!AM99</f>
        <v>3.2084000000000001E-2</v>
      </c>
    </row>
    <row r="100" spans="1:39" x14ac:dyDescent="0.25">
      <c r="A100" s="617"/>
      <c r="B100" s="11" t="s">
        <v>4</v>
      </c>
      <c r="C100" s="349">
        <f>'11M - LPS'!C100</f>
        <v>3.0648000000000002E-2</v>
      </c>
      <c r="D100" s="349">
        <f>'11M - LPS'!D100</f>
        <v>2.9905999999999999E-2</v>
      </c>
      <c r="E100" s="349">
        <f>'11M - LPS'!E100</f>
        <v>3.1116999999999999E-2</v>
      </c>
      <c r="F100" s="349">
        <f>'11M - LPS'!F100</f>
        <v>3.2096E-2</v>
      </c>
      <c r="G100" s="349">
        <f>'11M - LPS'!G100</f>
        <v>3.4242000000000002E-2</v>
      </c>
      <c r="H100" s="349">
        <f>'11M - LPS'!H100</f>
        <v>5.8727000000000001E-2</v>
      </c>
      <c r="I100" s="361">
        <f>'11M - LPS'!I100</f>
        <v>6.1244E-2</v>
      </c>
      <c r="J100" s="361">
        <f>'11M - LPS'!J100</f>
        <v>5.9843E-2</v>
      </c>
      <c r="K100" s="361">
        <f>'11M - LPS'!K100</f>
        <v>5.8082000000000002E-2</v>
      </c>
      <c r="L100" s="361">
        <f>'11M - LPS'!L100</f>
        <v>3.9397000000000001E-2</v>
      </c>
      <c r="M100" s="361">
        <f>'11M - LPS'!M100</f>
        <v>3.2080999999999998E-2</v>
      </c>
      <c r="N100" s="361">
        <f>'11M - LPS'!N100</f>
        <v>2.8632999999999999E-2</v>
      </c>
      <c r="O100" s="361">
        <f>'11M - LPS'!O100</f>
        <v>2.904E-2</v>
      </c>
      <c r="P100" s="361">
        <f>'11M - LPS'!P100</f>
        <v>2.7428999999999999E-2</v>
      </c>
      <c r="Q100" s="361">
        <f>'11M - LPS'!Q100</f>
        <v>2.8795000000000001E-2</v>
      </c>
      <c r="R100" s="361">
        <f>'11M - LPS'!R100</f>
        <v>3.4922000000000002E-2</v>
      </c>
      <c r="S100" s="361">
        <f>'11M - LPS'!S100</f>
        <v>3.8471999999999999E-2</v>
      </c>
      <c r="T100" s="361">
        <f>'11M - LPS'!T100</f>
        <v>6.3131999999999994E-2</v>
      </c>
      <c r="U100" s="361">
        <f>'11M - LPS'!U100</f>
        <v>6.1244E-2</v>
      </c>
      <c r="V100" s="361">
        <f>'11M - LPS'!V100</f>
        <v>5.9843E-2</v>
      </c>
      <c r="W100" s="361">
        <f>'11M - LPS'!W100</f>
        <v>5.8082000000000002E-2</v>
      </c>
      <c r="X100" s="361">
        <f>'11M - LPS'!X100</f>
        <v>3.9397000000000001E-2</v>
      </c>
      <c r="Y100" s="361">
        <f>'11M - LPS'!Y100</f>
        <v>3.2080999999999998E-2</v>
      </c>
      <c r="Z100" s="361">
        <f>'11M - LPS'!Z100</f>
        <v>2.8632999999999999E-2</v>
      </c>
      <c r="AA100" s="361">
        <f>'11M - LPS'!AA100</f>
        <v>2.904E-2</v>
      </c>
      <c r="AB100" s="361">
        <f>'11M - LPS'!AB100</f>
        <v>2.7428999999999999E-2</v>
      </c>
      <c r="AC100" s="361">
        <f>'11M - LPS'!AC100</f>
        <v>2.8795000000000001E-2</v>
      </c>
      <c r="AD100" s="361">
        <f>'11M - LPS'!AD100</f>
        <v>3.4922000000000002E-2</v>
      </c>
      <c r="AE100" s="361">
        <f>'11M - LPS'!AE100</f>
        <v>3.8471999999999999E-2</v>
      </c>
      <c r="AF100" s="361">
        <f>'11M - LPS'!AF100</f>
        <v>6.3131999999999994E-2</v>
      </c>
      <c r="AG100" s="361">
        <f>'11M - LPS'!AG100</f>
        <v>6.1244E-2</v>
      </c>
      <c r="AH100" s="361">
        <f>'11M - LPS'!AH100</f>
        <v>5.9843E-2</v>
      </c>
      <c r="AI100" s="361">
        <f>'11M - LPS'!AI100</f>
        <v>5.8082000000000002E-2</v>
      </c>
      <c r="AJ100" s="361">
        <f>'11M - LPS'!AJ100</f>
        <v>3.9397000000000001E-2</v>
      </c>
      <c r="AK100" s="361">
        <f>'11M - LPS'!AK100</f>
        <v>3.2080999999999998E-2</v>
      </c>
      <c r="AL100" s="361">
        <f>'11M - LPS'!AL100</f>
        <v>2.8632999999999999E-2</v>
      </c>
      <c r="AM100" s="361">
        <f>'11M - LPS'!AM100</f>
        <v>2.904E-2</v>
      </c>
    </row>
    <row r="101" spans="1:39" x14ac:dyDescent="0.25">
      <c r="A101" s="617"/>
      <c r="B101" s="11" t="s">
        <v>5</v>
      </c>
      <c r="C101" s="349">
        <f>'11M - LPS'!C101</f>
        <v>2.9121000000000001E-2</v>
      </c>
      <c r="D101" s="349">
        <f>'11M - LPS'!D101</f>
        <v>2.8996000000000001E-2</v>
      </c>
      <c r="E101" s="349">
        <f>'11M - LPS'!E101</f>
        <v>3.0048999999999999E-2</v>
      </c>
      <c r="F101" s="349">
        <f>'11M - LPS'!F101</f>
        <v>2.9555999999999999E-2</v>
      </c>
      <c r="G101" s="349">
        <f>'11M - LPS'!G101</f>
        <v>3.1981000000000002E-2</v>
      </c>
      <c r="H101" s="349">
        <f>'11M - LPS'!H101</f>
        <v>5.3499999999999999E-2</v>
      </c>
      <c r="I101" s="361">
        <f>'11M - LPS'!I101</f>
        <v>5.6994999999999997E-2</v>
      </c>
      <c r="J101" s="361">
        <f>'11M - LPS'!J101</f>
        <v>5.5843999999999998E-2</v>
      </c>
      <c r="K101" s="361">
        <f>'11M - LPS'!K101</f>
        <v>5.5169000000000003E-2</v>
      </c>
      <c r="L101" s="361">
        <f>'11M - LPS'!L101</f>
        <v>3.5621E-2</v>
      </c>
      <c r="M101" s="361">
        <f>'11M - LPS'!M101</f>
        <v>3.0717999999999999E-2</v>
      </c>
      <c r="N101" s="361">
        <f>'11M - LPS'!N101</f>
        <v>2.8008000000000002E-2</v>
      </c>
      <c r="O101" s="361">
        <f>'11M - LPS'!O101</f>
        <v>2.7657000000000001E-2</v>
      </c>
      <c r="P101" s="361">
        <f>'11M - LPS'!P101</f>
        <v>2.6662000000000002E-2</v>
      </c>
      <c r="Q101" s="361">
        <f>'11M - LPS'!Q101</f>
        <v>2.7882000000000001E-2</v>
      </c>
      <c r="R101" s="361">
        <f>'11M - LPS'!R101</f>
        <v>3.1621999999999997E-2</v>
      </c>
      <c r="S101" s="361">
        <f>'11M - LPS'!S101</f>
        <v>3.5316E-2</v>
      </c>
      <c r="T101" s="361">
        <f>'11M - LPS'!T101</f>
        <v>5.7203999999999998E-2</v>
      </c>
      <c r="U101" s="361">
        <f>'11M - LPS'!U101</f>
        <v>5.6994999999999997E-2</v>
      </c>
      <c r="V101" s="361">
        <f>'11M - LPS'!V101</f>
        <v>5.5843999999999998E-2</v>
      </c>
      <c r="W101" s="361">
        <f>'11M - LPS'!W101</f>
        <v>5.5169000000000003E-2</v>
      </c>
      <c r="X101" s="361">
        <f>'11M - LPS'!X101</f>
        <v>3.5621E-2</v>
      </c>
      <c r="Y101" s="361">
        <f>'11M - LPS'!Y101</f>
        <v>3.0717999999999999E-2</v>
      </c>
      <c r="Z101" s="361">
        <f>'11M - LPS'!Z101</f>
        <v>2.8008000000000002E-2</v>
      </c>
      <c r="AA101" s="361">
        <f>'11M - LPS'!AA101</f>
        <v>2.7657000000000001E-2</v>
      </c>
      <c r="AB101" s="361">
        <f>'11M - LPS'!AB101</f>
        <v>2.6662000000000002E-2</v>
      </c>
      <c r="AC101" s="361">
        <f>'11M - LPS'!AC101</f>
        <v>2.7882000000000001E-2</v>
      </c>
      <c r="AD101" s="361">
        <f>'11M - LPS'!AD101</f>
        <v>3.1621999999999997E-2</v>
      </c>
      <c r="AE101" s="361">
        <f>'11M - LPS'!AE101</f>
        <v>3.5316E-2</v>
      </c>
      <c r="AF101" s="361">
        <f>'11M - LPS'!AF101</f>
        <v>5.7203999999999998E-2</v>
      </c>
      <c r="AG101" s="361">
        <f>'11M - LPS'!AG101</f>
        <v>5.6994999999999997E-2</v>
      </c>
      <c r="AH101" s="361">
        <f>'11M - LPS'!AH101</f>
        <v>5.5843999999999998E-2</v>
      </c>
      <c r="AI101" s="361">
        <f>'11M - LPS'!AI101</f>
        <v>5.5169000000000003E-2</v>
      </c>
      <c r="AJ101" s="361">
        <f>'11M - LPS'!AJ101</f>
        <v>3.5621E-2</v>
      </c>
      <c r="AK101" s="361">
        <f>'11M - LPS'!AK101</f>
        <v>3.0717999999999999E-2</v>
      </c>
      <c r="AL101" s="361">
        <f>'11M - LPS'!AL101</f>
        <v>2.8008000000000002E-2</v>
      </c>
      <c r="AM101" s="361">
        <f>'11M - LPS'!AM101</f>
        <v>2.7657000000000001E-2</v>
      </c>
    </row>
    <row r="102" spans="1:39" x14ac:dyDescent="0.25">
      <c r="A102" s="617"/>
      <c r="B102" s="11" t="s">
        <v>22</v>
      </c>
      <c r="C102" s="349">
        <f>'11M - LPS'!C102</f>
        <v>2.9121000000000001E-2</v>
      </c>
      <c r="D102" s="349">
        <f>'11M - LPS'!D102</f>
        <v>2.8996000000000001E-2</v>
      </c>
      <c r="E102" s="349">
        <f>'11M - LPS'!E102</f>
        <v>3.0048999999999999E-2</v>
      </c>
      <c r="F102" s="349">
        <f>'11M - LPS'!F102</f>
        <v>2.9555999999999999E-2</v>
      </c>
      <c r="G102" s="349">
        <f>'11M - LPS'!G102</f>
        <v>3.1981000000000002E-2</v>
      </c>
      <c r="H102" s="349">
        <f>'11M - LPS'!H102</f>
        <v>5.3499999999999999E-2</v>
      </c>
      <c r="I102" s="361">
        <f>'11M - LPS'!I102</f>
        <v>5.6994999999999997E-2</v>
      </c>
      <c r="J102" s="361">
        <f>'11M - LPS'!J102</f>
        <v>5.5843999999999998E-2</v>
      </c>
      <c r="K102" s="361">
        <f>'11M - LPS'!K102</f>
        <v>5.5169000000000003E-2</v>
      </c>
      <c r="L102" s="361">
        <f>'11M - LPS'!L102</f>
        <v>3.5621E-2</v>
      </c>
      <c r="M102" s="361">
        <f>'11M - LPS'!M102</f>
        <v>3.0717999999999999E-2</v>
      </c>
      <c r="N102" s="361">
        <f>'11M - LPS'!N102</f>
        <v>2.8008000000000002E-2</v>
      </c>
      <c r="O102" s="361">
        <f>'11M - LPS'!O102</f>
        <v>2.7657000000000001E-2</v>
      </c>
      <c r="P102" s="361">
        <f>'11M - LPS'!P102</f>
        <v>2.6662000000000002E-2</v>
      </c>
      <c r="Q102" s="361">
        <f>'11M - LPS'!Q102</f>
        <v>2.7882000000000001E-2</v>
      </c>
      <c r="R102" s="361">
        <f>'11M - LPS'!R102</f>
        <v>3.1621999999999997E-2</v>
      </c>
      <c r="S102" s="361">
        <f>'11M - LPS'!S102</f>
        <v>3.5316E-2</v>
      </c>
      <c r="T102" s="361">
        <f>'11M - LPS'!T102</f>
        <v>5.7203999999999998E-2</v>
      </c>
      <c r="U102" s="361">
        <f>'11M - LPS'!U102</f>
        <v>5.6994999999999997E-2</v>
      </c>
      <c r="V102" s="361">
        <f>'11M - LPS'!V102</f>
        <v>5.5843999999999998E-2</v>
      </c>
      <c r="W102" s="361">
        <f>'11M - LPS'!W102</f>
        <v>5.5169000000000003E-2</v>
      </c>
      <c r="X102" s="361">
        <f>'11M - LPS'!X102</f>
        <v>3.5621E-2</v>
      </c>
      <c r="Y102" s="361">
        <f>'11M - LPS'!Y102</f>
        <v>3.0717999999999999E-2</v>
      </c>
      <c r="Z102" s="361">
        <f>'11M - LPS'!Z102</f>
        <v>2.8008000000000002E-2</v>
      </c>
      <c r="AA102" s="361">
        <f>'11M - LPS'!AA102</f>
        <v>2.7657000000000001E-2</v>
      </c>
      <c r="AB102" s="361">
        <f>'11M - LPS'!AB102</f>
        <v>2.6662000000000002E-2</v>
      </c>
      <c r="AC102" s="361">
        <f>'11M - LPS'!AC102</f>
        <v>2.7882000000000001E-2</v>
      </c>
      <c r="AD102" s="361">
        <f>'11M - LPS'!AD102</f>
        <v>3.1621999999999997E-2</v>
      </c>
      <c r="AE102" s="361">
        <f>'11M - LPS'!AE102</f>
        <v>3.5316E-2</v>
      </c>
      <c r="AF102" s="361">
        <f>'11M - LPS'!AF102</f>
        <v>5.7203999999999998E-2</v>
      </c>
      <c r="AG102" s="361">
        <f>'11M - LPS'!AG102</f>
        <v>5.6994999999999997E-2</v>
      </c>
      <c r="AH102" s="361">
        <f>'11M - LPS'!AH102</f>
        <v>5.5843999999999998E-2</v>
      </c>
      <c r="AI102" s="361">
        <f>'11M - LPS'!AI102</f>
        <v>5.5169000000000003E-2</v>
      </c>
      <c r="AJ102" s="361">
        <f>'11M - LPS'!AJ102</f>
        <v>3.5621E-2</v>
      </c>
      <c r="AK102" s="361">
        <f>'11M - LPS'!AK102</f>
        <v>3.0717999999999999E-2</v>
      </c>
      <c r="AL102" s="361">
        <f>'11M - LPS'!AL102</f>
        <v>2.8008000000000002E-2</v>
      </c>
      <c r="AM102" s="361">
        <f>'11M - LPS'!AM102</f>
        <v>2.7657000000000001E-2</v>
      </c>
    </row>
    <row r="103" spans="1:39" x14ac:dyDescent="0.25">
      <c r="A103" s="617"/>
      <c r="B103" s="11" t="s">
        <v>23</v>
      </c>
      <c r="C103" s="349">
        <f>'11M - LPS'!C103</f>
        <v>2.9121000000000001E-2</v>
      </c>
      <c r="D103" s="349">
        <f>'11M - LPS'!D103</f>
        <v>2.8996000000000001E-2</v>
      </c>
      <c r="E103" s="349">
        <f>'11M - LPS'!E103</f>
        <v>3.0048999999999999E-2</v>
      </c>
      <c r="F103" s="349">
        <f>'11M - LPS'!F103</f>
        <v>2.9555999999999999E-2</v>
      </c>
      <c r="G103" s="349">
        <f>'11M - LPS'!G103</f>
        <v>3.1981000000000002E-2</v>
      </c>
      <c r="H103" s="349">
        <f>'11M - LPS'!H103</f>
        <v>5.3499999999999999E-2</v>
      </c>
      <c r="I103" s="361">
        <f>'11M - LPS'!I103</f>
        <v>5.6994999999999997E-2</v>
      </c>
      <c r="J103" s="361">
        <f>'11M - LPS'!J103</f>
        <v>5.5843999999999998E-2</v>
      </c>
      <c r="K103" s="361">
        <f>'11M - LPS'!K103</f>
        <v>5.5169000000000003E-2</v>
      </c>
      <c r="L103" s="361">
        <f>'11M - LPS'!L103</f>
        <v>3.5621E-2</v>
      </c>
      <c r="M103" s="361">
        <f>'11M - LPS'!M103</f>
        <v>3.0717999999999999E-2</v>
      </c>
      <c r="N103" s="361">
        <f>'11M - LPS'!N103</f>
        <v>2.8008000000000002E-2</v>
      </c>
      <c r="O103" s="361">
        <f>'11M - LPS'!O103</f>
        <v>2.7657000000000001E-2</v>
      </c>
      <c r="P103" s="361">
        <f>'11M - LPS'!P103</f>
        <v>2.6662000000000002E-2</v>
      </c>
      <c r="Q103" s="361">
        <f>'11M - LPS'!Q103</f>
        <v>2.7882000000000001E-2</v>
      </c>
      <c r="R103" s="361">
        <f>'11M - LPS'!R103</f>
        <v>3.1621999999999997E-2</v>
      </c>
      <c r="S103" s="361">
        <f>'11M - LPS'!S103</f>
        <v>3.5316E-2</v>
      </c>
      <c r="T103" s="361">
        <f>'11M - LPS'!T103</f>
        <v>5.7203999999999998E-2</v>
      </c>
      <c r="U103" s="361">
        <f>'11M - LPS'!U103</f>
        <v>5.6994999999999997E-2</v>
      </c>
      <c r="V103" s="361">
        <f>'11M - LPS'!V103</f>
        <v>5.5843999999999998E-2</v>
      </c>
      <c r="W103" s="361">
        <f>'11M - LPS'!W103</f>
        <v>5.5169000000000003E-2</v>
      </c>
      <c r="X103" s="361">
        <f>'11M - LPS'!X103</f>
        <v>3.5621E-2</v>
      </c>
      <c r="Y103" s="361">
        <f>'11M - LPS'!Y103</f>
        <v>3.0717999999999999E-2</v>
      </c>
      <c r="Z103" s="361">
        <f>'11M - LPS'!Z103</f>
        <v>2.8008000000000002E-2</v>
      </c>
      <c r="AA103" s="361">
        <f>'11M - LPS'!AA103</f>
        <v>2.7657000000000001E-2</v>
      </c>
      <c r="AB103" s="361">
        <f>'11M - LPS'!AB103</f>
        <v>2.6662000000000002E-2</v>
      </c>
      <c r="AC103" s="361">
        <f>'11M - LPS'!AC103</f>
        <v>2.7882000000000001E-2</v>
      </c>
      <c r="AD103" s="361">
        <f>'11M - LPS'!AD103</f>
        <v>3.1621999999999997E-2</v>
      </c>
      <c r="AE103" s="361">
        <f>'11M - LPS'!AE103</f>
        <v>3.5316E-2</v>
      </c>
      <c r="AF103" s="361">
        <f>'11M - LPS'!AF103</f>
        <v>5.7203999999999998E-2</v>
      </c>
      <c r="AG103" s="361">
        <f>'11M - LPS'!AG103</f>
        <v>5.6994999999999997E-2</v>
      </c>
      <c r="AH103" s="361">
        <f>'11M - LPS'!AH103</f>
        <v>5.5843999999999998E-2</v>
      </c>
      <c r="AI103" s="361">
        <f>'11M - LPS'!AI103</f>
        <v>5.5169000000000003E-2</v>
      </c>
      <c r="AJ103" s="361">
        <f>'11M - LPS'!AJ103</f>
        <v>3.5621E-2</v>
      </c>
      <c r="AK103" s="361">
        <f>'11M - LPS'!AK103</f>
        <v>3.0717999999999999E-2</v>
      </c>
      <c r="AL103" s="361">
        <f>'11M - LPS'!AL103</f>
        <v>2.8008000000000002E-2</v>
      </c>
      <c r="AM103" s="361">
        <f>'11M - LPS'!AM103</f>
        <v>2.7657000000000001E-2</v>
      </c>
    </row>
    <row r="104" spans="1:39" x14ac:dyDescent="0.25">
      <c r="A104" s="617"/>
      <c r="B104" s="11" t="s">
        <v>7</v>
      </c>
      <c r="C104" s="349">
        <f>'11M - LPS'!C104</f>
        <v>2.7629999999999998E-2</v>
      </c>
      <c r="D104" s="349">
        <f>'11M - LPS'!D104</f>
        <v>2.7564000000000002E-2</v>
      </c>
      <c r="E104" s="349">
        <f>'11M - LPS'!E104</f>
        <v>2.9700000000000001E-2</v>
      </c>
      <c r="F104" s="349">
        <f>'11M - LPS'!F104</f>
        <v>2.9179E-2</v>
      </c>
      <c r="G104" s="349">
        <f>'11M - LPS'!G104</f>
        <v>3.0497E-2</v>
      </c>
      <c r="H104" s="349">
        <f>'11M - LPS'!H104</f>
        <v>5.0507000000000003E-2</v>
      </c>
      <c r="I104" s="361">
        <f>'11M - LPS'!I104</f>
        <v>5.0487999999999998E-2</v>
      </c>
      <c r="J104" s="361">
        <f>'11M - LPS'!J104</f>
        <v>5.1031E-2</v>
      </c>
      <c r="K104" s="361">
        <f>'11M - LPS'!K104</f>
        <v>5.0847000000000003E-2</v>
      </c>
      <c r="L104" s="361">
        <f>'11M - LPS'!L104</f>
        <v>3.3487999999999997E-2</v>
      </c>
      <c r="M104" s="361">
        <f>'11M - LPS'!M104</f>
        <v>2.8757000000000001E-2</v>
      </c>
      <c r="N104" s="361">
        <f>'11M - LPS'!N104</f>
        <v>2.6939999999999999E-2</v>
      </c>
      <c r="O104" s="361">
        <f>'11M - LPS'!O104</f>
        <v>2.6307000000000001E-2</v>
      </c>
      <c r="P104" s="361">
        <f>'11M - LPS'!P104</f>
        <v>2.5505E-2</v>
      </c>
      <c r="Q104" s="361">
        <f>'11M - LPS'!Q104</f>
        <v>2.7584000000000001E-2</v>
      </c>
      <c r="R104" s="361">
        <f>'11M - LPS'!R104</f>
        <v>3.1132E-2</v>
      </c>
      <c r="S104" s="361">
        <f>'11M - LPS'!S104</f>
        <v>3.3181000000000002E-2</v>
      </c>
      <c r="T104" s="361">
        <f>'11M - LPS'!T104</f>
        <v>5.3809999999999997E-2</v>
      </c>
      <c r="U104" s="361">
        <f>'11M - LPS'!U104</f>
        <v>5.0487999999999998E-2</v>
      </c>
      <c r="V104" s="361">
        <f>'11M - LPS'!V104</f>
        <v>5.1031E-2</v>
      </c>
      <c r="W104" s="361">
        <f>'11M - LPS'!W104</f>
        <v>5.0847000000000003E-2</v>
      </c>
      <c r="X104" s="361">
        <f>'11M - LPS'!X104</f>
        <v>3.3487999999999997E-2</v>
      </c>
      <c r="Y104" s="361">
        <f>'11M - LPS'!Y104</f>
        <v>2.8757000000000001E-2</v>
      </c>
      <c r="Z104" s="361">
        <f>'11M - LPS'!Z104</f>
        <v>2.6939999999999999E-2</v>
      </c>
      <c r="AA104" s="361">
        <f>'11M - LPS'!AA104</f>
        <v>2.6307000000000001E-2</v>
      </c>
      <c r="AB104" s="361">
        <f>'11M - LPS'!AB104</f>
        <v>2.5505E-2</v>
      </c>
      <c r="AC104" s="361">
        <f>'11M - LPS'!AC104</f>
        <v>2.7584000000000001E-2</v>
      </c>
      <c r="AD104" s="361">
        <f>'11M - LPS'!AD104</f>
        <v>3.1132E-2</v>
      </c>
      <c r="AE104" s="361">
        <f>'11M - LPS'!AE104</f>
        <v>3.3181000000000002E-2</v>
      </c>
      <c r="AF104" s="361">
        <f>'11M - LPS'!AF104</f>
        <v>5.3809999999999997E-2</v>
      </c>
      <c r="AG104" s="361">
        <f>'11M - LPS'!AG104</f>
        <v>5.0487999999999998E-2</v>
      </c>
      <c r="AH104" s="361">
        <f>'11M - LPS'!AH104</f>
        <v>5.1031E-2</v>
      </c>
      <c r="AI104" s="361">
        <f>'11M - LPS'!AI104</f>
        <v>5.0847000000000003E-2</v>
      </c>
      <c r="AJ104" s="361">
        <f>'11M - LPS'!AJ104</f>
        <v>3.3487999999999997E-2</v>
      </c>
      <c r="AK104" s="361">
        <f>'11M - LPS'!AK104</f>
        <v>2.8757000000000001E-2</v>
      </c>
      <c r="AL104" s="361">
        <f>'11M - LPS'!AL104</f>
        <v>2.6939999999999999E-2</v>
      </c>
      <c r="AM104" s="361">
        <f>'11M - LPS'!AM104</f>
        <v>2.6307000000000001E-2</v>
      </c>
    </row>
    <row r="105" spans="1:39" ht="15.75" thickBot="1" x14ac:dyDescent="0.3">
      <c r="A105" s="618"/>
      <c r="B105" s="15" t="s">
        <v>8</v>
      </c>
      <c r="C105" s="348">
        <f>'11M - LPS'!C105</f>
        <v>2.7585999999999999E-2</v>
      </c>
      <c r="D105" s="348">
        <f>'11M - LPS'!D105</f>
        <v>2.7536999999999999E-2</v>
      </c>
      <c r="E105" s="348">
        <f>'11M - LPS'!E105</f>
        <v>3.1767999999999998E-2</v>
      </c>
      <c r="F105" s="348">
        <f>'11M - LPS'!F105</f>
        <v>3.2106000000000003E-2</v>
      </c>
      <c r="G105" s="348">
        <f>'11M - LPS'!G105</f>
        <v>3.3544999999999998E-2</v>
      </c>
      <c r="H105" s="348">
        <f>'11M - LPS'!H105</f>
        <v>6.2475999999999997E-2</v>
      </c>
      <c r="I105" s="359">
        <f>'11M - LPS'!I105</f>
        <v>5.3973E-2</v>
      </c>
      <c r="J105" s="359">
        <f>'11M - LPS'!J105</f>
        <v>5.8883999999999999E-2</v>
      </c>
      <c r="K105" s="359">
        <f>'11M - LPS'!K105</f>
        <v>6.0109999999999997E-2</v>
      </c>
      <c r="L105" s="359">
        <f>'11M - LPS'!L105</f>
        <v>3.8740999999999998E-2</v>
      </c>
      <c r="M105" s="359">
        <f>'11M - LPS'!M105</f>
        <v>2.9776E-2</v>
      </c>
      <c r="N105" s="359">
        <f>'11M - LPS'!N105</f>
        <v>2.9106E-2</v>
      </c>
      <c r="O105" s="359">
        <f>'11M - LPS'!O105</f>
        <v>2.6266999999999999E-2</v>
      </c>
      <c r="P105" s="359">
        <f>'11M - LPS'!P105</f>
        <v>2.5484E-2</v>
      </c>
      <c r="Q105" s="359">
        <f>'11M - LPS'!Q105</f>
        <v>2.9350999999999999E-2</v>
      </c>
      <c r="R105" s="359">
        <f>'11M - LPS'!R105</f>
        <v>3.4934E-2</v>
      </c>
      <c r="S105" s="359">
        <f>'11M - LPS'!S105</f>
        <v>3.7511999999999997E-2</v>
      </c>
      <c r="T105" s="359">
        <f>'11M - LPS'!T105</f>
        <v>6.7308999999999994E-2</v>
      </c>
      <c r="U105" s="359">
        <f>'11M - LPS'!U105</f>
        <v>5.3973E-2</v>
      </c>
      <c r="V105" s="359">
        <f>'11M - LPS'!V105</f>
        <v>5.8883999999999999E-2</v>
      </c>
      <c r="W105" s="359">
        <f>'11M - LPS'!W105</f>
        <v>6.0109999999999997E-2</v>
      </c>
      <c r="X105" s="359">
        <f>'11M - LPS'!X105</f>
        <v>3.8740999999999998E-2</v>
      </c>
      <c r="Y105" s="359">
        <f>'11M - LPS'!Y105</f>
        <v>2.9776E-2</v>
      </c>
      <c r="Z105" s="359">
        <f>'11M - LPS'!Z105</f>
        <v>2.9106E-2</v>
      </c>
      <c r="AA105" s="359">
        <f>'11M - LPS'!AA105</f>
        <v>2.6266999999999999E-2</v>
      </c>
      <c r="AB105" s="359">
        <f>'11M - LPS'!AB105</f>
        <v>2.5484E-2</v>
      </c>
      <c r="AC105" s="359">
        <f>'11M - LPS'!AC105</f>
        <v>2.9350999999999999E-2</v>
      </c>
      <c r="AD105" s="359">
        <f>'11M - LPS'!AD105</f>
        <v>3.4934E-2</v>
      </c>
      <c r="AE105" s="359">
        <f>'11M - LPS'!AE105</f>
        <v>3.7511999999999997E-2</v>
      </c>
      <c r="AF105" s="359">
        <f>'11M - LPS'!AF105</f>
        <v>6.7308999999999994E-2</v>
      </c>
      <c r="AG105" s="359">
        <f>'11M - LPS'!AG105</f>
        <v>5.3973E-2</v>
      </c>
      <c r="AH105" s="359">
        <f>'11M - LPS'!AH105</f>
        <v>5.8883999999999999E-2</v>
      </c>
      <c r="AI105" s="359">
        <f>'11M - LPS'!AI105</f>
        <v>6.0109999999999997E-2</v>
      </c>
      <c r="AJ105" s="359">
        <f>'11M - LPS'!AJ105</f>
        <v>3.8740999999999998E-2</v>
      </c>
      <c r="AK105" s="359">
        <f>'11M - LPS'!AK105</f>
        <v>2.9776E-2</v>
      </c>
      <c r="AL105" s="359">
        <f>'11M - LPS'!AL105</f>
        <v>2.9106E-2</v>
      </c>
      <c r="AM105" s="359">
        <f>'11M - LPS'!AM105</f>
        <v>2.6266999999999999E-2</v>
      </c>
    </row>
    <row r="106" spans="1:39" x14ac:dyDescent="0.25">
      <c r="C106" s="347" t="s">
        <v>221</v>
      </c>
      <c r="I106" s="360" t="s">
        <v>230</v>
      </c>
    </row>
    <row r="107" spans="1:39" hidden="1" x14ac:dyDescent="0.25">
      <c r="A107" s="604" t="s">
        <v>114</v>
      </c>
      <c r="B107" s="606" t="s">
        <v>115</v>
      </c>
      <c r="C107" s="607"/>
      <c r="D107" s="607"/>
      <c r="E107" s="607"/>
      <c r="F107" s="607"/>
      <c r="G107" s="607"/>
      <c r="H107" s="607"/>
      <c r="I107" s="607"/>
      <c r="J107" s="607"/>
      <c r="K107" s="607"/>
      <c r="L107" s="607"/>
      <c r="M107" s="607"/>
      <c r="N107" s="619"/>
      <c r="O107" s="606" t="s">
        <v>115</v>
      </c>
      <c r="P107" s="607"/>
      <c r="Q107" s="607"/>
      <c r="R107" s="607"/>
      <c r="S107" s="607"/>
      <c r="T107" s="607"/>
      <c r="U107" s="607"/>
      <c r="V107" s="607"/>
      <c r="W107" s="607"/>
      <c r="X107" s="607"/>
      <c r="Y107" s="607"/>
      <c r="Z107" s="607"/>
      <c r="AA107" s="606" t="s">
        <v>115</v>
      </c>
      <c r="AB107" s="607"/>
      <c r="AC107" s="607"/>
      <c r="AD107" s="607"/>
      <c r="AE107" s="607"/>
      <c r="AF107" s="607"/>
      <c r="AG107" s="607"/>
      <c r="AH107" s="607"/>
      <c r="AI107" s="607"/>
      <c r="AJ107" s="607"/>
      <c r="AK107" s="607"/>
      <c r="AL107" s="607"/>
      <c r="AM107" s="121" t="s">
        <v>115</v>
      </c>
    </row>
    <row r="108" spans="1:39" ht="15.75" hidden="1" thickBot="1" x14ac:dyDescent="0.3">
      <c r="A108" s="605"/>
      <c r="B108" s="608" t="s">
        <v>223</v>
      </c>
      <c r="C108" s="609"/>
      <c r="D108" s="609"/>
      <c r="E108" s="609"/>
      <c r="F108" s="609"/>
      <c r="G108" s="609"/>
      <c r="H108" s="609"/>
      <c r="I108" s="609"/>
      <c r="J108" s="609"/>
      <c r="K108" s="609"/>
      <c r="L108" s="609"/>
      <c r="M108" s="609"/>
      <c r="N108" s="620"/>
      <c r="O108" s="608" t="s">
        <v>223</v>
      </c>
      <c r="P108" s="609"/>
      <c r="Q108" s="609"/>
      <c r="R108" s="609"/>
      <c r="S108" s="609"/>
      <c r="T108" s="609"/>
      <c r="U108" s="609"/>
      <c r="V108" s="609"/>
      <c r="W108" s="609"/>
      <c r="X108" s="609"/>
      <c r="Y108" s="609"/>
      <c r="Z108" s="609"/>
      <c r="AA108" s="608" t="s">
        <v>223</v>
      </c>
      <c r="AB108" s="609"/>
      <c r="AC108" s="609"/>
      <c r="AD108" s="609"/>
      <c r="AE108" s="609"/>
      <c r="AF108" s="609"/>
      <c r="AG108" s="609"/>
      <c r="AH108" s="609"/>
      <c r="AI108" s="609"/>
      <c r="AJ108" s="609"/>
      <c r="AK108" s="609"/>
      <c r="AL108" s="609"/>
      <c r="AM108" s="472" t="s">
        <v>116</v>
      </c>
    </row>
    <row r="109" spans="1:39" ht="15.75" hidden="1" thickBot="1" x14ac:dyDescent="0.3">
      <c r="A109" s="598"/>
      <c r="B109" s="257" t="s">
        <v>137</v>
      </c>
      <c r="C109" s="142">
        <f>C$4</f>
        <v>44927</v>
      </c>
      <c r="D109" s="142">
        <f t="shared" ref="D109:AM109" si="77">D$4</f>
        <v>44958</v>
      </c>
      <c r="E109" s="142">
        <f t="shared" si="77"/>
        <v>44986</v>
      </c>
      <c r="F109" s="142">
        <f t="shared" si="77"/>
        <v>45017</v>
      </c>
      <c r="G109" s="142">
        <f t="shared" si="77"/>
        <v>45047</v>
      </c>
      <c r="H109" s="142">
        <f t="shared" si="77"/>
        <v>45078</v>
      </c>
      <c r="I109" s="142">
        <f t="shared" si="77"/>
        <v>45108</v>
      </c>
      <c r="J109" s="142">
        <f t="shared" si="77"/>
        <v>45139</v>
      </c>
      <c r="K109" s="142">
        <f t="shared" si="77"/>
        <v>45170</v>
      </c>
      <c r="L109" s="142">
        <f t="shared" si="77"/>
        <v>45200</v>
      </c>
      <c r="M109" s="142">
        <f t="shared" si="77"/>
        <v>45231</v>
      </c>
      <c r="N109" s="142">
        <f t="shared" si="77"/>
        <v>45261</v>
      </c>
      <c r="O109" s="142">
        <f t="shared" si="77"/>
        <v>45292</v>
      </c>
      <c r="P109" s="142">
        <f t="shared" si="77"/>
        <v>45323</v>
      </c>
      <c r="Q109" s="142">
        <f t="shared" si="77"/>
        <v>45352</v>
      </c>
      <c r="R109" s="142">
        <f t="shared" si="77"/>
        <v>45383</v>
      </c>
      <c r="S109" s="142">
        <f t="shared" si="77"/>
        <v>45413</v>
      </c>
      <c r="T109" s="142">
        <f t="shared" si="77"/>
        <v>45444</v>
      </c>
      <c r="U109" s="142">
        <f t="shared" si="77"/>
        <v>45474</v>
      </c>
      <c r="V109" s="142">
        <f t="shared" si="77"/>
        <v>45505</v>
      </c>
      <c r="W109" s="142">
        <f t="shared" si="77"/>
        <v>45536</v>
      </c>
      <c r="X109" s="142">
        <f t="shared" si="77"/>
        <v>45566</v>
      </c>
      <c r="Y109" s="142">
        <f t="shared" si="77"/>
        <v>45597</v>
      </c>
      <c r="Z109" s="142">
        <f t="shared" si="77"/>
        <v>45627</v>
      </c>
      <c r="AA109" s="142">
        <f t="shared" si="77"/>
        <v>45658</v>
      </c>
      <c r="AB109" s="142">
        <f t="shared" si="77"/>
        <v>45689</v>
      </c>
      <c r="AC109" s="142">
        <f t="shared" si="77"/>
        <v>45717</v>
      </c>
      <c r="AD109" s="142">
        <f t="shared" si="77"/>
        <v>45748</v>
      </c>
      <c r="AE109" s="142">
        <f t="shared" si="77"/>
        <v>45778</v>
      </c>
      <c r="AF109" s="142">
        <f t="shared" si="77"/>
        <v>45809</v>
      </c>
      <c r="AG109" s="142">
        <f t="shared" si="77"/>
        <v>45839</v>
      </c>
      <c r="AH109" s="142">
        <f t="shared" si="77"/>
        <v>45870</v>
      </c>
      <c r="AI109" s="142">
        <f t="shared" si="77"/>
        <v>45901</v>
      </c>
      <c r="AJ109" s="142">
        <f t="shared" si="77"/>
        <v>45931</v>
      </c>
      <c r="AK109" s="142">
        <f t="shared" si="77"/>
        <v>45962</v>
      </c>
      <c r="AL109" s="142">
        <f t="shared" si="77"/>
        <v>45992</v>
      </c>
      <c r="AM109" s="142">
        <f t="shared" si="77"/>
        <v>46023</v>
      </c>
    </row>
    <row r="110" spans="1:39" hidden="1" x14ac:dyDescent="0.25">
      <c r="A110" s="598"/>
      <c r="B110" s="236" t="s">
        <v>19</v>
      </c>
      <c r="C110" s="350">
        <f>'11M - LPS'!C110</f>
        <v>2.3113770630064437E-2</v>
      </c>
      <c r="D110" s="350">
        <f>'11M - LPS'!D110</f>
        <v>2.308480619226886E-2</v>
      </c>
      <c r="E110" s="350">
        <f>'11M - LPS'!E110</f>
        <v>2.3323293010974844E-2</v>
      </c>
      <c r="F110" s="350">
        <f>'11M - LPS'!F110</f>
        <v>2.321311884647274E-2</v>
      </c>
      <c r="G110" s="350">
        <f>'11M - LPS'!G110</f>
        <v>2.3731198013184747E-2</v>
      </c>
      <c r="H110" s="350">
        <f>'11M - LPS'!H110</f>
        <v>2.8606933470298294E-2</v>
      </c>
      <c r="I110" s="362">
        <f>'11M - LPS'!I110</f>
        <v>2.9046768289494204E-2</v>
      </c>
      <c r="J110" s="362">
        <f>'11M - LPS'!J110</f>
        <v>2.8926223071207881E-2</v>
      </c>
      <c r="K110" s="362">
        <f>'11M - LPS'!K110</f>
        <v>2.8853811928619136E-2</v>
      </c>
      <c r="L110" s="362">
        <f>'11M - LPS'!L110</f>
        <v>2.423934325833732E-2</v>
      </c>
      <c r="M110" s="362">
        <f>'11M - LPS'!M110</f>
        <v>2.3230451301046742E-2</v>
      </c>
      <c r="N110" s="362">
        <f>'11M - LPS'!N110</f>
        <v>2.2569877249855298E-2</v>
      </c>
      <c r="O110" s="362">
        <f>'11M - LPS'!O110</f>
        <v>2.2477983548236508E-2</v>
      </c>
      <c r="P110" s="362">
        <f>'11M - LPS'!P110</f>
        <v>2.2208460096153619E-2</v>
      </c>
      <c r="Q110" s="362">
        <f>'11M - LPS'!Q110</f>
        <v>2.2537126025125254E-2</v>
      </c>
      <c r="R110" s="362">
        <f>'11M - LPS'!R110</f>
        <v>2.3433158350103633E-2</v>
      </c>
      <c r="S110" s="362">
        <f>'11M - LPS'!S110</f>
        <v>2.4182497583924868E-2</v>
      </c>
      <c r="T110" s="362">
        <f>'11M - LPS'!T110</f>
        <v>2.9068192865801402E-2</v>
      </c>
      <c r="U110" s="362">
        <f>'11M - LPS'!U110</f>
        <v>2.9046768289494204E-2</v>
      </c>
      <c r="V110" s="362">
        <f>'11M - LPS'!V110</f>
        <v>2.8926223071207881E-2</v>
      </c>
      <c r="W110" s="362">
        <f>'11M - LPS'!W110</f>
        <v>2.8853811928619136E-2</v>
      </c>
      <c r="X110" s="362">
        <f>'11M - LPS'!X110</f>
        <v>2.423934325833732E-2</v>
      </c>
      <c r="Y110" s="362">
        <f>'11M - LPS'!Y110</f>
        <v>2.3230451301046742E-2</v>
      </c>
      <c r="Z110" s="362">
        <f>'11M - LPS'!Z110</f>
        <v>2.2569877249855298E-2</v>
      </c>
      <c r="AA110" s="362">
        <f>'11M - LPS'!AA110</f>
        <v>2.2477983548236508E-2</v>
      </c>
      <c r="AB110" s="362">
        <f>'11M - LPS'!AB110</f>
        <v>2.2208460096153619E-2</v>
      </c>
      <c r="AC110" s="362">
        <f>'11M - LPS'!AC110</f>
        <v>2.2537126025125254E-2</v>
      </c>
      <c r="AD110" s="362">
        <f>'11M - LPS'!AD110</f>
        <v>2.3433158350103633E-2</v>
      </c>
      <c r="AE110" s="362">
        <f>'11M - LPS'!AE110</f>
        <v>2.4182497583924868E-2</v>
      </c>
      <c r="AF110" s="362">
        <f>'11M - LPS'!AF110</f>
        <v>2.9068192865801402E-2</v>
      </c>
      <c r="AG110" s="362">
        <f>'11M - LPS'!AG110</f>
        <v>2.9046768289494204E-2</v>
      </c>
      <c r="AH110" s="362">
        <f>'11M - LPS'!AH110</f>
        <v>2.8926223071207881E-2</v>
      </c>
      <c r="AI110" s="362">
        <f>'11M - LPS'!AI110</f>
        <v>2.8853811928619136E-2</v>
      </c>
      <c r="AJ110" s="362">
        <f>'11M - LPS'!AJ110</f>
        <v>2.423934325833732E-2</v>
      </c>
      <c r="AK110" s="362">
        <f>'11M - LPS'!AK110</f>
        <v>2.3230451301046742E-2</v>
      </c>
      <c r="AL110" s="362">
        <f>'11M - LPS'!AL110</f>
        <v>2.2569877249855298E-2</v>
      </c>
      <c r="AM110" s="362">
        <f>'11M - LPS'!AM110</f>
        <v>2.2477983548236508E-2</v>
      </c>
    </row>
    <row r="111" spans="1:39" hidden="1" x14ac:dyDescent="0.25">
      <c r="A111" s="598"/>
      <c r="B111" s="236" t="s">
        <v>0</v>
      </c>
      <c r="C111" s="350">
        <f>'11M - LPS'!C111</f>
        <v>2.4146888775834336E-2</v>
      </c>
      <c r="D111" s="350">
        <f>'11M - LPS'!D111</f>
        <v>2.4000297678319994E-2</v>
      </c>
      <c r="E111" s="350">
        <f>'11M - LPS'!E111</f>
        <v>2.3897068756414595E-2</v>
      </c>
      <c r="F111" s="350">
        <f>'11M - LPS'!F111</f>
        <v>2.3313829526834466E-2</v>
      </c>
      <c r="G111" s="350">
        <f>'11M - LPS'!G111</f>
        <v>2.4964802170357413E-2</v>
      </c>
      <c r="H111" s="350">
        <f>'11M - LPS'!H111</f>
        <v>3.0465985850291009E-2</v>
      </c>
      <c r="I111" s="362">
        <f>'11M - LPS'!I111</f>
        <v>2.9984441915357631E-2</v>
      </c>
      <c r="J111" s="362">
        <f>'11M - LPS'!J111</f>
        <v>3.0471574424974959E-2</v>
      </c>
      <c r="K111" s="362">
        <f>'11M - LPS'!K111</f>
        <v>3.0926088288011609E-2</v>
      </c>
      <c r="L111" s="362">
        <f>'11M - LPS'!L111</f>
        <v>2.404149729437715E-2</v>
      </c>
      <c r="M111" s="362">
        <f>'11M - LPS'!M111</f>
        <v>2.4601707313038429E-2</v>
      </c>
      <c r="N111" s="362">
        <f>'11M - LPS'!N111</f>
        <v>2.2373843244386227E-2</v>
      </c>
      <c r="O111" s="362">
        <f>'11M - LPS'!O111</f>
        <v>2.3533320380090969E-2</v>
      </c>
      <c r="P111" s="362">
        <f>'11M - LPS'!P111</f>
        <v>2.3142017932499443E-2</v>
      </c>
      <c r="Q111" s="362">
        <f>'11M - LPS'!Q111</f>
        <v>2.3121579475972376E-2</v>
      </c>
      <c r="R111" s="362">
        <f>'11M - LPS'!R111</f>
        <v>2.3559368865515361E-2</v>
      </c>
      <c r="S111" s="362">
        <f>'11M - LPS'!S111</f>
        <v>2.571424077420149E-2</v>
      </c>
      <c r="T111" s="362">
        <f>'11M - LPS'!T111</f>
        <v>3.103180920060215E-2</v>
      </c>
      <c r="U111" s="362">
        <f>'11M - LPS'!U111</f>
        <v>2.9984441915357631E-2</v>
      </c>
      <c r="V111" s="362">
        <f>'11M - LPS'!V111</f>
        <v>3.0471574424974959E-2</v>
      </c>
      <c r="W111" s="362">
        <f>'11M - LPS'!W111</f>
        <v>3.0926088288011609E-2</v>
      </c>
      <c r="X111" s="362">
        <f>'11M - LPS'!X111</f>
        <v>2.404149729437715E-2</v>
      </c>
      <c r="Y111" s="362">
        <f>'11M - LPS'!Y111</f>
        <v>2.4601707313038429E-2</v>
      </c>
      <c r="Z111" s="362">
        <f>'11M - LPS'!Z111</f>
        <v>2.2373843244386227E-2</v>
      </c>
      <c r="AA111" s="362">
        <f>'11M - LPS'!AA111</f>
        <v>2.3533320380090969E-2</v>
      </c>
      <c r="AB111" s="362">
        <f>'11M - LPS'!AB111</f>
        <v>2.3142017932499443E-2</v>
      </c>
      <c r="AC111" s="362">
        <f>'11M - LPS'!AC111</f>
        <v>2.3121579475972376E-2</v>
      </c>
      <c r="AD111" s="362">
        <f>'11M - LPS'!AD111</f>
        <v>2.3559368865515361E-2</v>
      </c>
      <c r="AE111" s="362">
        <f>'11M - LPS'!AE111</f>
        <v>2.571424077420149E-2</v>
      </c>
      <c r="AF111" s="362">
        <f>'11M - LPS'!AF111</f>
        <v>3.103180920060215E-2</v>
      </c>
      <c r="AG111" s="362">
        <f>'11M - LPS'!AG111</f>
        <v>2.9984441915357631E-2</v>
      </c>
      <c r="AH111" s="362">
        <f>'11M - LPS'!AH111</f>
        <v>3.0471574424974959E-2</v>
      </c>
      <c r="AI111" s="362">
        <f>'11M - LPS'!AI111</f>
        <v>3.0926088288011609E-2</v>
      </c>
      <c r="AJ111" s="362">
        <f>'11M - LPS'!AJ111</f>
        <v>2.404149729437715E-2</v>
      </c>
      <c r="AK111" s="362">
        <f>'11M - LPS'!AK111</f>
        <v>2.4601707313038429E-2</v>
      </c>
      <c r="AL111" s="362">
        <f>'11M - LPS'!AL111</f>
        <v>2.2373843244386227E-2</v>
      </c>
      <c r="AM111" s="362">
        <f>'11M - LPS'!AM111</f>
        <v>2.3533320380090969E-2</v>
      </c>
    </row>
    <row r="112" spans="1:39" hidden="1" x14ac:dyDescent="0.25">
      <c r="A112" s="598"/>
      <c r="B112" s="236" t="s">
        <v>20</v>
      </c>
      <c r="C112" s="350">
        <f>'11M - LPS'!C112</f>
        <v>2.3035856275064787E-2</v>
      </c>
      <c r="D112" s="350">
        <f>'11M - LPS'!D112</f>
        <v>2.3018097097034521E-2</v>
      </c>
      <c r="E112" s="350">
        <f>'11M - LPS'!E112</f>
        <v>2.3858274435910272E-2</v>
      </c>
      <c r="F112" s="350">
        <f>'11M - LPS'!F112</f>
        <v>2.39077296305596E-2</v>
      </c>
      <c r="G112" s="350">
        <f>'11M - LPS'!G112</f>
        <v>2.4119712018997624E-2</v>
      </c>
      <c r="H112" s="350">
        <f>'11M - LPS'!H112</f>
        <v>2.9277192076420381E-2</v>
      </c>
      <c r="I112" s="362">
        <f>'11M - LPS'!I112</f>
        <v>2.9038923506189716E-2</v>
      </c>
      <c r="J112" s="362">
        <f>'11M - LPS'!J112</f>
        <v>2.9317788800827208E-2</v>
      </c>
      <c r="K112" s="362">
        <f>'11M - LPS'!K112</f>
        <v>2.9486607713799903E-2</v>
      </c>
      <c r="L112" s="362">
        <f>'11M - LPS'!L112</f>
        <v>2.4787625849823691E-2</v>
      </c>
      <c r="M112" s="362">
        <f>'11M - LPS'!M112</f>
        <v>2.3237877136096732E-2</v>
      </c>
      <c r="N112" s="362">
        <f>'11M - LPS'!N112</f>
        <v>2.2924292710072274E-2</v>
      </c>
      <c r="O112" s="362">
        <f>'11M - LPS'!O112</f>
        <v>2.2397351370130866E-2</v>
      </c>
      <c r="P112" s="362">
        <f>'11M - LPS'!P112</f>
        <v>2.2141568526452406E-2</v>
      </c>
      <c r="Q112" s="362">
        <f>'11M - LPS'!Q112</f>
        <v>2.3081583856841188E-2</v>
      </c>
      <c r="R112" s="362">
        <f>'11M - LPS'!R112</f>
        <v>2.4296108227819302E-2</v>
      </c>
      <c r="S112" s="362">
        <f>'11M - LPS'!S112</f>
        <v>2.4680979039981447E-2</v>
      </c>
      <c r="T112" s="362">
        <f>'11M - LPS'!T112</f>
        <v>2.9796764292535211E-2</v>
      </c>
      <c r="U112" s="362">
        <f>'11M - LPS'!U112</f>
        <v>2.9038923506189716E-2</v>
      </c>
      <c r="V112" s="362">
        <f>'11M - LPS'!V112</f>
        <v>2.9317788800827208E-2</v>
      </c>
      <c r="W112" s="362">
        <f>'11M - LPS'!W112</f>
        <v>2.9486607713799903E-2</v>
      </c>
      <c r="X112" s="362">
        <f>'11M - LPS'!X112</f>
        <v>2.4787625849823691E-2</v>
      </c>
      <c r="Y112" s="362">
        <f>'11M - LPS'!Y112</f>
        <v>2.3237877136096732E-2</v>
      </c>
      <c r="Z112" s="362">
        <f>'11M - LPS'!Z112</f>
        <v>2.2924292710072274E-2</v>
      </c>
      <c r="AA112" s="362">
        <f>'11M - LPS'!AA112</f>
        <v>2.2397351370130866E-2</v>
      </c>
      <c r="AB112" s="362">
        <f>'11M - LPS'!AB112</f>
        <v>2.2141568526452406E-2</v>
      </c>
      <c r="AC112" s="362">
        <f>'11M - LPS'!AC112</f>
        <v>2.3081583856841188E-2</v>
      </c>
      <c r="AD112" s="362">
        <f>'11M - LPS'!AD112</f>
        <v>2.4296108227819302E-2</v>
      </c>
      <c r="AE112" s="362">
        <f>'11M - LPS'!AE112</f>
        <v>2.4680979039981447E-2</v>
      </c>
      <c r="AF112" s="362">
        <f>'11M - LPS'!AF112</f>
        <v>2.9796764292535211E-2</v>
      </c>
      <c r="AG112" s="362">
        <f>'11M - LPS'!AG112</f>
        <v>2.9038923506189716E-2</v>
      </c>
      <c r="AH112" s="362">
        <f>'11M - LPS'!AH112</f>
        <v>2.9317788800827208E-2</v>
      </c>
      <c r="AI112" s="362">
        <f>'11M - LPS'!AI112</f>
        <v>2.9486607713799903E-2</v>
      </c>
      <c r="AJ112" s="362">
        <f>'11M - LPS'!AJ112</f>
        <v>2.4787625849823691E-2</v>
      </c>
      <c r="AK112" s="362">
        <f>'11M - LPS'!AK112</f>
        <v>2.3237877136096732E-2</v>
      </c>
      <c r="AL112" s="362">
        <f>'11M - LPS'!AL112</f>
        <v>2.2924292710072274E-2</v>
      </c>
      <c r="AM112" s="362">
        <f>'11M - LPS'!AM112</f>
        <v>2.2397351370130866E-2</v>
      </c>
    </row>
    <row r="113" spans="1:39" hidden="1" x14ac:dyDescent="0.25">
      <c r="A113" s="598"/>
      <c r="B113" s="236" t="s">
        <v>1</v>
      </c>
      <c r="C113" s="350">
        <f>'11M - LPS'!C113</f>
        <v>2.0648262404000001E-2</v>
      </c>
      <c r="D113" s="350">
        <f>'11M - LPS'!D113</f>
        <v>2.0648262404000101E-2</v>
      </c>
      <c r="E113" s="350">
        <f>'11M - LPS'!E113</f>
        <v>2.0648262403999099E-2</v>
      </c>
      <c r="F113" s="350">
        <f>'11M - LPS'!F113</f>
        <v>2.3438898061895055E-2</v>
      </c>
      <c r="G113" s="350">
        <f>'11M - LPS'!G113</f>
        <v>2.5988402964995303E-2</v>
      </c>
      <c r="H113" s="350">
        <f>'11M - LPS'!H113</f>
        <v>3.053153206925488E-2</v>
      </c>
      <c r="I113" s="362">
        <f>'11M - LPS'!I113</f>
        <v>3.0022712846707791E-2</v>
      </c>
      <c r="J113" s="362">
        <f>'11M - LPS'!J113</f>
        <v>3.0517888109185608E-2</v>
      </c>
      <c r="K113" s="362">
        <f>'11M - LPS'!K113</f>
        <v>3.1218860173408587E-2</v>
      </c>
      <c r="L113" s="362">
        <f>'11M - LPS'!L113</f>
        <v>2.4002541515172393E-2</v>
      </c>
      <c r="M113" s="362">
        <f>'11M - LPS'!M113</f>
        <v>1.9984999999999999E-2</v>
      </c>
      <c r="N113" s="362">
        <f>'11M - LPS'!N113</f>
        <v>1.9984999999999999E-2</v>
      </c>
      <c r="O113" s="362">
        <f>'11M - LPS'!O113</f>
        <v>1.9984999999999999E-2</v>
      </c>
      <c r="P113" s="362">
        <f>'11M - LPS'!P113</f>
        <v>1.9984999999999999E-2</v>
      </c>
      <c r="Q113" s="362">
        <f>'11M - LPS'!Q113</f>
        <v>1.9984999999999999E-2</v>
      </c>
      <c r="R113" s="362">
        <f>'11M - LPS'!R113</f>
        <v>2.3715988314436956E-2</v>
      </c>
      <c r="S113" s="362">
        <f>'11M - LPS'!S113</f>
        <v>2.6905301223005631E-2</v>
      </c>
      <c r="T113" s="362">
        <f>'11M - LPS'!T113</f>
        <v>3.109993094783918E-2</v>
      </c>
      <c r="U113" s="362">
        <f>'11M - LPS'!U113</f>
        <v>3.0022712846707791E-2</v>
      </c>
      <c r="V113" s="362">
        <f>'11M - LPS'!V113</f>
        <v>3.0517888109185608E-2</v>
      </c>
      <c r="W113" s="362">
        <f>'11M - LPS'!W113</f>
        <v>3.1218860173408587E-2</v>
      </c>
      <c r="X113" s="362">
        <f>'11M - LPS'!X113</f>
        <v>2.4002541515172393E-2</v>
      </c>
      <c r="Y113" s="362">
        <f>'11M - LPS'!Y113</f>
        <v>1.9984999999999999E-2</v>
      </c>
      <c r="Z113" s="362">
        <f>'11M - LPS'!Z113</f>
        <v>1.9984999999999999E-2</v>
      </c>
      <c r="AA113" s="362">
        <f>'11M - LPS'!AA113</f>
        <v>1.9984999999999999E-2</v>
      </c>
      <c r="AB113" s="362">
        <f>'11M - LPS'!AB113</f>
        <v>1.9984999999999999E-2</v>
      </c>
      <c r="AC113" s="362">
        <f>'11M - LPS'!AC113</f>
        <v>1.9984999999999999E-2</v>
      </c>
      <c r="AD113" s="362">
        <f>'11M - LPS'!AD113</f>
        <v>2.3715988314436956E-2</v>
      </c>
      <c r="AE113" s="362">
        <f>'11M - LPS'!AE113</f>
        <v>2.6905301223005631E-2</v>
      </c>
      <c r="AF113" s="362">
        <f>'11M - LPS'!AF113</f>
        <v>3.109993094783918E-2</v>
      </c>
      <c r="AG113" s="362">
        <f>'11M - LPS'!AG113</f>
        <v>3.0022712846707791E-2</v>
      </c>
      <c r="AH113" s="362">
        <f>'11M - LPS'!AH113</f>
        <v>3.0517888109185608E-2</v>
      </c>
      <c r="AI113" s="362">
        <f>'11M - LPS'!AI113</f>
        <v>3.1218860173408587E-2</v>
      </c>
      <c r="AJ113" s="362">
        <f>'11M - LPS'!AJ113</f>
        <v>2.4002541515172393E-2</v>
      </c>
      <c r="AK113" s="362">
        <f>'11M - LPS'!AK113</f>
        <v>1.9984999999999999E-2</v>
      </c>
      <c r="AL113" s="362">
        <f>'11M - LPS'!AL113</f>
        <v>1.9984999999999999E-2</v>
      </c>
      <c r="AM113" s="362">
        <f>'11M - LPS'!AM113</f>
        <v>1.9984999999999999E-2</v>
      </c>
    </row>
    <row r="114" spans="1:39" hidden="1" x14ac:dyDescent="0.25">
      <c r="A114" s="598"/>
      <c r="B114" s="236" t="s">
        <v>21</v>
      </c>
      <c r="C114" s="350">
        <f>'11M - LPS'!C114</f>
        <v>2.1190254124629451E-2</v>
      </c>
      <c r="D114" s="350">
        <f>'11M - LPS'!D114</f>
        <v>2.1152137229698852E-2</v>
      </c>
      <c r="E114" s="350">
        <f>'11M - LPS'!E114</f>
        <v>2.0737176729359496E-2</v>
      </c>
      <c r="F114" s="350">
        <f>'11M - LPS'!F114</f>
        <v>2.1123166806762524E-2</v>
      </c>
      <c r="G114" s="350">
        <f>'11M - LPS'!G114</f>
        <v>2.0745647548548931E-2</v>
      </c>
      <c r="H114" s="350">
        <f>'11M - LPS'!H114</f>
        <v>2.2660656295062944E-2</v>
      </c>
      <c r="I114" s="362">
        <f>'11M - LPS'!I114</f>
        <v>2.2009841467541771E-2</v>
      </c>
      <c r="J114" s="362">
        <f>'11M - LPS'!J114</f>
        <v>2.2270371252704167E-2</v>
      </c>
      <c r="K114" s="362">
        <f>'11M - LPS'!K114</f>
        <v>2.2238193320867791E-2</v>
      </c>
      <c r="L114" s="362">
        <f>'11M - LPS'!L114</f>
        <v>2.0087685574775006E-2</v>
      </c>
      <c r="M114" s="362">
        <f>'11M - LPS'!M114</f>
        <v>1.999378187698049E-2</v>
      </c>
      <c r="N114" s="362">
        <f>'11M - LPS'!N114</f>
        <v>2.0043592355983408E-2</v>
      </c>
      <c r="O114" s="362">
        <f>'11M - LPS'!O114</f>
        <v>2.0522769194661113E-2</v>
      </c>
      <c r="P114" s="362">
        <f>'11M - LPS'!P114</f>
        <v>2.0427354099479291E-2</v>
      </c>
      <c r="Q114" s="362">
        <f>'11M - LPS'!Q114</f>
        <v>2.0063649613109358E-2</v>
      </c>
      <c r="R114" s="362">
        <f>'11M - LPS'!R114</f>
        <v>2.0673817345237166E-2</v>
      </c>
      <c r="S114" s="362">
        <f>'11M - LPS'!S114</f>
        <v>2.0114657236084896E-2</v>
      </c>
      <c r="T114" s="362">
        <f>'11M - LPS'!T114</f>
        <v>2.2243673567773445E-2</v>
      </c>
      <c r="U114" s="362">
        <f>'11M - LPS'!U114</f>
        <v>2.2009841467541771E-2</v>
      </c>
      <c r="V114" s="362">
        <f>'11M - LPS'!V114</f>
        <v>2.2270371252704167E-2</v>
      </c>
      <c r="W114" s="362">
        <f>'11M - LPS'!W114</f>
        <v>2.2238193320867791E-2</v>
      </c>
      <c r="X114" s="362">
        <f>'11M - LPS'!X114</f>
        <v>2.0087685574775006E-2</v>
      </c>
      <c r="Y114" s="362">
        <f>'11M - LPS'!Y114</f>
        <v>1.999378187698049E-2</v>
      </c>
      <c r="Z114" s="362">
        <f>'11M - LPS'!Z114</f>
        <v>2.0043592355983408E-2</v>
      </c>
      <c r="AA114" s="362">
        <f>'11M - LPS'!AA114</f>
        <v>2.0522769194661113E-2</v>
      </c>
      <c r="AB114" s="362">
        <f>'11M - LPS'!AB114</f>
        <v>2.0427354099479291E-2</v>
      </c>
      <c r="AC114" s="362">
        <f>'11M - LPS'!AC114</f>
        <v>2.0063649613109358E-2</v>
      </c>
      <c r="AD114" s="362">
        <f>'11M - LPS'!AD114</f>
        <v>2.0673817345237166E-2</v>
      </c>
      <c r="AE114" s="362">
        <f>'11M - LPS'!AE114</f>
        <v>2.0114657236084896E-2</v>
      </c>
      <c r="AF114" s="362">
        <f>'11M - LPS'!AF114</f>
        <v>2.2243673567773445E-2</v>
      </c>
      <c r="AG114" s="362">
        <f>'11M - LPS'!AG114</f>
        <v>2.2009841467541771E-2</v>
      </c>
      <c r="AH114" s="362">
        <f>'11M - LPS'!AH114</f>
        <v>2.2270371252704167E-2</v>
      </c>
      <c r="AI114" s="362">
        <f>'11M - LPS'!AI114</f>
        <v>2.2238193320867791E-2</v>
      </c>
      <c r="AJ114" s="362">
        <f>'11M - LPS'!AJ114</f>
        <v>2.0087685574775006E-2</v>
      </c>
      <c r="AK114" s="362">
        <f>'11M - LPS'!AK114</f>
        <v>1.999378187698049E-2</v>
      </c>
      <c r="AL114" s="362">
        <f>'11M - LPS'!AL114</f>
        <v>2.0043592355983408E-2</v>
      </c>
      <c r="AM114" s="362">
        <f>'11M - LPS'!AM114</f>
        <v>2.0522769194661113E-2</v>
      </c>
    </row>
    <row r="115" spans="1:39" hidden="1" x14ac:dyDescent="0.25">
      <c r="A115" s="598"/>
      <c r="B115" s="77" t="s">
        <v>9</v>
      </c>
      <c r="C115" s="350">
        <f>'11M - LPS'!C115</f>
        <v>2.4146971028530511E-2</v>
      </c>
      <c r="D115" s="350">
        <f>'11M - LPS'!D115</f>
        <v>2.4003786443699406E-2</v>
      </c>
      <c r="E115" s="350">
        <f>'11M - LPS'!E115</f>
        <v>2.397468672158775E-2</v>
      </c>
      <c r="F115" s="350">
        <f>'11M - LPS'!F115</f>
        <v>2.3957072804052647E-2</v>
      </c>
      <c r="G115" s="350">
        <f>'11M - LPS'!G115</f>
        <v>2.3454344374147309E-2</v>
      </c>
      <c r="H115" s="350">
        <f>'11M - LPS'!H115</f>
        <v>2.2434774463499899E-2</v>
      </c>
      <c r="I115" s="362">
        <f>'11M - LPS'!I115</f>
        <v>2.1971999999999998E-2</v>
      </c>
      <c r="J115" s="362">
        <f>'11M - LPS'!J115</f>
        <v>2.1971999999999998E-2</v>
      </c>
      <c r="K115" s="362">
        <f>'11M - LPS'!K115</f>
        <v>2.9186215545457354E-2</v>
      </c>
      <c r="L115" s="362">
        <f>'11M - LPS'!L115</f>
        <v>2.4522718184811772E-2</v>
      </c>
      <c r="M115" s="362">
        <f>'11M - LPS'!M115</f>
        <v>2.474881803232094E-2</v>
      </c>
      <c r="N115" s="362">
        <f>'11M - LPS'!N115</f>
        <v>2.2374526940173813E-2</v>
      </c>
      <c r="O115" s="362">
        <f>'11M - LPS'!O115</f>
        <v>2.3533125104223951E-2</v>
      </c>
      <c r="P115" s="362">
        <f>'11M - LPS'!P115</f>
        <v>2.3145246955055283E-2</v>
      </c>
      <c r="Q115" s="362">
        <f>'11M - LPS'!Q115</f>
        <v>2.3201186158131569E-2</v>
      </c>
      <c r="R115" s="362">
        <f>'11M - LPS'!R115</f>
        <v>2.4356205675658375E-2</v>
      </c>
      <c r="S115" s="362">
        <f>'11M - LPS'!S115</f>
        <v>2.380876785601347E-2</v>
      </c>
      <c r="T115" s="362">
        <f>'11M - LPS'!T115</f>
        <v>2.1971999999999998E-2</v>
      </c>
      <c r="U115" s="362">
        <f>'11M - LPS'!U115</f>
        <v>2.1971999999999998E-2</v>
      </c>
      <c r="V115" s="362">
        <f>'11M - LPS'!V115</f>
        <v>2.1971999999999998E-2</v>
      </c>
      <c r="W115" s="362">
        <f>'11M - LPS'!W115</f>
        <v>2.9186215545457354E-2</v>
      </c>
      <c r="X115" s="362">
        <f>'11M - LPS'!X115</f>
        <v>2.4522718184811772E-2</v>
      </c>
      <c r="Y115" s="362">
        <f>'11M - LPS'!Y115</f>
        <v>2.474881803232094E-2</v>
      </c>
      <c r="Z115" s="362">
        <f>'11M - LPS'!Z115</f>
        <v>2.2374526940173813E-2</v>
      </c>
      <c r="AA115" s="362">
        <f>'11M - LPS'!AA115</f>
        <v>2.3533125104223951E-2</v>
      </c>
      <c r="AB115" s="362">
        <f>'11M - LPS'!AB115</f>
        <v>2.3145246955055283E-2</v>
      </c>
      <c r="AC115" s="362">
        <f>'11M - LPS'!AC115</f>
        <v>2.3201186158131569E-2</v>
      </c>
      <c r="AD115" s="362">
        <f>'11M - LPS'!AD115</f>
        <v>2.4356205675658375E-2</v>
      </c>
      <c r="AE115" s="362">
        <f>'11M - LPS'!AE115</f>
        <v>2.380876785601347E-2</v>
      </c>
      <c r="AF115" s="362">
        <f>'11M - LPS'!AF115</f>
        <v>2.1971999999999998E-2</v>
      </c>
      <c r="AG115" s="362">
        <f>'11M - LPS'!AG115</f>
        <v>2.1971999999999998E-2</v>
      </c>
      <c r="AH115" s="362">
        <f>'11M - LPS'!AH115</f>
        <v>2.1971999999999998E-2</v>
      </c>
      <c r="AI115" s="362">
        <f>'11M - LPS'!AI115</f>
        <v>2.9186215545457354E-2</v>
      </c>
      <c r="AJ115" s="362">
        <f>'11M - LPS'!AJ115</f>
        <v>2.4522718184811772E-2</v>
      </c>
      <c r="AK115" s="362">
        <f>'11M - LPS'!AK115</f>
        <v>2.474881803232094E-2</v>
      </c>
      <c r="AL115" s="362">
        <f>'11M - LPS'!AL115</f>
        <v>2.2374526940173813E-2</v>
      </c>
      <c r="AM115" s="362">
        <f>'11M - LPS'!AM115</f>
        <v>2.3533125104223951E-2</v>
      </c>
    </row>
    <row r="116" spans="1:39" hidden="1" x14ac:dyDescent="0.25">
      <c r="A116" s="598"/>
      <c r="B116" s="77" t="s">
        <v>3</v>
      </c>
      <c r="C116" s="350">
        <f>'11M - LPS'!C116</f>
        <v>2.4146888775834336E-2</v>
      </c>
      <c r="D116" s="350">
        <f>'11M - LPS'!D116</f>
        <v>2.4000297678319994E-2</v>
      </c>
      <c r="E116" s="350">
        <f>'11M - LPS'!E116</f>
        <v>2.3897068756414595E-2</v>
      </c>
      <c r="F116" s="350">
        <f>'11M - LPS'!F116</f>
        <v>2.3313829526834466E-2</v>
      </c>
      <c r="G116" s="350">
        <f>'11M - LPS'!G116</f>
        <v>2.4964802170357413E-2</v>
      </c>
      <c r="H116" s="350">
        <f>'11M - LPS'!H116</f>
        <v>3.0465985850291009E-2</v>
      </c>
      <c r="I116" s="362">
        <f>'11M - LPS'!I116</f>
        <v>2.9984441915357631E-2</v>
      </c>
      <c r="J116" s="362">
        <f>'11M - LPS'!J116</f>
        <v>3.0471574424974959E-2</v>
      </c>
      <c r="K116" s="362">
        <f>'11M - LPS'!K116</f>
        <v>3.0926088288011609E-2</v>
      </c>
      <c r="L116" s="362">
        <f>'11M - LPS'!L116</f>
        <v>2.404149729437715E-2</v>
      </c>
      <c r="M116" s="362">
        <f>'11M - LPS'!M116</f>
        <v>2.4601707313038429E-2</v>
      </c>
      <c r="N116" s="362">
        <f>'11M - LPS'!N116</f>
        <v>2.2373843244386227E-2</v>
      </c>
      <c r="O116" s="362">
        <f>'11M - LPS'!O116</f>
        <v>2.3533320380090969E-2</v>
      </c>
      <c r="P116" s="362">
        <f>'11M - LPS'!P116</f>
        <v>2.3142017932499443E-2</v>
      </c>
      <c r="Q116" s="362">
        <f>'11M - LPS'!Q116</f>
        <v>2.3121579475972376E-2</v>
      </c>
      <c r="R116" s="362">
        <f>'11M - LPS'!R116</f>
        <v>2.3559368865515361E-2</v>
      </c>
      <c r="S116" s="362">
        <f>'11M - LPS'!S116</f>
        <v>2.571424077420149E-2</v>
      </c>
      <c r="T116" s="362">
        <f>'11M - LPS'!T116</f>
        <v>3.103180920060215E-2</v>
      </c>
      <c r="U116" s="362">
        <f>'11M - LPS'!U116</f>
        <v>2.9984441915357631E-2</v>
      </c>
      <c r="V116" s="362">
        <f>'11M - LPS'!V116</f>
        <v>3.0471574424974959E-2</v>
      </c>
      <c r="W116" s="362">
        <f>'11M - LPS'!W116</f>
        <v>3.0926088288011609E-2</v>
      </c>
      <c r="X116" s="362">
        <f>'11M - LPS'!X116</f>
        <v>2.404149729437715E-2</v>
      </c>
      <c r="Y116" s="362">
        <f>'11M - LPS'!Y116</f>
        <v>2.4601707313038429E-2</v>
      </c>
      <c r="Z116" s="362">
        <f>'11M - LPS'!Z116</f>
        <v>2.2373843244386227E-2</v>
      </c>
      <c r="AA116" s="362">
        <f>'11M - LPS'!AA116</f>
        <v>2.3533320380090969E-2</v>
      </c>
      <c r="AB116" s="362">
        <f>'11M - LPS'!AB116</f>
        <v>2.3142017932499443E-2</v>
      </c>
      <c r="AC116" s="362">
        <f>'11M - LPS'!AC116</f>
        <v>2.3121579475972376E-2</v>
      </c>
      <c r="AD116" s="362">
        <f>'11M - LPS'!AD116</f>
        <v>2.3559368865515361E-2</v>
      </c>
      <c r="AE116" s="362">
        <f>'11M - LPS'!AE116</f>
        <v>2.571424077420149E-2</v>
      </c>
      <c r="AF116" s="362">
        <f>'11M - LPS'!AF116</f>
        <v>3.103180920060215E-2</v>
      </c>
      <c r="AG116" s="362">
        <f>'11M - LPS'!AG116</f>
        <v>2.9984441915357631E-2</v>
      </c>
      <c r="AH116" s="362">
        <f>'11M - LPS'!AH116</f>
        <v>3.0471574424974959E-2</v>
      </c>
      <c r="AI116" s="362">
        <f>'11M - LPS'!AI116</f>
        <v>3.0926088288011609E-2</v>
      </c>
      <c r="AJ116" s="362">
        <f>'11M - LPS'!AJ116</f>
        <v>2.404149729437715E-2</v>
      </c>
      <c r="AK116" s="362">
        <f>'11M - LPS'!AK116</f>
        <v>2.4601707313038429E-2</v>
      </c>
      <c r="AL116" s="362">
        <f>'11M - LPS'!AL116</f>
        <v>2.2373843244386227E-2</v>
      </c>
      <c r="AM116" s="362">
        <f>'11M - LPS'!AM116</f>
        <v>2.3533320380090969E-2</v>
      </c>
    </row>
    <row r="117" spans="1:39" hidden="1" x14ac:dyDescent="0.25">
      <c r="A117" s="598"/>
      <c r="B117" s="77" t="s">
        <v>4</v>
      </c>
      <c r="C117" s="350">
        <f>'11M - LPS'!C117</f>
        <v>2.3453850881604333E-2</v>
      </c>
      <c r="D117" s="350">
        <f>'11M - LPS'!D117</f>
        <v>2.3291688777670631E-2</v>
      </c>
      <c r="E117" s="350">
        <f>'11M - LPS'!E117</f>
        <v>2.3553415133076006E-2</v>
      </c>
      <c r="F117" s="350">
        <f>'11M - LPS'!F117</f>
        <v>2.3754535894260277E-2</v>
      </c>
      <c r="G117" s="350">
        <f>'11M - LPS'!G117</f>
        <v>2.4165371279916782E-2</v>
      </c>
      <c r="H117" s="350">
        <f>'11M - LPS'!H117</f>
        <v>2.9121912626013276E-2</v>
      </c>
      <c r="I117" s="362">
        <f>'11M - LPS'!I117</f>
        <v>2.9459800521413247E-2</v>
      </c>
      <c r="J117" s="362">
        <f>'11M - LPS'!J117</f>
        <v>2.9328769096592003E-2</v>
      </c>
      <c r="K117" s="362">
        <f>'11M - LPS'!K117</f>
        <v>2.9156822006933342E-2</v>
      </c>
      <c r="L117" s="362">
        <f>'11M - LPS'!L117</f>
        <v>2.4888406070414815E-2</v>
      </c>
      <c r="M117" s="362">
        <f>'11M - LPS'!M117</f>
        <v>2.3532584809416203E-2</v>
      </c>
      <c r="N117" s="362">
        <f>'11M - LPS'!N117</f>
        <v>2.2729764967588894E-2</v>
      </c>
      <c r="O117" s="362">
        <f>'11M - LPS'!O117</f>
        <v>2.2831381354378639E-2</v>
      </c>
      <c r="P117" s="362">
        <f>'11M - LPS'!P117</f>
        <v>2.241739854927732E-2</v>
      </c>
      <c r="Q117" s="362">
        <f>'11M - LPS'!Q117</f>
        <v>2.2770506315008758E-2</v>
      </c>
      <c r="R117" s="362">
        <f>'11M - LPS'!R117</f>
        <v>2.4108141034085314E-2</v>
      </c>
      <c r="S117" s="362">
        <f>'11M - LPS'!S117</f>
        <v>2.4738210731892432E-2</v>
      </c>
      <c r="T117" s="362">
        <f>'11M - LPS'!T117</f>
        <v>2.9628662744045547E-2</v>
      </c>
      <c r="U117" s="362">
        <f>'11M - LPS'!U117</f>
        <v>2.9459800521413247E-2</v>
      </c>
      <c r="V117" s="362">
        <f>'11M - LPS'!V117</f>
        <v>2.9328769096592003E-2</v>
      </c>
      <c r="W117" s="362">
        <f>'11M - LPS'!W117</f>
        <v>2.9156822006933342E-2</v>
      </c>
      <c r="X117" s="362">
        <f>'11M - LPS'!X117</f>
        <v>2.4888406070414815E-2</v>
      </c>
      <c r="Y117" s="362">
        <f>'11M - LPS'!Y117</f>
        <v>2.3532584809416203E-2</v>
      </c>
      <c r="Z117" s="362">
        <f>'11M - LPS'!Z117</f>
        <v>2.2729764967588894E-2</v>
      </c>
      <c r="AA117" s="362">
        <f>'11M - LPS'!AA117</f>
        <v>2.2831381354378639E-2</v>
      </c>
      <c r="AB117" s="362">
        <f>'11M - LPS'!AB117</f>
        <v>2.241739854927732E-2</v>
      </c>
      <c r="AC117" s="362">
        <f>'11M - LPS'!AC117</f>
        <v>2.2770506315008758E-2</v>
      </c>
      <c r="AD117" s="362">
        <f>'11M - LPS'!AD117</f>
        <v>2.4108141034085314E-2</v>
      </c>
      <c r="AE117" s="362">
        <f>'11M - LPS'!AE117</f>
        <v>2.4738210731892432E-2</v>
      </c>
      <c r="AF117" s="362">
        <f>'11M - LPS'!AF117</f>
        <v>2.9628662744045547E-2</v>
      </c>
      <c r="AG117" s="362">
        <f>'11M - LPS'!AG117</f>
        <v>2.9459800521413247E-2</v>
      </c>
      <c r="AH117" s="362">
        <f>'11M - LPS'!AH117</f>
        <v>2.9328769096592003E-2</v>
      </c>
      <c r="AI117" s="362">
        <f>'11M - LPS'!AI117</f>
        <v>2.9156822006933342E-2</v>
      </c>
      <c r="AJ117" s="362">
        <f>'11M - LPS'!AJ117</f>
        <v>2.4888406070414815E-2</v>
      </c>
      <c r="AK117" s="362">
        <f>'11M - LPS'!AK117</f>
        <v>2.3532584809416203E-2</v>
      </c>
      <c r="AL117" s="362">
        <f>'11M - LPS'!AL117</f>
        <v>2.2729764967588894E-2</v>
      </c>
      <c r="AM117" s="362">
        <f>'11M - LPS'!AM117</f>
        <v>2.2831381354378639E-2</v>
      </c>
    </row>
    <row r="118" spans="1:39" hidden="1" x14ac:dyDescent="0.25">
      <c r="A118" s="598"/>
      <c r="B118" s="77" t="s">
        <v>5</v>
      </c>
      <c r="C118" s="350">
        <f>'11M - LPS'!C118</f>
        <v>2.3113770630064437E-2</v>
      </c>
      <c r="D118" s="350">
        <f>'11M - LPS'!D118</f>
        <v>2.308480619226886E-2</v>
      </c>
      <c r="E118" s="350">
        <f>'11M - LPS'!E118</f>
        <v>2.3323293010974844E-2</v>
      </c>
      <c r="F118" s="350">
        <f>'11M - LPS'!F118</f>
        <v>2.321311884647274E-2</v>
      </c>
      <c r="G118" s="350">
        <f>'11M - LPS'!G118</f>
        <v>2.3731198013184747E-2</v>
      </c>
      <c r="H118" s="350">
        <f>'11M - LPS'!H118</f>
        <v>2.8606933470298294E-2</v>
      </c>
      <c r="I118" s="362">
        <f>'11M - LPS'!I118</f>
        <v>2.9046768289494204E-2</v>
      </c>
      <c r="J118" s="362">
        <f>'11M - LPS'!J118</f>
        <v>2.8926223071207881E-2</v>
      </c>
      <c r="K118" s="362">
        <f>'11M - LPS'!K118</f>
        <v>2.8853811928619136E-2</v>
      </c>
      <c r="L118" s="362">
        <f>'11M - LPS'!L118</f>
        <v>2.423934325833732E-2</v>
      </c>
      <c r="M118" s="362">
        <f>'11M - LPS'!M118</f>
        <v>2.3230451301046742E-2</v>
      </c>
      <c r="N118" s="362">
        <f>'11M - LPS'!N118</f>
        <v>2.2569877249855298E-2</v>
      </c>
      <c r="O118" s="362">
        <f>'11M - LPS'!O118</f>
        <v>2.2477983548236508E-2</v>
      </c>
      <c r="P118" s="362">
        <f>'11M - LPS'!P118</f>
        <v>2.2208460096153619E-2</v>
      </c>
      <c r="Q118" s="362">
        <f>'11M - LPS'!Q118</f>
        <v>2.2537126025125254E-2</v>
      </c>
      <c r="R118" s="362">
        <f>'11M - LPS'!R118</f>
        <v>2.3433158350103633E-2</v>
      </c>
      <c r="S118" s="362">
        <f>'11M - LPS'!S118</f>
        <v>2.4182497583924868E-2</v>
      </c>
      <c r="T118" s="362">
        <f>'11M - LPS'!T118</f>
        <v>2.9068192865801402E-2</v>
      </c>
      <c r="U118" s="362">
        <f>'11M - LPS'!U118</f>
        <v>2.9046768289494204E-2</v>
      </c>
      <c r="V118" s="362">
        <f>'11M - LPS'!V118</f>
        <v>2.8926223071207881E-2</v>
      </c>
      <c r="W118" s="362">
        <f>'11M - LPS'!W118</f>
        <v>2.8853811928619136E-2</v>
      </c>
      <c r="X118" s="362">
        <f>'11M - LPS'!X118</f>
        <v>2.423934325833732E-2</v>
      </c>
      <c r="Y118" s="362">
        <f>'11M - LPS'!Y118</f>
        <v>2.3230451301046742E-2</v>
      </c>
      <c r="Z118" s="362">
        <f>'11M - LPS'!Z118</f>
        <v>2.2569877249855298E-2</v>
      </c>
      <c r="AA118" s="362">
        <f>'11M - LPS'!AA118</f>
        <v>2.2477983548236508E-2</v>
      </c>
      <c r="AB118" s="362">
        <f>'11M - LPS'!AB118</f>
        <v>2.2208460096153619E-2</v>
      </c>
      <c r="AC118" s="362">
        <f>'11M - LPS'!AC118</f>
        <v>2.2537126025125254E-2</v>
      </c>
      <c r="AD118" s="362">
        <f>'11M - LPS'!AD118</f>
        <v>2.3433158350103633E-2</v>
      </c>
      <c r="AE118" s="362">
        <f>'11M - LPS'!AE118</f>
        <v>2.4182497583924868E-2</v>
      </c>
      <c r="AF118" s="362">
        <f>'11M - LPS'!AF118</f>
        <v>2.9068192865801402E-2</v>
      </c>
      <c r="AG118" s="362">
        <f>'11M - LPS'!AG118</f>
        <v>2.9046768289494204E-2</v>
      </c>
      <c r="AH118" s="362">
        <f>'11M - LPS'!AH118</f>
        <v>2.8926223071207881E-2</v>
      </c>
      <c r="AI118" s="362">
        <f>'11M - LPS'!AI118</f>
        <v>2.8853811928619136E-2</v>
      </c>
      <c r="AJ118" s="362">
        <f>'11M - LPS'!AJ118</f>
        <v>2.423934325833732E-2</v>
      </c>
      <c r="AK118" s="362">
        <f>'11M - LPS'!AK118</f>
        <v>2.3230451301046742E-2</v>
      </c>
      <c r="AL118" s="362">
        <f>'11M - LPS'!AL118</f>
        <v>2.2569877249855298E-2</v>
      </c>
      <c r="AM118" s="362">
        <f>'11M - LPS'!AM118</f>
        <v>2.2477983548236508E-2</v>
      </c>
    </row>
    <row r="119" spans="1:39" hidden="1" x14ac:dyDescent="0.25">
      <c r="A119" s="598"/>
      <c r="B119" s="77" t="s">
        <v>22</v>
      </c>
      <c r="C119" s="350">
        <f>'11M - LPS'!C119</f>
        <v>2.3113770630064437E-2</v>
      </c>
      <c r="D119" s="350">
        <f>'11M - LPS'!D119</f>
        <v>2.308480619226886E-2</v>
      </c>
      <c r="E119" s="350">
        <f>'11M - LPS'!E119</f>
        <v>2.3323293010974844E-2</v>
      </c>
      <c r="F119" s="350">
        <f>'11M - LPS'!F119</f>
        <v>2.321311884647274E-2</v>
      </c>
      <c r="G119" s="350">
        <f>'11M - LPS'!G119</f>
        <v>2.3731198013184747E-2</v>
      </c>
      <c r="H119" s="350">
        <f>'11M - LPS'!H119</f>
        <v>2.8606933470298294E-2</v>
      </c>
      <c r="I119" s="362">
        <f>'11M - LPS'!I119</f>
        <v>2.9046768289494204E-2</v>
      </c>
      <c r="J119" s="362">
        <f>'11M - LPS'!J119</f>
        <v>2.8926223071207881E-2</v>
      </c>
      <c r="K119" s="362">
        <f>'11M - LPS'!K119</f>
        <v>2.8853811928619136E-2</v>
      </c>
      <c r="L119" s="362">
        <f>'11M - LPS'!L119</f>
        <v>2.423934325833732E-2</v>
      </c>
      <c r="M119" s="362">
        <f>'11M - LPS'!M119</f>
        <v>2.3230451301046742E-2</v>
      </c>
      <c r="N119" s="362">
        <f>'11M - LPS'!N119</f>
        <v>2.2569877249855298E-2</v>
      </c>
      <c r="O119" s="362">
        <f>'11M - LPS'!O119</f>
        <v>2.2477983548236508E-2</v>
      </c>
      <c r="P119" s="362">
        <f>'11M - LPS'!P119</f>
        <v>2.2208460096153619E-2</v>
      </c>
      <c r="Q119" s="362">
        <f>'11M - LPS'!Q119</f>
        <v>2.2537126025125254E-2</v>
      </c>
      <c r="R119" s="362">
        <f>'11M - LPS'!R119</f>
        <v>2.3433158350103633E-2</v>
      </c>
      <c r="S119" s="362">
        <f>'11M - LPS'!S119</f>
        <v>2.4182497583924868E-2</v>
      </c>
      <c r="T119" s="362">
        <f>'11M - LPS'!T119</f>
        <v>2.9068192865801402E-2</v>
      </c>
      <c r="U119" s="362">
        <f>'11M - LPS'!U119</f>
        <v>2.9046768289494204E-2</v>
      </c>
      <c r="V119" s="362">
        <f>'11M - LPS'!V119</f>
        <v>2.8926223071207881E-2</v>
      </c>
      <c r="W119" s="362">
        <f>'11M - LPS'!W119</f>
        <v>2.8853811928619136E-2</v>
      </c>
      <c r="X119" s="362">
        <f>'11M - LPS'!X119</f>
        <v>2.423934325833732E-2</v>
      </c>
      <c r="Y119" s="362">
        <f>'11M - LPS'!Y119</f>
        <v>2.3230451301046742E-2</v>
      </c>
      <c r="Z119" s="362">
        <f>'11M - LPS'!Z119</f>
        <v>2.2569877249855298E-2</v>
      </c>
      <c r="AA119" s="362">
        <f>'11M - LPS'!AA119</f>
        <v>2.2477983548236508E-2</v>
      </c>
      <c r="AB119" s="362">
        <f>'11M - LPS'!AB119</f>
        <v>2.2208460096153619E-2</v>
      </c>
      <c r="AC119" s="362">
        <f>'11M - LPS'!AC119</f>
        <v>2.2537126025125254E-2</v>
      </c>
      <c r="AD119" s="362">
        <f>'11M - LPS'!AD119</f>
        <v>2.3433158350103633E-2</v>
      </c>
      <c r="AE119" s="362">
        <f>'11M - LPS'!AE119</f>
        <v>2.4182497583924868E-2</v>
      </c>
      <c r="AF119" s="362">
        <f>'11M - LPS'!AF119</f>
        <v>2.9068192865801402E-2</v>
      </c>
      <c r="AG119" s="362">
        <f>'11M - LPS'!AG119</f>
        <v>2.9046768289494204E-2</v>
      </c>
      <c r="AH119" s="362">
        <f>'11M - LPS'!AH119</f>
        <v>2.8926223071207881E-2</v>
      </c>
      <c r="AI119" s="362">
        <f>'11M - LPS'!AI119</f>
        <v>2.8853811928619136E-2</v>
      </c>
      <c r="AJ119" s="362">
        <f>'11M - LPS'!AJ119</f>
        <v>2.423934325833732E-2</v>
      </c>
      <c r="AK119" s="362">
        <f>'11M - LPS'!AK119</f>
        <v>2.3230451301046742E-2</v>
      </c>
      <c r="AL119" s="362">
        <f>'11M - LPS'!AL119</f>
        <v>2.2569877249855298E-2</v>
      </c>
      <c r="AM119" s="362">
        <f>'11M - LPS'!AM119</f>
        <v>2.2477983548236508E-2</v>
      </c>
    </row>
    <row r="120" spans="1:39" hidden="1" x14ac:dyDescent="0.25">
      <c r="A120" s="598"/>
      <c r="B120" s="77" t="s">
        <v>23</v>
      </c>
      <c r="C120" s="350">
        <f>'11M - LPS'!C120</f>
        <v>2.3113770630064437E-2</v>
      </c>
      <c r="D120" s="350">
        <f>'11M - LPS'!D120</f>
        <v>2.308480619226886E-2</v>
      </c>
      <c r="E120" s="350">
        <f>'11M - LPS'!E120</f>
        <v>2.3323293010974844E-2</v>
      </c>
      <c r="F120" s="350">
        <f>'11M - LPS'!F120</f>
        <v>2.321311884647274E-2</v>
      </c>
      <c r="G120" s="350">
        <f>'11M - LPS'!G120</f>
        <v>2.3731198013184747E-2</v>
      </c>
      <c r="H120" s="350">
        <f>'11M - LPS'!H120</f>
        <v>2.8606933470298294E-2</v>
      </c>
      <c r="I120" s="362">
        <f>'11M - LPS'!I120</f>
        <v>2.9046768289494204E-2</v>
      </c>
      <c r="J120" s="362">
        <f>'11M - LPS'!J120</f>
        <v>2.8926223071207881E-2</v>
      </c>
      <c r="K120" s="362">
        <f>'11M - LPS'!K120</f>
        <v>2.8853811928619136E-2</v>
      </c>
      <c r="L120" s="362">
        <f>'11M - LPS'!L120</f>
        <v>2.423934325833732E-2</v>
      </c>
      <c r="M120" s="362">
        <f>'11M - LPS'!M120</f>
        <v>2.3230451301046742E-2</v>
      </c>
      <c r="N120" s="362">
        <f>'11M - LPS'!N120</f>
        <v>2.2569877249855298E-2</v>
      </c>
      <c r="O120" s="362">
        <f>'11M - LPS'!O120</f>
        <v>2.2477983548236508E-2</v>
      </c>
      <c r="P120" s="362">
        <f>'11M - LPS'!P120</f>
        <v>2.2208460096153619E-2</v>
      </c>
      <c r="Q120" s="362">
        <f>'11M - LPS'!Q120</f>
        <v>2.2537126025125254E-2</v>
      </c>
      <c r="R120" s="362">
        <f>'11M - LPS'!R120</f>
        <v>2.3433158350103633E-2</v>
      </c>
      <c r="S120" s="362">
        <f>'11M - LPS'!S120</f>
        <v>2.4182497583924868E-2</v>
      </c>
      <c r="T120" s="362">
        <f>'11M - LPS'!T120</f>
        <v>2.9068192865801402E-2</v>
      </c>
      <c r="U120" s="362">
        <f>'11M - LPS'!U120</f>
        <v>2.9046768289494204E-2</v>
      </c>
      <c r="V120" s="362">
        <f>'11M - LPS'!V120</f>
        <v>2.8926223071207881E-2</v>
      </c>
      <c r="W120" s="362">
        <f>'11M - LPS'!W120</f>
        <v>2.8853811928619136E-2</v>
      </c>
      <c r="X120" s="362">
        <f>'11M - LPS'!X120</f>
        <v>2.423934325833732E-2</v>
      </c>
      <c r="Y120" s="362">
        <f>'11M - LPS'!Y120</f>
        <v>2.3230451301046742E-2</v>
      </c>
      <c r="Z120" s="362">
        <f>'11M - LPS'!Z120</f>
        <v>2.2569877249855298E-2</v>
      </c>
      <c r="AA120" s="362">
        <f>'11M - LPS'!AA120</f>
        <v>2.2477983548236508E-2</v>
      </c>
      <c r="AB120" s="362">
        <f>'11M - LPS'!AB120</f>
        <v>2.2208460096153619E-2</v>
      </c>
      <c r="AC120" s="362">
        <f>'11M - LPS'!AC120</f>
        <v>2.2537126025125254E-2</v>
      </c>
      <c r="AD120" s="362">
        <f>'11M - LPS'!AD120</f>
        <v>2.3433158350103633E-2</v>
      </c>
      <c r="AE120" s="362">
        <f>'11M - LPS'!AE120</f>
        <v>2.4182497583924868E-2</v>
      </c>
      <c r="AF120" s="362">
        <f>'11M - LPS'!AF120</f>
        <v>2.9068192865801402E-2</v>
      </c>
      <c r="AG120" s="362">
        <f>'11M - LPS'!AG120</f>
        <v>2.9046768289494204E-2</v>
      </c>
      <c r="AH120" s="362">
        <f>'11M - LPS'!AH120</f>
        <v>2.8926223071207881E-2</v>
      </c>
      <c r="AI120" s="362">
        <f>'11M - LPS'!AI120</f>
        <v>2.8853811928619136E-2</v>
      </c>
      <c r="AJ120" s="362">
        <f>'11M - LPS'!AJ120</f>
        <v>2.423934325833732E-2</v>
      </c>
      <c r="AK120" s="362">
        <f>'11M - LPS'!AK120</f>
        <v>2.3230451301046742E-2</v>
      </c>
      <c r="AL120" s="362">
        <f>'11M - LPS'!AL120</f>
        <v>2.2569877249855298E-2</v>
      </c>
      <c r="AM120" s="362">
        <f>'11M - LPS'!AM120</f>
        <v>2.2477983548236508E-2</v>
      </c>
    </row>
    <row r="121" spans="1:39" hidden="1" x14ac:dyDescent="0.25">
      <c r="A121" s="598"/>
      <c r="B121" s="77" t="s">
        <v>7</v>
      </c>
      <c r="C121" s="350">
        <f>'11M - LPS'!C121</f>
        <v>2.2756510058789724E-2</v>
      </c>
      <c r="D121" s="350">
        <f>'11M - LPS'!D121</f>
        <v>2.2739855778448167E-2</v>
      </c>
      <c r="E121" s="350">
        <f>'11M - LPS'!E121</f>
        <v>2.3245601221352157E-2</v>
      </c>
      <c r="F121" s="350">
        <f>'11M - LPS'!F121</f>
        <v>2.3127027336541043E-2</v>
      </c>
      <c r="G121" s="350">
        <f>'11M - LPS'!G121</f>
        <v>2.3421168850018034E-2</v>
      </c>
      <c r="H121" s="350">
        <f>'11M - LPS'!H121</f>
        <v>2.8274064522205176E-2</v>
      </c>
      <c r="I121" s="362">
        <f>'11M - LPS'!I121</f>
        <v>2.8309839289235212E-2</v>
      </c>
      <c r="J121" s="362">
        <f>'11M - LPS'!J121</f>
        <v>2.8376993609927615E-2</v>
      </c>
      <c r="K121" s="362">
        <f>'11M - LPS'!K121</f>
        <v>2.8354270870694132E-2</v>
      </c>
      <c r="L121" s="362">
        <f>'11M - LPS'!L121</f>
        <v>2.3826293524526761E-2</v>
      </c>
      <c r="M121" s="362">
        <f>'11M - LPS'!M121</f>
        <v>2.276075561584168E-2</v>
      </c>
      <c r="N121" s="362">
        <f>'11M - LPS'!N121</f>
        <v>2.2285451390559173E-2</v>
      </c>
      <c r="O121" s="362">
        <f>'11M - LPS'!O121</f>
        <v>2.2109192578663586E-2</v>
      </c>
      <c r="P121" s="362">
        <f>'11M - LPS'!P121</f>
        <v>2.1878141721193581E-2</v>
      </c>
      <c r="Q121" s="362">
        <f>'11M - LPS'!Q121</f>
        <v>2.2458748993281256E-2</v>
      </c>
      <c r="R121" s="362">
        <f>'11M - LPS'!R121</f>
        <v>2.3324375797169238E-2</v>
      </c>
      <c r="S121" s="362">
        <f>'11M - LPS'!S121</f>
        <v>2.3763945148409186E-2</v>
      </c>
      <c r="T121" s="362">
        <f>'11M - LPS'!T121</f>
        <v>2.870356213721911E-2</v>
      </c>
      <c r="U121" s="362">
        <f>'11M - LPS'!U121</f>
        <v>2.8309839289235212E-2</v>
      </c>
      <c r="V121" s="362">
        <f>'11M - LPS'!V121</f>
        <v>2.8376993609927615E-2</v>
      </c>
      <c r="W121" s="362">
        <f>'11M - LPS'!W121</f>
        <v>2.8354270870694132E-2</v>
      </c>
      <c r="X121" s="362">
        <f>'11M - LPS'!X121</f>
        <v>2.3826293524526761E-2</v>
      </c>
      <c r="Y121" s="362">
        <f>'11M - LPS'!Y121</f>
        <v>2.276075561584168E-2</v>
      </c>
      <c r="Z121" s="362">
        <f>'11M - LPS'!Z121</f>
        <v>2.2285451390559173E-2</v>
      </c>
      <c r="AA121" s="362">
        <f>'11M - LPS'!AA121</f>
        <v>2.2109192578663586E-2</v>
      </c>
      <c r="AB121" s="362">
        <f>'11M - LPS'!AB121</f>
        <v>2.1878141721193581E-2</v>
      </c>
      <c r="AC121" s="362">
        <f>'11M - LPS'!AC121</f>
        <v>2.2458748993281256E-2</v>
      </c>
      <c r="AD121" s="362">
        <f>'11M - LPS'!AD121</f>
        <v>2.3324375797169238E-2</v>
      </c>
      <c r="AE121" s="362">
        <f>'11M - LPS'!AE121</f>
        <v>2.3763945148409186E-2</v>
      </c>
      <c r="AF121" s="362">
        <f>'11M - LPS'!AF121</f>
        <v>2.870356213721911E-2</v>
      </c>
      <c r="AG121" s="362">
        <f>'11M - LPS'!AG121</f>
        <v>2.8309839289235212E-2</v>
      </c>
      <c r="AH121" s="362">
        <f>'11M - LPS'!AH121</f>
        <v>2.8376993609927615E-2</v>
      </c>
      <c r="AI121" s="362">
        <f>'11M - LPS'!AI121</f>
        <v>2.8354270870694132E-2</v>
      </c>
      <c r="AJ121" s="362">
        <f>'11M - LPS'!AJ121</f>
        <v>2.3826293524526761E-2</v>
      </c>
      <c r="AK121" s="362">
        <f>'11M - LPS'!AK121</f>
        <v>2.276075561584168E-2</v>
      </c>
      <c r="AL121" s="362">
        <f>'11M - LPS'!AL121</f>
        <v>2.2285451390559173E-2</v>
      </c>
      <c r="AM121" s="362">
        <f>'11M - LPS'!AM121</f>
        <v>2.2109192578663586E-2</v>
      </c>
    </row>
    <row r="122" spans="1:39" ht="15.75" hidden="1" thickBot="1" x14ac:dyDescent="0.3">
      <c r="A122" s="599"/>
      <c r="B122" s="79" t="s">
        <v>8</v>
      </c>
      <c r="C122" s="350">
        <f>'11M - LPS'!C122</f>
        <v>2.2745359810713212E-2</v>
      </c>
      <c r="D122" s="350">
        <f>'11M - LPS'!D122</f>
        <v>2.2733204229844931E-2</v>
      </c>
      <c r="E122" s="350">
        <f>'11M - LPS'!E122</f>
        <v>2.3688133572165281E-2</v>
      </c>
      <c r="F122" s="350">
        <f>'11M - LPS'!F122</f>
        <v>2.3756476729642553E-2</v>
      </c>
      <c r="G122" s="350">
        <f>'11M - LPS'!G122</f>
        <v>2.4036187263574003E-2</v>
      </c>
      <c r="H122" s="350">
        <f>'11M - LPS'!H122</f>
        <v>2.9447556712061913E-2</v>
      </c>
      <c r="I122" s="362">
        <f>'11M - LPS'!I122</f>
        <v>2.8721794360525577E-2</v>
      </c>
      <c r="J122" s="362">
        <f>'11M - LPS'!J122</f>
        <v>2.923638292655938E-2</v>
      </c>
      <c r="K122" s="362">
        <f>'11M - LPS'!K122</f>
        <v>2.9354148766877561E-2</v>
      </c>
      <c r="L122" s="362">
        <f>'11M - LPS'!L122</f>
        <v>2.4782445602694218E-2</v>
      </c>
      <c r="M122" s="362">
        <f>'11M - LPS'!M122</f>
        <v>2.3010329043897968E-2</v>
      </c>
      <c r="N122" s="362">
        <f>'11M - LPS'!N122</f>
        <v>2.2847717498970476E-2</v>
      </c>
      <c r="O122" s="362">
        <f>'11M - LPS'!O122</f>
        <v>2.2098193731108311E-2</v>
      </c>
      <c r="P122" s="362">
        <f>'11M - LPS'!P122</f>
        <v>2.1872109080085231E-2</v>
      </c>
      <c r="Q122" s="362">
        <f>'11M - LPS'!Q122</f>
        <v>2.2907538242953603E-2</v>
      </c>
      <c r="R122" s="362">
        <f>'11M - LPS'!R122</f>
        <v>2.4110148891352295E-2</v>
      </c>
      <c r="S122" s="362">
        <f>'11M - LPS'!S122</f>
        <v>2.4576562726269117E-2</v>
      </c>
      <c r="T122" s="362">
        <f>'11M - LPS'!T122</f>
        <v>2.9974761791179142E-2</v>
      </c>
      <c r="U122" s="362">
        <f>'11M - LPS'!U122</f>
        <v>2.8721794360525577E-2</v>
      </c>
      <c r="V122" s="362">
        <f>'11M - LPS'!V122</f>
        <v>2.923638292655938E-2</v>
      </c>
      <c r="W122" s="362">
        <f>'11M - LPS'!W122</f>
        <v>2.9354148766877561E-2</v>
      </c>
      <c r="X122" s="362">
        <f>'11M - LPS'!X122</f>
        <v>2.4782445602694218E-2</v>
      </c>
      <c r="Y122" s="362">
        <f>'11M - LPS'!Y122</f>
        <v>2.3010329043897968E-2</v>
      </c>
      <c r="Z122" s="362">
        <f>'11M - LPS'!Z122</f>
        <v>2.2847717498970476E-2</v>
      </c>
      <c r="AA122" s="362">
        <f>'11M - LPS'!AA122</f>
        <v>2.2098193731108311E-2</v>
      </c>
      <c r="AB122" s="362">
        <f>'11M - LPS'!AB122</f>
        <v>2.1872109080085231E-2</v>
      </c>
      <c r="AC122" s="362">
        <f>'11M - LPS'!AC122</f>
        <v>2.2907538242953603E-2</v>
      </c>
      <c r="AD122" s="362">
        <f>'11M - LPS'!AD122</f>
        <v>2.4110148891352295E-2</v>
      </c>
      <c r="AE122" s="362">
        <f>'11M - LPS'!AE122</f>
        <v>2.4576562726269117E-2</v>
      </c>
      <c r="AF122" s="362">
        <f>'11M - LPS'!AF122</f>
        <v>2.9974761791179142E-2</v>
      </c>
      <c r="AG122" s="362">
        <f>'11M - LPS'!AG122</f>
        <v>2.8721794360525577E-2</v>
      </c>
      <c r="AH122" s="362">
        <f>'11M - LPS'!AH122</f>
        <v>2.923638292655938E-2</v>
      </c>
      <c r="AI122" s="362">
        <f>'11M - LPS'!AI122</f>
        <v>2.9354148766877561E-2</v>
      </c>
      <c r="AJ122" s="362">
        <f>'11M - LPS'!AJ122</f>
        <v>2.4782445602694218E-2</v>
      </c>
      <c r="AK122" s="362">
        <f>'11M - LPS'!AK122</f>
        <v>2.3010329043897968E-2</v>
      </c>
      <c r="AL122" s="362">
        <f>'11M - LPS'!AL122</f>
        <v>2.2847717498970476E-2</v>
      </c>
      <c r="AM122" s="362">
        <f>'11M - LPS'!AM122</f>
        <v>2.2098193731108311E-2</v>
      </c>
    </row>
    <row r="123" spans="1:39" hidden="1" x14ac:dyDescent="0.25">
      <c r="A123" s="96"/>
      <c r="B123" s="96"/>
      <c r="C123" s="97"/>
      <c r="D123" s="97"/>
      <c r="E123" s="97"/>
      <c r="F123" s="97"/>
      <c r="G123" s="97"/>
      <c r="H123" s="97"/>
      <c r="I123" s="97"/>
      <c r="J123" s="97"/>
      <c r="K123" s="97"/>
      <c r="L123" s="97"/>
      <c r="M123" s="97"/>
      <c r="N123" s="97"/>
    </row>
    <row r="124" spans="1:39" ht="15.75" hidden="1" thickBot="1" x14ac:dyDescent="0.3"/>
    <row r="125" spans="1:39" ht="15.75" hidden="1" thickBot="1" x14ac:dyDescent="0.3">
      <c r="C125" s="632" t="s">
        <v>118</v>
      </c>
      <c r="D125" s="633"/>
      <c r="E125" s="633"/>
      <c r="F125" s="633"/>
      <c r="G125" s="633"/>
      <c r="H125" s="633"/>
      <c r="I125" s="633"/>
      <c r="J125" s="633"/>
      <c r="K125" s="633"/>
      <c r="L125" s="633"/>
      <c r="M125" s="633"/>
      <c r="N125" s="634"/>
      <c r="O125" s="603" t="s">
        <v>118</v>
      </c>
      <c r="P125" s="601"/>
      <c r="Q125" s="601"/>
      <c r="R125" s="601"/>
      <c r="S125" s="601"/>
      <c r="T125" s="601"/>
      <c r="U125" s="601"/>
      <c r="V125" s="601"/>
      <c r="W125" s="601"/>
      <c r="X125" s="601"/>
      <c r="Y125" s="601"/>
      <c r="Z125" s="602"/>
      <c r="AA125" s="603" t="s">
        <v>118</v>
      </c>
      <c r="AB125" s="601"/>
      <c r="AC125" s="601"/>
      <c r="AD125" s="601"/>
      <c r="AE125" s="601"/>
      <c r="AF125" s="601"/>
      <c r="AG125" s="601"/>
      <c r="AH125" s="601"/>
      <c r="AI125" s="601"/>
      <c r="AJ125" s="601"/>
      <c r="AK125" s="601"/>
      <c r="AL125" s="602"/>
      <c r="AM125" s="471" t="s">
        <v>118</v>
      </c>
    </row>
    <row r="126" spans="1:39" ht="15.75" hidden="1" thickBot="1" x14ac:dyDescent="0.3">
      <c r="A126" s="597" t="s">
        <v>119</v>
      </c>
      <c r="B126" s="257" t="s">
        <v>137</v>
      </c>
      <c r="C126" s="142">
        <f>C$4</f>
        <v>44927</v>
      </c>
      <c r="D126" s="142">
        <f t="shared" ref="D126:AM126" si="78">D$4</f>
        <v>44958</v>
      </c>
      <c r="E126" s="142">
        <f t="shared" si="78"/>
        <v>44986</v>
      </c>
      <c r="F126" s="142">
        <f t="shared" si="78"/>
        <v>45017</v>
      </c>
      <c r="G126" s="142">
        <f t="shared" si="78"/>
        <v>45047</v>
      </c>
      <c r="H126" s="142">
        <f t="shared" si="78"/>
        <v>45078</v>
      </c>
      <c r="I126" s="142">
        <f t="shared" si="78"/>
        <v>45108</v>
      </c>
      <c r="J126" s="142">
        <f t="shared" si="78"/>
        <v>45139</v>
      </c>
      <c r="K126" s="142">
        <f t="shared" si="78"/>
        <v>45170</v>
      </c>
      <c r="L126" s="142">
        <f t="shared" si="78"/>
        <v>45200</v>
      </c>
      <c r="M126" s="142">
        <f t="shared" si="78"/>
        <v>45231</v>
      </c>
      <c r="N126" s="142">
        <f t="shared" si="78"/>
        <v>45261</v>
      </c>
      <c r="O126" s="142">
        <f t="shared" si="78"/>
        <v>45292</v>
      </c>
      <c r="P126" s="142">
        <f t="shared" si="78"/>
        <v>45323</v>
      </c>
      <c r="Q126" s="142">
        <f t="shared" si="78"/>
        <v>45352</v>
      </c>
      <c r="R126" s="142">
        <f t="shared" si="78"/>
        <v>45383</v>
      </c>
      <c r="S126" s="142">
        <f t="shared" si="78"/>
        <v>45413</v>
      </c>
      <c r="T126" s="142">
        <f t="shared" si="78"/>
        <v>45444</v>
      </c>
      <c r="U126" s="142">
        <f t="shared" si="78"/>
        <v>45474</v>
      </c>
      <c r="V126" s="142">
        <f t="shared" si="78"/>
        <v>45505</v>
      </c>
      <c r="W126" s="142">
        <f t="shared" si="78"/>
        <v>45536</v>
      </c>
      <c r="X126" s="142">
        <f t="shared" si="78"/>
        <v>45566</v>
      </c>
      <c r="Y126" s="142">
        <f t="shared" si="78"/>
        <v>45597</v>
      </c>
      <c r="Z126" s="142">
        <f t="shared" si="78"/>
        <v>45627</v>
      </c>
      <c r="AA126" s="142">
        <f t="shared" si="78"/>
        <v>45658</v>
      </c>
      <c r="AB126" s="142">
        <f t="shared" si="78"/>
        <v>45689</v>
      </c>
      <c r="AC126" s="142">
        <f t="shared" si="78"/>
        <v>45717</v>
      </c>
      <c r="AD126" s="142">
        <f t="shared" si="78"/>
        <v>45748</v>
      </c>
      <c r="AE126" s="142">
        <f t="shared" si="78"/>
        <v>45778</v>
      </c>
      <c r="AF126" s="142">
        <f t="shared" si="78"/>
        <v>45809</v>
      </c>
      <c r="AG126" s="142">
        <f t="shared" si="78"/>
        <v>45839</v>
      </c>
      <c r="AH126" s="142">
        <f t="shared" si="78"/>
        <v>45870</v>
      </c>
      <c r="AI126" s="142">
        <f t="shared" si="78"/>
        <v>45901</v>
      </c>
      <c r="AJ126" s="142">
        <f t="shared" si="78"/>
        <v>45931</v>
      </c>
      <c r="AK126" s="142">
        <f t="shared" si="78"/>
        <v>45962</v>
      </c>
      <c r="AL126" s="142">
        <f t="shared" si="78"/>
        <v>45992</v>
      </c>
      <c r="AM126" s="142">
        <f t="shared" si="78"/>
        <v>46023</v>
      </c>
    </row>
    <row r="127" spans="1:39" hidden="1" x14ac:dyDescent="0.25">
      <c r="A127" s="598"/>
      <c r="B127" s="236" t="s">
        <v>19</v>
      </c>
      <c r="C127" s="354">
        <f>'11M - LPS'!C127</f>
        <v>6.0073596766950631E-3</v>
      </c>
      <c r="D127" s="354">
        <f>'11M - LPS'!D127</f>
        <v>5.9112974915953411E-3</v>
      </c>
      <c r="E127" s="354">
        <f>'11M - LPS'!E127</f>
        <v>6.725503249182755E-3</v>
      </c>
      <c r="F127" s="354">
        <f>'11M - LPS'!F127</f>
        <v>6.3427155477634566E-3</v>
      </c>
      <c r="G127" s="354">
        <f>'11M - LPS'!G127</f>
        <v>8.249339219814052E-3</v>
      </c>
      <c r="H127" s="354">
        <f>'11M - LPS'!H127</f>
        <v>2.4892836088167204E-2</v>
      </c>
      <c r="I127" s="365">
        <f>'11M - LPS'!I127</f>
        <v>2.7948231710505797E-2</v>
      </c>
      <c r="J127" s="365">
        <f>'11M - LPS'!J127</f>
        <v>2.6917776928792127E-2</v>
      </c>
      <c r="K127" s="365">
        <f>'11M - LPS'!K127</f>
        <v>2.6315188071380863E-2</v>
      </c>
      <c r="L127" s="365">
        <f>'11M - LPS'!L127</f>
        <v>1.1381656741662681E-2</v>
      </c>
      <c r="M127" s="365">
        <f>'11M - LPS'!M127</f>
        <v>7.4875486989532539E-3</v>
      </c>
      <c r="N127" s="365">
        <f>'11M - LPS'!N127</f>
        <v>5.4381227501447017E-3</v>
      </c>
      <c r="O127" s="365">
        <f>'11M - LPS'!O127</f>
        <v>5.1790164517634936E-3</v>
      </c>
      <c r="P127" s="365">
        <f>'11M - LPS'!P127</f>
        <v>4.4535399038463826E-3</v>
      </c>
      <c r="Q127" s="365">
        <f>'11M - LPS'!Q127</f>
        <v>5.3448739748747443E-3</v>
      </c>
      <c r="R127" s="365">
        <f>'11M - LPS'!R127</f>
        <v>8.1888416498963629E-3</v>
      </c>
      <c r="S127" s="365">
        <f>'11M - LPS'!S127</f>
        <v>1.1133502416075134E-2</v>
      </c>
      <c r="T127" s="365">
        <f>'11M - LPS'!T127</f>
        <v>2.8135807134198595E-2</v>
      </c>
      <c r="U127" s="365">
        <f>'11M - LPS'!U127</f>
        <v>2.7948231710505797E-2</v>
      </c>
      <c r="V127" s="365">
        <f>'11M - LPS'!V127</f>
        <v>2.6917776928792127E-2</v>
      </c>
      <c r="W127" s="365">
        <f>'11M - LPS'!W127</f>
        <v>2.6315188071380863E-2</v>
      </c>
      <c r="X127" s="365">
        <f>'11M - LPS'!X127</f>
        <v>1.1381656741662681E-2</v>
      </c>
      <c r="Y127" s="365">
        <f>'11M - LPS'!Y127</f>
        <v>7.4875486989532539E-3</v>
      </c>
      <c r="Z127" s="365">
        <f>'11M - LPS'!Z127</f>
        <v>5.4381227501447017E-3</v>
      </c>
      <c r="AA127" s="365">
        <f>'11M - LPS'!AA127</f>
        <v>5.1790164517634936E-3</v>
      </c>
      <c r="AB127" s="365">
        <f>'11M - LPS'!AB127</f>
        <v>4.4535399038463826E-3</v>
      </c>
      <c r="AC127" s="365">
        <f>'11M - LPS'!AC127</f>
        <v>5.3448739748747443E-3</v>
      </c>
      <c r="AD127" s="365">
        <f>'11M - LPS'!AD127</f>
        <v>8.1888416498963629E-3</v>
      </c>
      <c r="AE127" s="365">
        <f>'11M - LPS'!AE127</f>
        <v>1.1133502416075134E-2</v>
      </c>
      <c r="AF127" s="365">
        <f>'11M - LPS'!AF127</f>
        <v>2.8135807134198595E-2</v>
      </c>
      <c r="AG127" s="365">
        <f>'11M - LPS'!AG127</f>
        <v>2.7948231710505797E-2</v>
      </c>
      <c r="AH127" s="365">
        <f>'11M - LPS'!AH127</f>
        <v>2.6917776928792127E-2</v>
      </c>
      <c r="AI127" s="365">
        <f>'11M - LPS'!AI127</f>
        <v>2.6315188071380863E-2</v>
      </c>
      <c r="AJ127" s="365">
        <f>'11M - LPS'!AJ127</f>
        <v>1.1381656741662681E-2</v>
      </c>
      <c r="AK127" s="365">
        <f>'11M - LPS'!AK127</f>
        <v>7.4875486989532539E-3</v>
      </c>
      <c r="AL127" s="365">
        <f>'11M - LPS'!AL127</f>
        <v>5.4381227501447017E-3</v>
      </c>
      <c r="AM127" s="365">
        <f>'11M - LPS'!AM127</f>
        <v>5.1790164517634936E-3</v>
      </c>
    </row>
    <row r="128" spans="1:39" hidden="1" x14ac:dyDescent="0.25">
      <c r="A128" s="598"/>
      <c r="B128" s="236" t="s">
        <v>0</v>
      </c>
      <c r="C128" s="354">
        <f>'11M - LPS'!C128</f>
        <v>9.9940648226680678E-3</v>
      </c>
      <c r="D128" s="354">
        <f>'11M - LPS'!D128</f>
        <v>9.3549568895570073E-3</v>
      </c>
      <c r="E128" s="354">
        <f>'11M - LPS'!E128</f>
        <v>8.9207815764972033E-3</v>
      </c>
      <c r="F128" s="354">
        <f>'11M - LPS'!F128</f>
        <v>6.6921641567437313E-3</v>
      </c>
      <c r="G128" s="354">
        <f>'11M - LPS'!G128</f>
        <v>1.4113787740406187E-2</v>
      </c>
      <c r="H128" s="354">
        <f>'11M - LPS'!H128</f>
        <v>4.6747823558508782E-2</v>
      </c>
      <c r="I128" s="365">
        <f>'11M - LPS'!I128</f>
        <v>3.7448558084642369E-2</v>
      </c>
      <c r="J128" s="365">
        <f>'11M - LPS'!J128</f>
        <v>4.3687425575025043E-2</v>
      </c>
      <c r="K128" s="365">
        <f>'11M - LPS'!K128</f>
        <v>5.0590911711988394E-2</v>
      </c>
      <c r="L128" s="365">
        <f>'11M - LPS'!L128</f>
        <v>1.0533502705622855E-2</v>
      </c>
      <c r="M128" s="365">
        <f>'11M - LPS'!M128</f>
        <v>1.3058292686961574E-2</v>
      </c>
      <c r="N128" s="365">
        <f>'11M - LPS'!N128</f>
        <v>4.8921567556137703E-3</v>
      </c>
      <c r="O128" s="365">
        <f>'11M - LPS'!O128</f>
        <v>8.5506796199090324E-3</v>
      </c>
      <c r="P128" s="365">
        <f>'11M - LPS'!P128</f>
        <v>7.1929820675005586E-3</v>
      </c>
      <c r="Q128" s="365">
        <f>'11M - LPS'!Q128</f>
        <v>7.1264205240276282E-3</v>
      </c>
      <c r="R128" s="365">
        <f>'11M - LPS'!R128</f>
        <v>8.6466311344846336E-3</v>
      </c>
      <c r="S128" s="365">
        <f>'11M - LPS'!S128</f>
        <v>1.9421759225798512E-2</v>
      </c>
      <c r="T128" s="365">
        <f>'11M - LPS'!T128</f>
        <v>5.2375190799397835E-2</v>
      </c>
      <c r="U128" s="365">
        <f>'11M - LPS'!U128</f>
        <v>3.7448558084642369E-2</v>
      </c>
      <c r="V128" s="365">
        <f>'11M - LPS'!V128</f>
        <v>4.3687425575025043E-2</v>
      </c>
      <c r="W128" s="365">
        <f>'11M - LPS'!W128</f>
        <v>5.0590911711988394E-2</v>
      </c>
      <c r="X128" s="365">
        <f>'11M - LPS'!X128</f>
        <v>1.0533502705622855E-2</v>
      </c>
      <c r="Y128" s="365">
        <f>'11M - LPS'!Y128</f>
        <v>1.3058292686961574E-2</v>
      </c>
      <c r="Z128" s="365">
        <f>'11M - LPS'!Z128</f>
        <v>4.8921567556137703E-3</v>
      </c>
      <c r="AA128" s="365">
        <f>'11M - LPS'!AA128</f>
        <v>8.5506796199090324E-3</v>
      </c>
      <c r="AB128" s="365">
        <f>'11M - LPS'!AB128</f>
        <v>7.1929820675005586E-3</v>
      </c>
      <c r="AC128" s="365">
        <f>'11M - LPS'!AC128</f>
        <v>7.1264205240276282E-3</v>
      </c>
      <c r="AD128" s="365">
        <f>'11M - LPS'!AD128</f>
        <v>8.6466311344846336E-3</v>
      </c>
      <c r="AE128" s="365">
        <f>'11M - LPS'!AE128</f>
        <v>1.9421759225798512E-2</v>
      </c>
      <c r="AF128" s="365">
        <f>'11M - LPS'!AF128</f>
        <v>5.2375190799397835E-2</v>
      </c>
      <c r="AG128" s="365">
        <f>'11M - LPS'!AG128</f>
        <v>3.7448558084642369E-2</v>
      </c>
      <c r="AH128" s="365">
        <f>'11M - LPS'!AH128</f>
        <v>4.3687425575025043E-2</v>
      </c>
      <c r="AI128" s="365">
        <f>'11M - LPS'!AI128</f>
        <v>5.0590911711988394E-2</v>
      </c>
      <c r="AJ128" s="365">
        <f>'11M - LPS'!AJ128</f>
        <v>1.0533502705622855E-2</v>
      </c>
      <c r="AK128" s="365">
        <f>'11M - LPS'!AK128</f>
        <v>1.3058292686961574E-2</v>
      </c>
      <c r="AL128" s="365">
        <f>'11M - LPS'!AL128</f>
        <v>4.8921567556137703E-3</v>
      </c>
      <c r="AM128" s="365">
        <f>'11M - LPS'!AM128</f>
        <v>8.5506796199090324E-3</v>
      </c>
    </row>
    <row r="129" spans="1:39" hidden="1" x14ac:dyDescent="0.25">
      <c r="A129" s="598"/>
      <c r="B129" s="236" t="s">
        <v>20</v>
      </c>
      <c r="C129" s="354">
        <f>'11M - LPS'!C129</f>
        <v>5.7506736920683119E-3</v>
      </c>
      <c r="D129" s="354">
        <f>'11M - LPS'!D129</f>
        <v>5.6929282147751802E-3</v>
      </c>
      <c r="E129" s="354">
        <f>'11M - LPS'!E129</f>
        <v>8.7608959161647251E-3</v>
      </c>
      <c r="F129" s="354">
        <f>'11M - LPS'!F129</f>
        <v>8.9650295202292011E-3</v>
      </c>
      <c r="G129" s="354">
        <f>'11M - LPS'!G129</f>
        <v>9.873528402218076E-3</v>
      </c>
      <c r="H129" s="354">
        <f>'11M - LPS'!H129</f>
        <v>3.1189905695127716E-2</v>
      </c>
      <c r="I129" s="365">
        <f>'11M - LPS'!I129</f>
        <v>2.7879076493810287E-2</v>
      </c>
      <c r="J129" s="365">
        <f>'11M - LPS'!J129</f>
        <v>3.040821119917279E-2</v>
      </c>
      <c r="K129" s="365">
        <f>'11M - LPS'!K129</f>
        <v>3.2050392286200109E-2</v>
      </c>
      <c r="L129" s="365">
        <f>'11M - LPS'!L129</f>
        <v>1.3987374150176306E-2</v>
      </c>
      <c r="M129" s="365">
        <f>'11M - LPS'!M129</f>
        <v>7.5131228639032715E-3</v>
      </c>
      <c r="N129" s="365">
        <f>'11M - LPS'!N129</f>
        <v>6.4957072899277293E-3</v>
      </c>
      <c r="O129" s="365">
        <f>'11M - LPS'!O129</f>
        <v>4.9566486298691318E-3</v>
      </c>
      <c r="P129" s="365">
        <f>'11M - LPS'!P129</f>
        <v>4.2804314735475947E-3</v>
      </c>
      <c r="Q129" s="365">
        <f>'11M - LPS'!Q129</f>
        <v>6.996416143158813E-3</v>
      </c>
      <c r="R129" s="365">
        <f>'11M - LPS'!R129</f>
        <v>1.1633891772180691E-2</v>
      </c>
      <c r="S129" s="365">
        <f>'11M - LPS'!S129</f>
        <v>1.3448020960018561E-2</v>
      </c>
      <c r="T129" s="365">
        <f>'11M - LPS'!T129</f>
        <v>3.5309235707464783E-2</v>
      </c>
      <c r="U129" s="365">
        <f>'11M - LPS'!U129</f>
        <v>2.7879076493810287E-2</v>
      </c>
      <c r="V129" s="365">
        <f>'11M - LPS'!V129</f>
        <v>3.040821119917279E-2</v>
      </c>
      <c r="W129" s="365">
        <f>'11M - LPS'!W129</f>
        <v>3.2050392286200109E-2</v>
      </c>
      <c r="X129" s="365">
        <f>'11M - LPS'!X129</f>
        <v>1.3987374150176306E-2</v>
      </c>
      <c r="Y129" s="365">
        <f>'11M - LPS'!Y129</f>
        <v>7.5131228639032715E-3</v>
      </c>
      <c r="Z129" s="365">
        <f>'11M - LPS'!Z129</f>
        <v>6.4957072899277293E-3</v>
      </c>
      <c r="AA129" s="365">
        <f>'11M - LPS'!AA129</f>
        <v>4.9566486298691318E-3</v>
      </c>
      <c r="AB129" s="365">
        <f>'11M - LPS'!AB129</f>
        <v>4.2804314735475947E-3</v>
      </c>
      <c r="AC129" s="365">
        <f>'11M - LPS'!AC129</f>
        <v>6.996416143158813E-3</v>
      </c>
      <c r="AD129" s="365">
        <f>'11M - LPS'!AD129</f>
        <v>1.1633891772180691E-2</v>
      </c>
      <c r="AE129" s="365">
        <f>'11M - LPS'!AE129</f>
        <v>1.3448020960018561E-2</v>
      </c>
      <c r="AF129" s="365">
        <f>'11M - LPS'!AF129</f>
        <v>3.5309235707464783E-2</v>
      </c>
      <c r="AG129" s="365">
        <f>'11M - LPS'!AG129</f>
        <v>2.7879076493810287E-2</v>
      </c>
      <c r="AH129" s="365">
        <f>'11M - LPS'!AH129</f>
        <v>3.040821119917279E-2</v>
      </c>
      <c r="AI129" s="365">
        <f>'11M - LPS'!AI129</f>
        <v>3.2050392286200109E-2</v>
      </c>
      <c r="AJ129" s="365">
        <f>'11M - LPS'!AJ129</f>
        <v>1.3987374150176306E-2</v>
      </c>
      <c r="AK129" s="365">
        <f>'11M - LPS'!AK129</f>
        <v>7.5131228639032715E-3</v>
      </c>
      <c r="AL129" s="365">
        <f>'11M - LPS'!AL129</f>
        <v>6.4957072899277293E-3</v>
      </c>
      <c r="AM129" s="365">
        <f>'11M - LPS'!AM129</f>
        <v>4.9566486298691318E-3</v>
      </c>
    </row>
    <row r="130" spans="1:39" hidden="1" x14ac:dyDescent="0.25">
      <c r="A130" s="598"/>
      <c r="B130" s="236" t="s">
        <v>1</v>
      </c>
      <c r="C130" s="354">
        <f>'11M - LPS'!C130</f>
        <v>0</v>
      </c>
      <c r="D130" s="354">
        <f>'11M - LPS'!D130</f>
        <v>0</v>
      </c>
      <c r="E130" s="354">
        <f>'11M - LPS'!E130</f>
        <v>0</v>
      </c>
      <c r="F130" s="354">
        <f>'11M - LPS'!F130</f>
        <v>7.1399079890791467E-3</v>
      </c>
      <c r="G130" s="354">
        <f>'11M - LPS'!G130</f>
        <v>2.0990651028723394E-2</v>
      </c>
      <c r="H130" s="354">
        <f>'11M - LPS'!H130</f>
        <v>4.782972845478143E-2</v>
      </c>
      <c r="I130" s="365">
        <f>'11M - LPS'!I130</f>
        <v>3.790028715329221E-2</v>
      </c>
      <c r="J130" s="365">
        <f>'11M - LPS'!J130</f>
        <v>4.4338111890814394E-2</v>
      </c>
      <c r="K130" s="365">
        <f>'11M - LPS'!K130</f>
        <v>5.5720139826591415E-2</v>
      </c>
      <c r="L130" s="365">
        <f>'11M - LPS'!L130</f>
        <v>1.0372458484827611E-2</v>
      </c>
      <c r="M130" s="365">
        <f>'11M - LPS'!M130</f>
        <v>0</v>
      </c>
      <c r="N130" s="365">
        <f>'11M - LPS'!N130</f>
        <v>0</v>
      </c>
      <c r="O130" s="365">
        <f>'11M - LPS'!O130</f>
        <v>0</v>
      </c>
      <c r="P130" s="365">
        <f>'11M - LPS'!P130</f>
        <v>0</v>
      </c>
      <c r="Q130" s="365">
        <f>'11M - LPS'!Q130</f>
        <v>0</v>
      </c>
      <c r="R130" s="365">
        <f>'11M - LPS'!R130</f>
        <v>9.2340116855630441E-3</v>
      </c>
      <c r="S130" s="365">
        <f>'11M - LPS'!S130</f>
        <v>2.9116698776994372E-2</v>
      </c>
      <c r="T130" s="365">
        <f>'11M - LPS'!T130</f>
        <v>5.356106905216082E-2</v>
      </c>
      <c r="U130" s="365">
        <f>'11M - LPS'!U130</f>
        <v>3.790028715329221E-2</v>
      </c>
      <c r="V130" s="365">
        <f>'11M - LPS'!V130</f>
        <v>4.4338111890814394E-2</v>
      </c>
      <c r="W130" s="365">
        <f>'11M - LPS'!W130</f>
        <v>5.5720139826591415E-2</v>
      </c>
      <c r="X130" s="365">
        <f>'11M - LPS'!X130</f>
        <v>1.0372458484827611E-2</v>
      </c>
      <c r="Y130" s="365">
        <f>'11M - LPS'!Y130</f>
        <v>0</v>
      </c>
      <c r="Z130" s="365">
        <f>'11M - LPS'!Z130</f>
        <v>0</v>
      </c>
      <c r="AA130" s="365">
        <f>'11M - LPS'!AA130</f>
        <v>0</v>
      </c>
      <c r="AB130" s="365">
        <f>'11M - LPS'!AB130</f>
        <v>0</v>
      </c>
      <c r="AC130" s="365">
        <f>'11M - LPS'!AC130</f>
        <v>0</v>
      </c>
      <c r="AD130" s="365">
        <f>'11M - LPS'!AD130</f>
        <v>9.2340116855630441E-3</v>
      </c>
      <c r="AE130" s="365">
        <f>'11M - LPS'!AE130</f>
        <v>2.9116698776994372E-2</v>
      </c>
      <c r="AF130" s="365">
        <f>'11M - LPS'!AF130</f>
        <v>5.356106905216082E-2</v>
      </c>
      <c r="AG130" s="365">
        <f>'11M - LPS'!AG130</f>
        <v>3.790028715329221E-2</v>
      </c>
      <c r="AH130" s="365">
        <f>'11M - LPS'!AH130</f>
        <v>4.4338111890814394E-2</v>
      </c>
      <c r="AI130" s="365">
        <f>'11M - LPS'!AI130</f>
        <v>5.5720139826591415E-2</v>
      </c>
      <c r="AJ130" s="365">
        <f>'11M - LPS'!AJ130</f>
        <v>1.0372458484827611E-2</v>
      </c>
      <c r="AK130" s="365">
        <f>'11M - LPS'!AK130</f>
        <v>0</v>
      </c>
      <c r="AL130" s="365">
        <f>'11M - LPS'!AL130</f>
        <v>0</v>
      </c>
      <c r="AM130" s="365">
        <f>'11M - LPS'!AM130</f>
        <v>0</v>
      </c>
    </row>
    <row r="131" spans="1:39" hidden="1" x14ac:dyDescent="0.25">
      <c r="A131" s="598"/>
      <c r="B131" s="236" t="s">
        <v>21</v>
      </c>
      <c r="C131" s="354">
        <f>'11M - LPS'!C131</f>
        <v>1.0065905241958479E-3</v>
      </c>
      <c r="D131" s="354">
        <f>'11M - LPS'!D131</f>
        <v>9.3100601868464927E-4</v>
      </c>
      <c r="E131" s="354">
        <f>'11M - LPS'!E131</f>
        <v>1.5542943626100695E-4</v>
      </c>
      <c r="F131" s="354">
        <f>'11M - LPS'!F131</f>
        <v>8.7406385380757999E-4</v>
      </c>
      <c r="G131" s="354">
        <f>'11M - LPS'!G131</f>
        <v>1.7042834870996905E-4</v>
      </c>
      <c r="H131" s="354">
        <f>'11M - LPS'!H131</f>
        <v>3.9255276413875553E-4</v>
      </c>
      <c r="I131" s="365">
        <f>'11M - LPS'!I131</f>
        <v>5.8158532458231729E-5</v>
      </c>
      <c r="J131" s="365">
        <f>'11M - LPS'!J131</f>
        <v>4.7062874729583508E-4</v>
      </c>
      <c r="K131" s="365">
        <f>'11M - LPS'!K131</f>
        <v>4.178066791322081E-4</v>
      </c>
      <c r="L131" s="365">
        <f>'11M - LPS'!L131</f>
        <v>1.5631442522499455E-4</v>
      </c>
      <c r="M131" s="365">
        <f>'11M - LPS'!M131</f>
        <v>1.3218123019511605E-5</v>
      </c>
      <c r="N131" s="365">
        <f>'11M - LPS'!N131</f>
        <v>8.8407644016592912E-5</v>
      </c>
      <c r="O131" s="365">
        <f>'11M - LPS'!O131</f>
        <v>8.6423080533888522E-4</v>
      </c>
      <c r="P131" s="365">
        <f>'11M - LPS'!P131</f>
        <v>7.0264590052070922E-4</v>
      </c>
      <c r="Q131" s="365">
        <f>'11M - LPS'!Q131</f>
        <v>1.2035038689064334E-4</v>
      </c>
      <c r="R131" s="365">
        <f>'11M - LPS'!R131</f>
        <v>1.1291826547628319E-3</v>
      </c>
      <c r="S131" s="365">
        <f>'11M - LPS'!S131</f>
        <v>1.9834276391510712E-4</v>
      </c>
      <c r="T131" s="365">
        <f>'11M - LPS'!T131</f>
        <v>4.2732643222655788E-4</v>
      </c>
      <c r="U131" s="365">
        <f>'11M - LPS'!U131</f>
        <v>5.8158532458231729E-5</v>
      </c>
      <c r="V131" s="365">
        <f>'11M - LPS'!V131</f>
        <v>4.7062874729583508E-4</v>
      </c>
      <c r="W131" s="365">
        <f>'11M - LPS'!W131</f>
        <v>4.178066791322081E-4</v>
      </c>
      <c r="X131" s="365">
        <f>'11M - LPS'!X131</f>
        <v>1.5631442522499455E-4</v>
      </c>
      <c r="Y131" s="365">
        <f>'11M - LPS'!Y131</f>
        <v>1.3218123019511605E-5</v>
      </c>
      <c r="Z131" s="365">
        <f>'11M - LPS'!Z131</f>
        <v>8.8407644016592912E-5</v>
      </c>
      <c r="AA131" s="365">
        <f>'11M - LPS'!AA131</f>
        <v>8.6423080533888522E-4</v>
      </c>
      <c r="AB131" s="365">
        <f>'11M - LPS'!AB131</f>
        <v>7.0264590052070922E-4</v>
      </c>
      <c r="AC131" s="365">
        <f>'11M - LPS'!AC131</f>
        <v>1.2035038689064334E-4</v>
      </c>
      <c r="AD131" s="365">
        <f>'11M - LPS'!AD131</f>
        <v>1.1291826547628319E-3</v>
      </c>
      <c r="AE131" s="365">
        <f>'11M - LPS'!AE131</f>
        <v>1.9834276391510712E-4</v>
      </c>
      <c r="AF131" s="365">
        <f>'11M - LPS'!AF131</f>
        <v>4.2732643222655788E-4</v>
      </c>
      <c r="AG131" s="365">
        <f>'11M - LPS'!AG131</f>
        <v>5.8158532458231729E-5</v>
      </c>
      <c r="AH131" s="365">
        <f>'11M - LPS'!AH131</f>
        <v>4.7062874729583508E-4</v>
      </c>
      <c r="AI131" s="365">
        <f>'11M - LPS'!AI131</f>
        <v>4.178066791322081E-4</v>
      </c>
      <c r="AJ131" s="365">
        <f>'11M - LPS'!AJ131</f>
        <v>1.5631442522499455E-4</v>
      </c>
      <c r="AK131" s="365">
        <f>'11M - LPS'!AK131</f>
        <v>1.3218123019511605E-5</v>
      </c>
      <c r="AL131" s="365">
        <f>'11M - LPS'!AL131</f>
        <v>8.8407644016592912E-5</v>
      </c>
      <c r="AM131" s="365">
        <f>'11M - LPS'!AM131</f>
        <v>8.6423080533888522E-4</v>
      </c>
    </row>
    <row r="132" spans="1:39" hidden="1" x14ac:dyDescent="0.25">
      <c r="A132" s="598"/>
      <c r="B132" s="77" t="s">
        <v>9</v>
      </c>
      <c r="C132" s="354">
        <f>'11M - LPS'!C132</f>
        <v>9.9944311225049851E-3</v>
      </c>
      <c r="D132" s="354">
        <f>'11M - LPS'!D132</f>
        <v>9.3698559045129921E-3</v>
      </c>
      <c r="E132" s="354">
        <f>'11M - LPS'!E132</f>
        <v>9.2460387580735551E-3</v>
      </c>
      <c r="F132" s="354">
        <f>'11M - LPS'!F132</f>
        <v>9.171593060273155E-3</v>
      </c>
      <c r="G132" s="354">
        <f>'11M - LPS'!G132</f>
        <v>7.1962924488860923E-3</v>
      </c>
      <c r="H132" s="354">
        <f>'11M - LPS'!H132</f>
        <v>0</v>
      </c>
      <c r="I132" s="365">
        <f>'11M - LPS'!I132</f>
        <v>0</v>
      </c>
      <c r="J132" s="365">
        <f>'11M - LPS'!J132</f>
        <v>0</v>
      </c>
      <c r="K132" s="365">
        <f>'11M - LPS'!K132</f>
        <v>2.9187784454542638E-2</v>
      </c>
      <c r="L132" s="365">
        <f>'11M - LPS'!L132</f>
        <v>1.2679281815188228E-2</v>
      </c>
      <c r="M132" s="365">
        <f>'11M - LPS'!M132</f>
        <v>1.3789181967679058E-2</v>
      </c>
      <c r="N132" s="365">
        <f>'11M - LPS'!N132</f>
        <v>4.894473059826189E-3</v>
      </c>
      <c r="O132" s="365">
        <f>'11M - LPS'!O132</f>
        <v>8.5508748957760523E-3</v>
      </c>
      <c r="P132" s="365">
        <f>'11M - LPS'!P132</f>
        <v>7.2047530449447176E-3</v>
      </c>
      <c r="Q132" s="365">
        <f>'11M - LPS'!Q132</f>
        <v>7.3908138418684322E-3</v>
      </c>
      <c r="R132" s="365">
        <f>'11M - LPS'!R132</f>
        <v>1.1905794324341626E-2</v>
      </c>
      <c r="S132" s="365">
        <f>'11M - LPS'!S132</f>
        <v>9.5932321439865294E-3</v>
      </c>
      <c r="T132" s="365">
        <f>'11M - LPS'!T132</f>
        <v>0</v>
      </c>
      <c r="U132" s="365">
        <f>'11M - LPS'!U132</f>
        <v>0</v>
      </c>
      <c r="V132" s="365">
        <f>'11M - LPS'!V132</f>
        <v>0</v>
      </c>
      <c r="W132" s="365">
        <f>'11M - LPS'!W132</f>
        <v>2.9187784454542638E-2</v>
      </c>
      <c r="X132" s="365">
        <f>'11M - LPS'!X132</f>
        <v>1.2679281815188228E-2</v>
      </c>
      <c r="Y132" s="365">
        <f>'11M - LPS'!Y132</f>
        <v>1.3789181967679058E-2</v>
      </c>
      <c r="Z132" s="365">
        <f>'11M - LPS'!Z132</f>
        <v>4.894473059826189E-3</v>
      </c>
      <c r="AA132" s="365">
        <f>'11M - LPS'!AA132</f>
        <v>8.5508748957760523E-3</v>
      </c>
      <c r="AB132" s="365">
        <f>'11M - LPS'!AB132</f>
        <v>7.2047530449447176E-3</v>
      </c>
      <c r="AC132" s="365">
        <f>'11M - LPS'!AC132</f>
        <v>7.3908138418684322E-3</v>
      </c>
      <c r="AD132" s="365">
        <f>'11M - LPS'!AD132</f>
        <v>1.1905794324341626E-2</v>
      </c>
      <c r="AE132" s="365">
        <f>'11M - LPS'!AE132</f>
        <v>9.5932321439865294E-3</v>
      </c>
      <c r="AF132" s="365">
        <f>'11M - LPS'!AF132</f>
        <v>0</v>
      </c>
      <c r="AG132" s="365">
        <f>'11M - LPS'!AG132</f>
        <v>0</v>
      </c>
      <c r="AH132" s="365">
        <f>'11M - LPS'!AH132</f>
        <v>0</v>
      </c>
      <c r="AI132" s="365">
        <f>'11M - LPS'!AI132</f>
        <v>2.9187784454542638E-2</v>
      </c>
      <c r="AJ132" s="365">
        <f>'11M - LPS'!AJ132</f>
        <v>1.2679281815188228E-2</v>
      </c>
      <c r="AK132" s="365">
        <f>'11M - LPS'!AK132</f>
        <v>1.3789181967679058E-2</v>
      </c>
      <c r="AL132" s="365">
        <f>'11M - LPS'!AL132</f>
        <v>4.894473059826189E-3</v>
      </c>
      <c r="AM132" s="365">
        <f>'11M - LPS'!AM132</f>
        <v>8.5508748957760523E-3</v>
      </c>
    </row>
    <row r="133" spans="1:39" hidden="1" x14ac:dyDescent="0.25">
      <c r="A133" s="598"/>
      <c r="B133" s="77" t="s">
        <v>3</v>
      </c>
      <c r="C133" s="354">
        <f>'11M - LPS'!C133</f>
        <v>9.9940648226680678E-3</v>
      </c>
      <c r="D133" s="354">
        <f>'11M - LPS'!D133</f>
        <v>9.3549568895570073E-3</v>
      </c>
      <c r="E133" s="354">
        <f>'11M - LPS'!E133</f>
        <v>8.9207815764972033E-3</v>
      </c>
      <c r="F133" s="354">
        <f>'11M - LPS'!F133</f>
        <v>6.6921641567437313E-3</v>
      </c>
      <c r="G133" s="354">
        <f>'11M - LPS'!G133</f>
        <v>1.4113787740406187E-2</v>
      </c>
      <c r="H133" s="354">
        <f>'11M - LPS'!H133</f>
        <v>4.6747823558508782E-2</v>
      </c>
      <c r="I133" s="365">
        <f>'11M - LPS'!I133</f>
        <v>3.7448558084642369E-2</v>
      </c>
      <c r="J133" s="365">
        <f>'11M - LPS'!J133</f>
        <v>4.3687425575025043E-2</v>
      </c>
      <c r="K133" s="365">
        <f>'11M - LPS'!K133</f>
        <v>5.0590911711988394E-2</v>
      </c>
      <c r="L133" s="365">
        <f>'11M - LPS'!L133</f>
        <v>1.0533502705622855E-2</v>
      </c>
      <c r="M133" s="365">
        <f>'11M - LPS'!M133</f>
        <v>1.3058292686961574E-2</v>
      </c>
      <c r="N133" s="365">
        <f>'11M - LPS'!N133</f>
        <v>4.8921567556137703E-3</v>
      </c>
      <c r="O133" s="365">
        <f>'11M - LPS'!O133</f>
        <v>8.5506796199090324E-3</v>
      </c>
      <c r="P133" s="365">
        <f>'11M - LPS'!P133</f>
        <v>7.1929820675005586E-3</v>
      </c>
      <c r="Q133" s="365">
        <f>'11M - LPS'!Q133</f>
        <v>7.1264205240276282E-3</v>
      </c>
      <c r="R133" s="365">
        <f>'11M - LPS'!R133</f>
        <v>8.6466311344846336E-3</v>
      </c>
      <c r="S133" s="365">
        <f>'11M - LPS'!S133</f>
        <v>1.9421759225798512E-2</v>
      </c>
      <c r="T133" s="365">
        <f>'11M - LPS'!T133</f>
        <v>5.2375190799397835E-2</v>
      </c>
      <c r="U133" s="365">
        <f>'11M - LPS'!U133</f>
        <v>3.7448558084642369E-2</v>
      </c>
      <c r="V133" s="365">
        <f>'11M - LPS'!V133</f>
        <v>4.3687425575025043E-2</v>
      </c>
      <c r="W133" s="365">
        <f>'11M - LPS'!W133</f>
        <v>5.0590911711988394E-2</v>
      </c>
      <c r="X133" s="365">
        <f>'11M - LPS'!X133</f>
        <v>1.0533502705622855E-2</v>
      </c>
      <c r="Y133" s="365">
        <f>'11M - LPS'!Y133</f>
        <v>1.3058292686961574E-2</v>
      </c>
      <c r="Z133" s="365">
        <f>'11M - LPS'!Z133</f>
        <v>4.8921567556137703E-3</v>
      </c>
      <c r="AA133" s="365">
        <f>'11M - LPS'!AA133</f>
        <v>8.5506796199090324E-3</v>
      </c>
      <c r="AB133" s="365">
        <f>'11M - LPS'!AB133</f>
        <v>7.1929820675005586E-3</v>
      </c>
      <c r="AC133" s="365">
        <f>'11M - LPS'!AC133</f>
        <v>7.1264205240276282E-3</v>
      </c>
      <c r="AD133" s="365">
        <f>'11M - LPS'!AD133</f>
        <v>8.6466311344846336E-3</v>
      </c>
      <c r="AE133" s="365">
        <f>'11M - LPS'!AE133</f>
        <v>1.9421759225798512E-2</v>
      </c>
      <c r="AF133" s="365">
        <f>'11M - LPS'!AF133</f>
        <v>5.2375190799397835E-2</v>
      </c>
      <c r="AG133" s="365">
        <f>'11M - LPS'!AG133</f>
        <v>3.7448558084642369E-2</v>
      </c>
      <c r="AH133" s="365">
        <f>'11M - LPS'!AH133</f>
        <v>4.3687425575025043E-2</v>
      </c>
      <c r="AI133" s="365">
        <f>'11M - LPS'!AI133</f>
        <v>5.0590911711988394E-2</v>
      </c>
      <c r="AJ133" s="365">
        <f>'11M - LPS'!AJ133</f>
        <v>1.0533502705622855E-2</v>
      </c>
      <c r="AK133" s="365">
        <f>'11M - LPS'!AK133</f>
        <v>1.3058292686961574E-2</v>
      </c>
      <c r="AL133" s="365">
        <f>'11M - LPS'!AL133</f>
        <v>4.8921567556137703E-3</v>
      </c>
      <c r="AM133" s="365">
        <f>'11M - LPS'!AM133</f>
        <v>8.5506796199090324E-3</v>
      </c>
    </row>
    <row r="134" spans="1:39" hidden="1" x14ac:dyDescent="0.25">
      <c r="A134" s="598"/>
      <c r="B134" s="77" t="s">
        <v>4</v>
      </c>
      <c r="C134" s="354">
        <f>'11M - LPS'!C134</f>
        <v>7.1944872918633627E-3</v>
      </c>
      <c r="D134" s="354">
        <f>'11M - LPS'!D134</f>
        <v>6.6145042456472692E-3</v>
      </c>
      <c r="E134" s="354">
        <f>'11M - LPS'!E134</f>
        <v>7.5637679556802952E-3</v>
      </c>
      <c r="F134" s="354">
        <f>'11M - LPS'!F134</f>
        <v>8.3419121728184262E-3</v>
      </c>
      <c r="G134" s="354">
        <f>'11M - LPS'!G134</f>
        <v>1.0076583595313916E-2</v>
      </c>
      <c r="H134" s="354">
        <f>'11M - LPS'!H134</f>
        <v>2.9604692181360526E-2</v>
      </c>
      <c r="I134" s="365">
        <f>'11M - LPS'!I134</f>
        <v>3.1784199478586746E-2</v>
      </c>
      <c r="J134" s="365">
        <f>'11M - LPS'!J134</f>
        <v>3.0514230903407994E-2</v>
      </c>
      <c r="K134" s="365">
        <f>'11M - LPS'!K134</f>
        <v>2.892517799306665E-2</v>
      </c>
      <c r="L134" s="365">
        <f>'11M - LPS'!L134</f>
        <v>1.450859392958519E-2</v>
      </c>
      <c r="M134" s="365">
        <f>'11M - LPS'!M134</f>
        <v>8.5484151905837972E-3</v>
      </c>
      <c r="N134" s="365">
        <f>'11M - LPS'!N134</f>
        <v>5.9032350324111083E-3</v>
      </c>
      <c r="O134" s="365">
        <f>'11M - LPS'!O134</f>
        <v>6.2086186456213593E-3</v>
      </c>
      <c r="P134" s="365">
        <f>'11M - LPS'!P134</f>
        <v>5.0116014507226806E-3</v>
      </c>
      <c r="Q134" s="365">
        <f>'11M - LPS'!Q134</f>
        <v>6.0244936849912405E-3</v>
      </c>
      <c r="R134" s="365">
        <f>'11M - LPS'!R134</f>
        <v>1.0813858965914691E-2</v>
      </c>
      <c r="S134" s="365">
        <f>'11M - LPS'!S134</f>
        <v>1.3733789268107564E-2</v>
      </c>
      <c r="T134" s="365">
        <f>'11M - LPS'!T134</f>
        <v>3.3503337255954453E-2</v>
      </c>
      <c r="U134" s="365">
        <f>'11M - LPS'!U134</f>
        <v>3.1784199478586746E-2</v>
      </c>
      <c r="V134" s="365">
        <f>'11M - LPS'!V134</f>
        <v>3.0514230903407994E-2</v>
      </c>
      <c r="W134" s="365">
        <f>'11M - LPS'!W134</f>
        <v>2.892517799306665E-2</v>
      </c>
      <c r="X134" s="365">
        <f>'11M - LPS'!X134</f>
        <v>1.450859392958519E-2</v>
      </c>
      <c r="Y134" s="365">
        <f>'11M - LPS'!Y134</f>
        <v>8.5484151905837972E-3</v>
      </c>
      <c r="Z134" s="365">
        <f>'11M - LPS'!Z134</f>
        <v>5.9032350324111083E-3</v>
      </c>
      <c r="AA134" s="365">
        <f>'11M - LPS'!AA134</f>
        <v>6.2086186456213593E-3</v>
      </c>
      <c r="AB134" s="365">
        <f>'11M - LPS'!AB134</f>
        <v>5.0116014507226806E-3</v>
      </c>
      <c r="AC134" s="365">
        <f>'11M - LPS'!AC134</f>
        <v>6.0244936849912405E-3</v>
      </c>
      <c r="AD134" s="365">
        <f>'11M - LPS'!AD134</f>
        <v>1.0813858965914691E-2</v>
      </c>
      <c r="AE134" s="365">
        <f>'11M - LPS'!AE134</f>
        <v>1.3733789268107564E-2</v>
      </c>
      <c r="AF134" s="365">
        <f>'11M - LPS'!AF134</f>
        <v>3.3503337255954453E-2</v>
      </c>
      <c r="AG134" s="365">
        <f>'11M - LPS'!AG134</f>
        <v>3.1784199478586746E-2</v>
      </c>
      <c r="AH134" s="365">
        <f>'11M - LPS'!AH134</f>
        <v>3.0514230903407994E-2</v>
      </c>
      <c r="AI134" s="365">
        <f>'11M - LPS'!AI134</f>
        <v>2.892517799306665E-2</v>
      </c>
      <c r="AJ134" s="365">
        <f>'11M - LPS'!AJ134</f>
        <v>1.450859392958519E-2</v>
      </c>
      <c r="AK134" s="365">
        <f>'11M - LPS'!AK134</f>
        <v>8.5484151905837972E-3</v>
      </c>
      <c r="AL134" s="365">
        <f>'11M - LPS'!AL134</f>
        <v>5.9032350324111083E-3</v>
      </c>
      <c r="AM134" s="365">
        <f>'11M - LPS'!AM134</f>
        <v>6.2086186456213593E-3</v>
      </c>
    </row>
    <row r="135" spans="1:39" hidden="1" x14ac:dyDescent="0.25">
      <c r="A135" s="598"/>
      <c r="B135" s="77" t="s">
        <v>5</v>
      </c>
      <c r="C135" s="354">
        <f>'11M - LPS'!C135</f>
        <v>6.0073596766950631E-3</v>
      </c>
      <c r="D135" s="354">
        <f>'11M - LPS'!D135</f>
        <v>5.9112974915953411E-3</v>
      </c>
      <c r="E135" s="354">
        <f>'11M - LPS'!E135</f>
        <v>6.725503249182755E-3</v>
      </c>
      <c r="F135" s="354">
        <f>'11M - LPS'!F135</f>
        <v>6.3427155477634566E-3</v>
      </c>
      <c r="G135" s="354">
        <f>'11M - LPS'!G135</f>
        <v>8.249339219814052E-3</v>
      </c>
      <c r="H135" s="354">
        <f>'11M - LPS'!H135</f>
        <v>2.4892836088167204E-2</v>
      </c>
      <c r="I135" s="365">
        <f>'11M - LPS'!I135</f>
        <v>2.7948231710505797E-2</v>
      </c>
      <c r="J135" s="365">
        <f>'11M - LPS'!J135</f>
        <v>2.6917776928792127E-2</v>
      </c>
      <c r="K135" s="365">
        <f>'11M - LPS'!K135</f>
        <v>2.6315188071380863E-2</v>
      </c>
      <c r="L135" s="365">
        <f>'11M - LPS'!L135</f>
        <v>1.1381656741662681E-2</v>
      </c>
      <c r="M135" s="365">
        <f>'11M - LPS'!M135</f>
        <v>7.4875486989532539E-3</v>
      </c>
      <c r="N135" s="365">
        <f>'11M - LPS'!N135</f>
        <v>5.4381227501447017E-3</v>
      </c>
      <c r="O135" s="365">
        <f>'11M - LPS'!O135</f>
        <v>5.1790164517634936E-3</v>
      </c>
      <c r="P135" s="365">
        <f>'11M - LPS'!P135</f>
        <v>4.4535399038463826E-3</v>
      </c>
      <c r="Q135" s="365">
        <f>'11M - LPS'!Q135</f>
        <v>5.3448739748747443E-3</v>
      </c>
      <c r="R135" s="365">
        <f>'11M - LPS'!R135</f>
        <v>8.1888416498963629E-3</v>
      </c>
      <c r="S135" s="365">
        <f>'11M - LPS'!S135</f>
        <v>1.1133502416075134E-2</v>
      </c>
      <c r="T135" s="365">
        <f>'11M - LPS'!T135</f>
        <v>2.8135807134198595E-2</v>
      </c>
      <c r="U135" s="365">
        <f>'11M - LPS'!U135</f>
        <v>2.7948231710505797E-2</v>
      </c>
      <c r="V135" s="365">
        <f>'11M - LPS'!V135</f>
        <v>2.6917776928792127E-2</v>
      </c>
      <c r="W135" s="365">
        <f>'11M - LPS'!W135</f>
        <v>2.6315188071380863E-2</v>
      </c>
      <c r="X135" s="365">
        <f>'11M - LPS'!X135</f>
        <v>1.1381656741662681E-2</v>
      </c>
      <c r="Y135" s="365">
        <f>'11M - LPS'!Y135</f>
        <v>7.4875486989532539E-3</v>
      </c>
      <c r="Z135" s="365">
        <f>'11M - LPS'!Z135</f>
        <v>5.4381227501447017E-3</v>
      </c>
      <c r="AA135" s="365">
        <f>'11M - LPS'!AA135</f>
        <v>5.1790164517634936E-3</v>
      </c>
      <c r="AB135" s="365">
        <f>'11M - LPS'!AB135</f>
        <v>4.4535399038463826E-3</v>
      </c>
      <c r="AC135" s="365">
        <f>'11M - LPS'!AC135</f>
        <v>5.3448739748747443E-3</v>
      </c>
      <c r="AD135" s="365">
        <f>'11M - LPS'!AD135</f>
        <v>8.1888416498963629E-3</v>
      </c>
      <c r="AE135" s="365">
        <f>'11M - LPS'!AE135</f>
        <v>1.1133502416075134E-2</v>
      </c>
      <c r="AF135" s="365">
        <f>'11M - LPS'!AF135</f>
        <v>2.8135807134198595E-2</v>
      </c>
      <c r="AG135" s="365">
        <f>'11M - LPS'!AG135</f>
        <v>2.7948231710505797E-2</v>
      </c>
      <c r="AH135" s="365">
        <f>'11M - LPS'!AH135</f>
        <v>2.6917776928792127E-2</v>
      </c>
      <c r="AI135" s="365">
        <f>'11M - LPS'!AI135</f>
        <v>2.6315188071380863E-2</v>
      </c>
      <c r="AJ135" s="365">
        <f>'11M - LPS'!AJ135</f>
        <v>1.1381656741662681E-2</v>
      </c>
      <c r="AK135" s="365">
        <f>'11M - LPS'!AK135</f>
        <v>7.4875486989532539E-3</v>
      </c>
      <c r="AL135" s="365">
        <f>'11M - LPS'!AL135</f>
        <v>5.4381227501447017E-3</v>
      </c>
      <c r="AM135" s="365">
        <f>'11M - LPS'!AM135</f>
        <v>5.1790164517634936E-3</v>
      </c>
    </row>
    <row r="136" spans="1:39" hidden="1" x14ac:dyDescent="0.25">
      <c r="A136" s="598"/>
      <c r="B136" s="77" t="s">
        <v>22</v>
      </c>
      <c r="C136" s="354">
        <f>'11M - LPS'!C136</f>
        <v>6.0073596766950631E-3</v>
      </c>
      <c r="D136" s="354">
        <f>'11M - LPS'!D136</f>
        <v>5.9112974915953411E-3</v>
      </c>
      <c r="E136" s="354">
        <f>'11M - LPS'!E136</f>
        <v>6.725503249182755E-3</v>
      </c>
      <c r="F136" s="354">
        <f>'11M - LPS'!F136</f>
        <v>6.3427155477634566E-3</v>
      </c>
      <c r="G136" s="354">
        <f>'11M - LPS'!G136</f>
        <v>8.249339219814052E-3</v>
      </c>
      <c r="H136" s="354">
        <f>'11M - LPS'!H136</f>
        <v>2.4892836088167204E-2</v>
      </c>
      <c r="I136" s="365">
        <f>'11M - LPS'!I136</f>
        <v>2.7948231710505797E-2</v>
      </c>
      <c r="J136" s="365">
        <f>'11M - LPS'!J136</f>
        <v>2.6917776928792127E-2</v>
      </c>
      <c r="K136" s="365">
        <f>'11M - LPS'!K136</f>
        <v>2.6315188071380863E-2</v>
      </c>
      <c r="L136" s="365">
        <f>'11M - LPS'!L136</f>
        <v>1.1381656741662681E-2</v>
      </c>
      <c r="M136" s="365">
        <f>'11M - LPS'!M136</f>
        <v>7.4875486989532539E-3</v>
      </c>
      <c r="N136" s="365">
        <f>'11M - LPS'!N136</f>
        <v>5.4381227501447017E-3</v>
      </c>
      <c r="O136" s="365">
        <f>'11M - LPS'!O136</f>
        <v>5.1790164517634936E-3</v>
      </c>
      <c r="P136" s="365">
        <f>'11M - LPS'!P136</f>
        <v>4.4535399038463826E-3</v>
      </c>
      <c r="Q136" s="365">
        <f>'11M - LPS'!Q136</f>
        <v>5.3448739748747443E-3</v>
      </c>
      <c r="R136" s="365">
        <f>'11M - LPS'!R136</f>
        <v>8.1888416498963629E-3</v>
      </c>
      <c r="S136" s="365">
        <f>'11M - LPS'!S136</f>
        <v>1.1133502416075134E-2</v>
      </c>
      <c r="T136" s="365">
        <f>'11M - LPS'!T136</f>
        <v>2.8135807134198595E-2</v>
      </c>
      <c r="U136" s="365">
        <f>'11M - LPS'!U136</f>
        <v>2.7948231710505797E-2</v>
      </c>
      <c r="V136" s="365">
        <f>'11M - LPS'!V136</f>
        <v>2.6917776928792127E-2</v>
      </c>
      <c r="W136" s="365">
        <f>'11M - LPS'!W136</f>
        <v>2.6315188071380863E-2</v>
      </c>
      <c r="X136" s="365">
        <f>'11M - LPS'!X136</f>
        <v>1.1381656741662681E-2</v>
      </c>
      <c r="Y136" s="365">
        <f>'11M - LPS'!Y136</f>
        <v>7.4875486989532539E-3</v>
      </c>
      <c r="Z136" s="365">
        <f>'11M - LPS'!Z136</f>
        <v>5.4381227501447017E-3</v>
      </c>
      <c r="AA136" s="365">
        <f>'11M - LPS'!AA136</f>
        <v>5.1790164517634936E-3</v>
      </c>
      <c r="AB136" s="365">
        <f>'11M - LPS'!AB136</f>
        <v>4.4535399038463826E-3</v>
      </c>
      <c r="AC136" s="365">
        <f>'11M - LPS'!AC136</f>
        <v>5.3448739748747443E-3</v>
      </c>
      <c r="AD136" s="365">
        <f>'11M - LPS'!AD136</f>
        <v>8.1888416498963629E-3</v>
      </c>
      <c r="AE136" s="365">
        <f>'11M - LPS'!AE136</f>
        <v>1.1133502416075134E-2</v>
      </c>
      <c r="AF136" s="365">
        <f>'11M - LPS'!AF136</f>
        <v>2.8135807134198595E-2</v>
      </c>
      <c r="AG136" s="365">
        <f>'11M - LPS'!AG136</f>
        <v>2.7948231710505797E-2</v>
      </c>
      <c r="AH136" s="365">
        <f>'11M - LPS'!AH136</f>
        <v>2.6917776928792127E-2</v>
      </c>
      <c r="AI136" s="365">
        <f>'11M - LPS'!AI136</f>
        <v>2.6315188071380863E-2</v>
      </c>
      <c r="AJ136" s="365">
        <f>'11M - LPS'!AJ136</f>
        <v>1.1381656741662681E-2</v>
      </c>
      <c r="AK136" s="365">
        <f>'11M - LPS'!AK136</f>
        <v>7.4875486989532539E-3</v>
      </c>
      <c r="AL136" s="365">
        <f>'11M - LPS'!AL136</f>
        <v>5.4381227501447017E-3</v>
      </c>
      <c r="AM136" s="365">
        <f>'11M - LPS'!AM136</f>
        <v>5.1790164517634936E-3</v>
      </c>
    </row>
    <row r="137" spans="1:39" hidden="1" x14ac:dyDescent="0.25">
      <c r="A137" s="598"/>
      <c r="B137" s="77" t="s">
        <v>23</v>
      </c>
      <c r="C137" s="354">
        <f>'11M - LPS'!C137</f>
        <v>6.0073596766950631E-3</v>
      </c>
      <c r="D137" s="354">
        <f>'11M - LPS'!D137</f>
        <v>5.9112974915953411E-3</v>
      </c>
      <c r="E137" s="354">
        <f>'11M - LPS'!E137</f>
        <v>6.725503249182755E-3</v>
      </c>
      <c r="F137" s="354">
        <f>'11M - LPS'!F137</f>
        <v>6.3427155477634566E-3</v>
      </c>
      <c r="G137" s="354">
        <f>'11M - LPS'!G137</f>
        <v>8.249339219814052E-3</v>
      </c>
      <c r="H137" s="354">
        <f>'11M - LPS'!H137</f>
        <v>2.4892836088167204E-2</v>
      </c>
      <c r="I137" s="365">
        <f>'11M - LPS'!I137</f>
        <v>2.7948231710505797E-2</v>
      </c>
      <c r="J137" s="365">
        <f>'11M - LPS'!J137</f>
        <v>2.6917776928792127E-2</v>
      </c>
      <c r="K137" s="365">
        <f>'11M - LPS'!K137</f>
        <v>2.6315188071380863E-2</v>
      </c>
      <c r="L137" s="365">
        <f>'11M - LPS'!L137</f>
        <v>1.1381656741662681E-2</v>
      </c>
      <c r="M137" s="365">
        <f>'11M - LPS'!M137</f>
        <v>7.4875486989532539E-3</v>
      </c>
      <c r="N137" s="365">
        <f>'11M - LPS'!N137</f>
        <v>5.4381227501447017E-3</v>
      </c>
      <c r="O137" s="365">
        <f>'11M - LPS'!O137</f>
        <v>5.1790164517634936E-3</v>
      </c>
      <c r="P137" s="365">
        <f>'11M - LPS'!P137</f>
        <v>4.4535399038463826E-3</v>
      </c>
      <c r="Q137" s="365">
        <f>'11M - LPS'!Q137</f>
        <v>5.3448739748747443E-3</v>
      </c>
      <c r="R137" s="365">
        <f>'11M - LPS'!R137</f>
        <v>8.1888416498963629E-3</v>
      </c>
      <c r="S137" s="365">
        <f>'11M - LPS'!S137</f>
        <v>1.1133502416075134E-2</v>
      </c>
      <c r="T137" s="365">
        <f>'11M - LPS'!T137</f>
        <v>2.8135807134198595E-2</v>
      </c>
      <c r="U137" s="365">
        <f>'11M - LPS'!U137</f>
        <v>2.7948231710505797E-2</v>
      </c>
      <c r="V137" s="365">
        <f>'11M - LPS'!V137</f>
        <v>2.6917776928792127E-2</v>
      </c>
      <c r="W137" s="365">
        <f>'11M - LPS'!W137</f>
        <v>2.6315188071380863E-2</v>
      </c>
      <c r="X137" s="365">
        <f>'11M - LPS'!X137</f>
        <v>1.1381656741662681E-2</v>
      </c>
      <c r="Y137" s="365">
        <f>'11M - LPS'!Y137</f>
        <v>7.4875486989532539E-3</v>
      </c>
      <c r="Z137" s="365">
        <f>'11M - LPS'!Z137</f>
        <v>5.4381227501447017E-3</v>
      </c>
      <c r="AA137" s="365">
        <f>'11M - LPS'!AA137</f>
        <v>5.1790164517634936E-3</v>
      </c>
      <c r="AB137" s="365">
        <f>'11M - LPS'!AB137</f>
        <v>4.4535399038463826E-3</v>
      </c>
      <c r="AC137" s="365">
        <f>'11M - LPS'!AC137</f>
        <v>5.3448739748747443E-3</v>
      </c>
      <c r="AD137" s="365">
        <f>'11M - LPS'!AD137</f>
        <v>8.1888416498963629E-3</v>
      </c>
      <c r="AE137" s="365">
        <f>'11M - LPS'!AE137</f>
        <v>1.1133502416075134E-2</v>
      </c>
      <c r="AF137" s="365">
        <f>'11M - LPS'!AF137</f>
        <v>2.8135807134198595E-2</v>
      </c>
      <c r="AG137" s="365">
        <f>'11M - LPS'!AG137</f>
        <v>2.7948231710505797E-2</v>
      </c>
      <c r="AH137" s="365">
        <f>'11M - LPS'!AH137</f>
        <v>2.6917776928792127E-2</v>
      </c>
      <c r="AI137" s="365">
        <f>'11M - LPS'!AI137</f>
        <v>2.6315188071380863E-2</v>
      </c>
      <c r="AJ137" s="365">
        <f>'11M - LPS'!AJ137</f>
        <v>1.1381656741662681E-2</v>
      </c>
      <c r="AK137" s="365">
        <f>'11M - LPS'!AK137</f>
        <v>7.4875486989532539E-3</v>
      </c>
      <c r="AL137" s="365">
        <f>'11M - LPS'!AL137</f>
        <v>5.4381227501447017E-3</v>
      </c>
      <c r="AM137" s="365">
        <f>'11M - LPS'!AM137</f>
        <v>5.1790164517634936E-3</v>
      </c>
    </row>
    <row r="138" spans="1:39" hidden="1" x14ac:dyDescent="0.25">
      <c r="A138" s="598"/>
      <c r="B138" s="77" t="s">
        <v>7</v>
      </c>
      <c r="C138" s="354">
        <f>'11M - LPS'!C138</f>
        <v>4.8739175816170724E-3</v>
      </c>
      <c r="D138" s="354">
        <f>'11M - LPS'!D138</f>
        <v>4.8237156579574343E-3</v>
      </c>
      <c r="E138" s="354">
        <f>'11M - LPS'!E138</f>
        <v>6.4543647711206445E-3</v>
      </c>
      <c r="F138" s="354">
        <f>'11M - LPS'!F138</f>
        <v>6.0515812757535557E-3</v>
      </c>
      <c r="G138" s="354">
        <f>'11M - LPS'!G138</f>
        <v>7.0754880427122673E-3</v>
      </c>
      <c r="H138" s="354">
        <f>'11M - LPS'!H138</f>
        <v>2.2232951543877017E-2</v>
      </c>
      <c r="I138" s="365">
        <f>'11M - LPS'!I138</f>
        <v>2.2178160710764786E-2</v>
      </c>
      <c r="J138" s="365">
        <f>'11M - LPS'!J138</f>
        <v>2.2654006390072385E-2</v>
      </c>
      <c r="K138" s="365">
        <f>'11M - LPS'!K138</f>
        <v>2.2492729129305875E-2</v>
      </c>
      <c r="L138" s="365">
        <f>'11M - LPS'!L138</f>
        <v>9.6617064754732328E-3</v>
      </c>
      <c r="M138" s="365">
        <f>'11M - LPS'!M138</f>
        <v>5.9962443841583193E-3</v>
      </c>
      <c r="N138" s="365">
        <f>'11M - LPS'!N138</f>
        <v>4.6545486094408247E-3</v>
      </c>
      <c r="O138" s="365">
        <f>'11M - LPS'!O138</f>
        <v>4.1978074213364176E-3</v>
      </c>
      <c r="P138" s="365">
        <f>'11M - LPS'!P138</f>
        <v>3.62685827880642E-3</v>
      </c>
      <c r="Q138" s="365">
        <f>'11M - LPS'!Q138</f>
        <v>5.1252510067187427E-3</v>
      </c>
      <c r="R138" s="365">
        <f>'11M - LPS'!R138</f>
        <v>7.8076242028307609E-3</v>
      </c>
      <c r="S138" s="365">
        <f>'11M - LPS'!S138</f>
        <v>9.4170548515908146E-3</v>
      </c>
      <c r="T138" s="365">
        <f>'11M - LPS'!T138</f>
        <v>2.5106437862780884E-2</v>
      </c>
      <c r="U138" s="365">
        <f>'11M - LPS'!U138</f>
        <v>2.2178160710764786E-2</v>
      </c>
      <c r="V138" s="365">
        <f>'11M - LPS'!V138</f>
        <v>2.2654006390072385E-2</v>
      </c>
      <c r="W138" s="365">
        <f>'11M - LPS'!W138</f>
        <v>2.2492729129305875E-2</v>
      </c>
      <c r="X138" s="365">
        <f>'11M - LPS'!X138</f>
        <v>9.6617064754732328E-3</v>
      </c>
      <c r="Y138" s="365">
        <f>'11M - LPS'!Y138</f>
        <v>5.9962443841583193E-3</v>
      </c>
      <c r="Z138" s="365">
        <f>'11M - LPS'!Z138</f>
        <v>4.6545486094408247E-3</v>
      </c>
      <c r="AA138" s="365">
        <f>'11M - LPS'!AA138</f>
        <v>4.1978074213364176E-3</v>
      </c>
      <c r="AB138" s="365">
        <f>'11M - LPS'!AB138</f>
        <v>3.62685827880642E-3</v>
      </c>
      <c r="AC138" s="365">
        <f>'11M - LPS'!AC138</f>
        <v>5.1252510067187427E-3</v>
      </c>
      <c r="AD138" s="365">
        <f>'11M - LPS'!AD138</f>
        <v>7.8076242028307609E-3</v>
      </c>
      <c r="AE138" s="365">
        <f>'11M - LPS'!AE138</f>
        <v>9.4170548515908146E-3</v>
      </c>
      <c r="AF138" s="365">
        <f>'11M - LPS'!AF138</f>
        <v>2.5106437862780884E-2</v>
      </c>
      <c r="AG138" s="365">
        <f>'11M - LPS'!AG138</f>
        <v>2.2178160710764786E-2</v>
      </c>
      <c r="AH138" s="365">
        <f>'11M - LPS'!AH138</f>
        <v>2.2654006390072385E-2</v>
      </c>
      <c r="AI138" s="365">
        <f>'11M - LPS'!AI138</f>
        <v>2.2492729129305875E-2</v>
      </c>
      <c r="AJ138" s="365">
        <f>'11M - LPS'!AJ138</f>
        <v>9.6617064754732328E-3</v>
      </c>
      <c r="AK138" s="365">
        <f>'11M - LPS'!AK138</f>
        <v>5.9962443841583193E-3</v>
      </c>
      <c r="AL138" s="365">
        <f>'11M - LPS'!AL138</f>
        <v>4.6545486094408247E-3</v>
      </c>
      <c r="AM138" s="365">
        <f>'11M - LPS'!AM138</f>
        <v>4.1978074213364176E-3</v>
      </c>
    </row>
    <row r="139" spans="1:39" ht="15.75" hidden="1" thickBot="1" x14ac:dyDescent="0.3">
      <c r="A139" s="599"/>
      <c r="B139" s="79" t="s">
        <v>8</v>
      </c>
      <c r="C139" s="354">
        <f>'11M - LPS'!C139</f>
        <v>4.8402817402386882E-3</v>
      </c>
      <c r="D139" s="354">
        <f>'11M - LPS'!D139</f>
        <v>4.80372850278707E-3</v>
      </c>
      <c r="E139" s="354">
        <f>'11M - LPS'!E139</f>
        <v>8.0801115577170193E-3</v>
      </c>
      <c r="F139" s="354">
        <f>'11M - LPS'!F139</f>
        <v>8.3496384436210526E-3</v>
      </c>
      <c r="G139" s="354">
        <f>'11M - LPS'!G139</f>
        <v>9.5089416547823949E-3</v>
      </c>
      <c r="H139" s="354">
        <f>'11M - LPS'!H139</f>
        <v>3.3028576988448091E-2</v>
      </c>
      <c r="I139" s="365">
        <f>'11M - LPS'!I139</f>
        <v>2.5251205639474424E-2</v>
      </c>
      <c r="J139" s="365">
        <f>'11M - LPS'!J139</f>
        <v>2.9647617073440619E-2</v>
      </c>
      <c r="K139" s="365">
        <f>'11M - LPS'!K139</f>
        <v>3.0755851233122439E-2</v>
      </c>
      <c r="L139" s="365">
        <f>'11M - LPS'!L139</f>
        <v>1.395855439730578E-2</v>
      </c>
      <c r="M139" s="365">
        <f>'11M - LPS'!M139</f>
        <v>6.7656709561020297E-3</v>
      </c>
      <c r="N139" s="365">
        <f>'11M - LPS'!N139</f>
        <v>6.258282501029523E-3</v>
      </c>
      <c r="O139" s="365">
        <f>'11M - LPS'!O139</f>
        <v>4.168806268891689E-3</v>
      </c>
      <c r="P139" s="365">
        <f>'11M - LPS'!P139</f>
        <v>3.611890919914768E-3</v>
      </c>
      <c r="Q139" s="365">
        <f>'11M - LPS'!Q139</f>
        <v>6.4434617570463962E-3</v>
      </c>
      <c r="R139" s="365">
        <f>'11M - LPS'!R139</f>
        <v>1.0823851108647706E-2</v>
      </c>
      <c r="S139" s="365">
        <f>'11M - LPS'!S139</f>
        <v>1.2935437273730881E-2</v>
      </c>
      <c r="T139" s="365">
        <f>'11M - LPS'!T139</f>
        <v>3.7334238208820841E-2</v>
      </c>
      <c r="U139" s="365">
        <f>'11M - LPS'!U139</f>
        <v>2.5251205639474424E-2</v>
      </c>
      <c r="V139" s="365">
        <f>'11M - LPS'!V139</f>
        <v>2.9647617073440619E-2</v>
      </c>
      <c r="W139" s="365">
        <f>'11M - LPS'!W139</f>
        <v>3.0755851233122439E-2</v>
      </c>
      <c r="X139" s="365">
        <f>'11M - LPS'!X139</f>
        <v>1.395855439730578E-2</v>
      </c>
      <c r="Y139" s="365">
        <f>'11M - LPS'!Y139</f>
        <v>6.7656709561020297E-3</v>
      </c>
      <c r="Z139" s="365">
        <f>'11M - LPS'!Z139</f>
        <v>6.258282501029523E-3</v>
      </c>
      <c r="AA139" s="365">
        <f>'11M - LPS'!AA139</f>
        <v>4.168806268891689E-3</v>
      </c>
      <c r="AB139" s="365">
        <f>'11M - LPS'!AB139</f>
        <v>3.611890919914768E-3</v>
      </c>
      <c r="AC139" s="365">
        <f>'11M - LPS'!AC139</f>
        <v>6.4434617570463962E-3</v>
      </c>
      <c r="AD139" s="365">
        <f>'11M - LPS'!AD139</f>
        <v>1.0823851108647706E-2</v>
      </c>
      <c r="AE139" s="365">
        <f>'11M - LPS'!AE139</f>
        <v>1.2935437273730881E-2</v>
      </c>
      <c r="AF139" s="365">
        <f>'11M - LPS'!AF139</f>
        <v>3.7334238208820841E-2</v>
      </c>
      <c r="AG139" s="365">
        <f>'11M - LPS'!AG139</f>
        <v>2.5251205639474424E-2</v>
      </c>
      <c r="AH139" s="365">
        <f>'11M - LPS'!AH139</f>
        <v>2.9647617073440619E-2</v>
      </c>
      <c r="AI139" s="365">
        <f>'11M - LPS'!AI139</f>
        <v>3.0755851233122439E-2</v>
      </c>
      <c r="AJ139" s="365">
        <f>'11M - LPS'!AJ139</f>
        <v>1.395855439730578E-2</v>
      </c>
      <c r="AK139" s="365">
        <f>'11M - LPS'!AK139</f>
        <v>6.7656709561020297E-3</v>
      </c>
      <c r="AL139" s="365">
        <f>'11M - LPS'!AL139</f>
        <v>6.258282501029523E-3</v>
      </c>
      <c r="AM139" s="365">
        <f>'11M - LPS'!AM139</f>
        <v>4.168806268891689E-3</v>
      </c>
    </row>
    <row r="140" spans="1:39" hidden="1" x14ac:dyDescent="0.25"/>
    <row r="141" spans="1:39" ht="15.75" hidden="1" thickBot="1" x14ac:dyDescent="0.3">
      <c r="A141" s="166" t="s">
        <v>170</v>
      </c>
      <c r="B141" s="96"/>
      <c r="C141" s="99"/>
      <c r="D141" s="99"/>
      <c r="E141" s="99"/>
      <c r="F141" s="99"/>
      <c r="G141" s="99"/>
      <c r="H141" s="99"/>
      <c r="I141" s="99"/>
      <c r="J141" s="99"/>
      <c r="K141" s="99"/>
      <c r="L141" s="99"/>
      <c r="M141" s="99"/>
      <c r="N141" s="99"/>
    </row>
    <row r="142" spans="1:39" ht="16.5" hidden="1" thickBot="1" x14ac:dyDescent="0.3">
      <c r="A142" s="591" t="s">
        <v>120</v>
      </c>
      <c r="B142" s="258" t="s">
        <v>117</v>
      </c>
      <c r="C142" s="142">
        <f>C$4</f>
        <v>44927</v>
      </c>
      <c r="D142" s="142">
        <f t="shared" ref="D142:AM142" si="79">D$4</f>
        <v>44958</v>
      </c>
      <c r="E142" s="142">
        <f t="shared" si="79"/>
        <v>44986</v>
      </c>
      <c r="F142" s="142">
        <f t="shared" si="79"/>
        <v>45017</v>
      </c>
      <c r="G142" s="142">
        <f t="shared" si="79"/>
        <v>45047</v>
      </c>
      <c r="H142" s="142">
        <f t="shared" si="79"/>
        <v>45078</v>
      </c>
      <c r="I142" s="142">
        <f t="shared" si="79"/>
        <v>45108</v>
      </c>
      <c r="J142" s="142">
        <f t="shared" si="79"/>
        <v>45139</v>
      </c>
      <c r="K142" s="142">
        <f t="shared" si="79"/>
        <v>45170</v>
      </c>
      <c r="L142" s="142">
        <f t="shared" si="79"/>
        <v>45200</v>
      </c>
      <c r="M142" s="142">
        <f t="shared" si="79"/>
        <v>45231</v>
      </c>
      <c r="N142" s="142">
        <f t="shared" si="79"/>
        <v>45261</v>
      </c>
      <c r="O142" s="142">
        <f t="shared" si="79"/>
        <v>45292</v>
      </c>
      <c r="P142" s="142">
        <f t="shared" si="79"/>
        <v>45323</v>
      </c>
      <c r="Q142" s="142">
        <f t="shared" si="79"/>
        <v>45352</v>
      </c>
      <c r="R142" s="142">
        <f t="shared" si="79"/>
        <v>45383</v>
      </c>
      <c r="S142" s="142">
        <f t="shared" si="79"/>
        <v>45413</v>
      </c>
      <c r="T142" s="142">
        <f t="shared" si="79"/>
        <v>45444</v>
      </c>
      <c r="U142" s="142">
        <f t="shared" si="79"/>
        <v>45474</v>
      </c>
      <c r="V142" s="142">
        <f t="shared" si="79"/>
        <v>45505</v>
      </c>
      <c r="W142" s="142">
        <f t="shared" si="79"/>
        <v>45536</v>
      </c>
      <c r="X142" s="142">
        <f t="shared" si="79"/>
        <v>45566</v>
      </c>
      <c r="Y142" s="142">
        <f t="shared" si="79"/>
        <v>45597</v>
      </c>
      <c r="Z142" s="142">
        <f t="shared" si="79"/>
        <v>45627</v>
      </c>
      <c r="AA142" s="142">
        <f t="shared" si="79"/>
        <v>45658</v>
      </c>
      <c r="AB142" s="142">
        <f t="shared" si="79"/>
        <v>45689</v>
      </c>
      <c r="AC142" s="142">
        <f t="shared" si="79"/>
        <v>45717</v>
      </c>
      <c r="AD142" s="142">
        <f t="shared" si="79"/>
        <v>45748</v>
      </c>
      <c r="AE142" s="142">
        <f t="shared" si="79"/>
        <v>45778</v>
      </c>
      <c r="AF142" s="142">
        <f t="shared" si="79"/>
        <v>45809</v>
      </c>
      <c r="AG142" s="142">
        <f t="shared" si="79"/>
        <v>45839</v>
      </c>
      <c r="AH142" s="142">
        <f t="shared" si="79"/>
        <v>45870</v>
      </c>
      <c r="AI142" s="142">
        <f t="shared" si="79"/>
        <v>45901</v>
      </c>
      <c r="AJ142" s="142">
        <f t="shared" si="79"/>
        <v>45931</v>
      </c>
      <c r="AK142" s="142">
        <f t="shared" si="79"/>
        <v>45962</v>
      </c>
      <c r="AL142" s="142">
        <f t="shared" si="79"/>
        <v>45992</v>
      </c>
      <c r="AM142" s="142">
        <f t="shared" si="79"/>
        <v>46023</v>
      </c>
    </row>
    <row r="143" spans="1:39" hidden="1" x14ac:dyDescent="0.25">
      <c r="A143" s="592"/>
      <c r="B143" s="236" t="s">
        <v>19</v>
      </c>
      <c r="C143" s="26">
        <f>IF(C23=0,0,((C5*0.5)-C41)*C78*C110*C$2)</f>
        <v>0</v>
      </c>
      <c r="D143" s="26">
        <f>IF(D23=0,0,((D5*0.5)+C23-D41)*D78*D110*D$2)</f>
        <v>0</v>
      </c>
      <c r="E143" s="26">
        <f t="shared" ref="E143:AM143" si="80">IF(E23=0,0,((E5*0.5)+D23-E41)*E78*E110*E$2)</f>
        <v>0</v>
      </c>
      <c r="F143" s="26">
        <f t="shared" si="80"/>
        <v>0</v>
      </c>
      <c r="G143" s="26">
        <f t="shared" si="80"/>
        <v>0</v>
      </c>
      <c r="H143" s="26">
        <f t="shared" si="80"/>
        <v>0</v>
      </c>
      <c r="I143" s="26">
        <f t="shared" si="80"/>
        <v>0</v>
      </c>
      <c r="J143" s="26">
        <f t="shared" si="80"/>
        <v>0</v>
      </c>
      <c r="K143" s="26">
        <f t="shared" si="80"/>
        <v>0</v>
      </c>
      <c r="L143" s="26">
        <f t="shared" si="80"/>
        <v>0</v>
      </c>
      <c r="M143" s="26">
        <f t="shared" si="80"/>
        <v>0</v>
      </c>
      <c r="N143" s="26">
        <f t="shared" si="80"/>
        <v>0</v>
      </c>
      <c r="O143" s="26">
        <f t="shared" si="80"/>
        <v>0</v>
      </c>
      <c r="P143" s="26">
        <f t="shared" si="80"/>
        <v>0</v>
      </c>
      <c r="Q143" s="26">
        <f t="shared" si="80"/>
        <v>0</v>
      </c>
      <c r="R143" s="26">
        <f t="shared" si="80"/>
        <v>0</v>
      </c>
      <c r="S143" s="26">
        <f t="shared" si="80"/>
        <v>0</v>
      </c>
      <c r="T143" s="26">
        <f t="shared" si="80"/>
        <v>0</v>
      </c>
      <c r="U143" s="26">
        <f t="shared" si="80"/>
        <v>0</v>
      </c>
      <c r="V143" s="26">
        <f t="shared" si="80"/>
        <v>0</v>
      </c>
      <c r="W143" s="26">
        <f t="shared" si="80"/>
        <v>0</v>
      </c>
      <c r="X143" s="26">
        <f t="shared" si="80"/>
        <v>0</v>
      </c>
      <c r="Y143" s="26">
        <f t="shared" si="80"/>
        <v>0</v>
      </c>
      <c r="Z143" s="26">
        <f t="shared" si="80"/>
        <v>0</v>
      </c>
      <c r="AA143" s="26">
        <f t="shared" si="80"/>
        <v>0</v>
      </c>
      <c r="AB143" s="26">
        <f t="shared" si="80"/>
        <v>0</v>
      </c>
      <c r="AC143" s="26">
        <f t="shared" si="80"/>
        <v>0</v>
      </c>
      <c r="AD143" s="26">
        <f t="shared" si="80"/>
        <v>0</v>
      </c>
      <c r="AE143" s="26">
        <f t="shared" si="80"/>
        <v>0</v>
      </c>
      <c r="AF143" s="26">
        <f t="shared" si="80"/>
        <v>0</v>
      </c>
      <c r="AG143" s="26">
        <f t="shared" si="80"/>
        <v>0</v>
      </c>
      <c r="AH143" s="26">
        <f t="shared" si="80"/>
        <v>0</v>
      </c>
      <c r="AI143" s="26">
        <f t="shared" si="80"/>
        <v>0</v>
      </c>
      <c r="AJ143" s="26">
        <f t="shared" si="80"/>
        <v>0</v>
      </c>
      <c r="AK143" s="26">
        <f t="shared" si="80"/>
        <v>0</v>
      </c>
      <c r="AL143" s="26">
        <f t="shared" si="80"/>
        <v>0</v>
      </c>
      <c r="AM143" s="26">
        <f t="shared" si="80"/>
        <v>0</v>
      </c>
    </row>
    <row r="144" spans="1:39" hidden="1" x14ac:dyDescent="0.25">
      <c r="A144" s="592"/>
      <c r="B144" s="236" t="s">
        <v>0</v>
      </c>
      <c r="C144" s="26">
        <f t="shared" ref="C144:C155" si="81">IF(C24=0,0,((C6*0.5)-C42)*C79*C111*C$2)</f>
        <v>0</v>
      </c>
      <c r="D144" s="26">
        <f t="shared" ref="D144:D155" si="82">IF(D24=0,0,((D6*0.5)+C24-D42)*D79*D111*D$2)</f>
        <v>0</v>
      </c>
      <c r="E144" s="26">
        <f t="shared" ref="E144:AM144" si="83">IF(E24=0,0,((E6*0.5)+D24-E42)*E79*E111*E$2)</f>
        <v>0</v>
      </c>
      <c r="F144" s="26">
        <f t="shared" si="83"/>
        <v>0</v>
      </c>
      <c r="G144" s="26">
        <f t="shared" si="83"/>
        <v>0</v>
      </c>
      <c r="H144" s="26">
        <f t="shared" si="83"/>
        <v>0</v>
      </c>
      <c r="I144" s="26">
        <f t="shared" si="83"/>
        <v>0</v>
      </c>
      <c r="J144" s="26">
        <f t="shared" si="83"/>
        <v>0</v>
      </c>
      <c r="K144" s="26">
        <f t="shared" si="83"/>
        <v>0</v>
      </c>
      <c r="L144" s="26">
        <f t="shared" si="83"/>
        <v>0</v>
      </c>
      <c r="M144" s="26">
        <f t="shared" si="83"/>
        <v>0</v>
      </c>
      <c r="N144" s="26">
        <f t="shared" si="83"/>
        <v>0</v>
      </c>
      <c r="O144" s="26">
        <f t="shared" si="83"/>
        <v>0</v>
      </c>
      <c r="P144" s="26">
        <f t="shared" si="83"/>
        <v>0</v>
      </c>
      <c r="Q144" s="26">
        <f t="shared" si="83"/>
        <v>0</v>
      </c>
      <c r="R144" s="26">
        <f t="shared" si="83"/>
        <v>0</v>
      </c>
      <c r="S144" s="26">
        <f t="shared" si="83"/>
        <v>0</v>
      </c>
      <c r="T144" s="26">
        <f t="shared" si="83"/>
        <v>0</v>
      </c>
      <c r="U144" s="26">
        <f t="shared" si="83"/>
        <v>0</v>
      </c>
      <c r="V144" s="26">
        <f t="shared" si="83"/>
        <v>0</v>
      </c>
      <c r="W144" s="26">
        <f t="shared" si="83"/>
        <v>0</v>
      </c>
      <c r="X144" s="26">
        <f t="shared" si="83"/>
        <v>0</v>
      </c>
      <c r="Y144" s="26">
        <f t="shared" si="83"/>
        <v>0</v>
      </c>
      <c r="Z144" s="26">
        <f t="shared" si="83"/>
        <v>0</v>
      </c>
      <c r="AA144" s="26">
        <f t="shared" si="83"/>
        <v>0</v>
      </c>
      <c r="AB144" s="26">
        <f t="shared" si="83"/>
        <v>0</v>
      </c>
      <c r="AC144" s="26">
        <f t="shared" si="83"/>
        <v>0</v>
      </c>
      <c r="AD144" s="26">
        <f t="shared" si="83"/>
        <v>0</v>
      </c>
      <c r="AE144" s="26">
        <f t="shared" si="83"/>
        <v>0</v>
      </c>
      <c r="AF144" s="26">
        <f t="shared" si="83"/>
        <v>0</v>
      </c>
      <c r="AG144" s="26">
        <f t="shared" si="83"/>
        <v>0</v>
      </c>
      <c r="AH144" s="26">
        <f t="shared" si="83"/>
        <v>0</v>
      </c>
      <c r="AI144" s="26">
        <f t="shared" si="83"/>
        <v>0</v>
      </c>
      <c r="AJ144" s="26">
        <f t="shared" si="83"/>
        <v>0</v>
      </c>
      <c r="AK144" s="26">
        <f t="shared" si="83"/>
        <v>0</v>
      </c>
      <c r="AL144" s="26">
        <f t="shared" si="83"/>
        <v>0</v>
      </c>
      <c r="AM144" s="26">
        <f t="shared" si="83"/>
        <v>0</v>
      </c>
    </row>
    <row r="145" spans="1:39" hidden="1" x14ac:dyDescent="0.25">
      <c r="A145" s="592"/>
      <c r="B145" s="236" t="s">
        <v>20</v>
      </c>
      <c r="C145" s="26">
        <f t="shared" si="81"/>
        <v>0</v>
      </c>
      <c r="D145" s="26">
        <f t="shared" si="82"/>
        <v>0</v>
      </c>
      <c r="E145" s="26">
        <f t="shared" ref="E145:AM145" si="84">IF(E25=0,0,((E7*0.5)+D25-E43)*E80*E112*E$2)</f>
        <v>0</v>
      </c>
      <c r="F145" s="26">
        <f t="shared" si="84"/>
        <v>0</v>
      </c>
      <c r="G145" s="26">
        <f t="shared" si="84"/>
        <v>0</v>
      </c>
      <c r="H145" s="26">
        <f t="shared" si="84"/>
        <v>0</v>
      </c>
      <c r="I145" s="26">
        <f t="shared" si="84"/>
        <v>0</v>
      </c>
      <c r="J145" s="26">
        <f t="shared" si="84"/>
        <v>0</v>
      </c>
      <c r="K145" s="26">
        <f t="shared" si="84"/>
        <v>0</v>
      </c>
      <c r="L145" s="26">
        <f t="shared" si="84"/>
        <v>0</v>
      </c>
      <c r="M145" s="26">
        <f t="shared" si="84"/>
        <v>0</v>
      </c>
      <c r="N145" s="26">
        <f t="shared" si="84"/>
        <v>0</v>
      </c>
      <c r="O145" s="26">
        <f t="shared" si="84"/>
        <v>0</v>
      </c>
      <c r="P145" s="26">
        <f t="shared" si="84"/>
        <v>0</v>
      </c>
      <c r="Q145" s="26">
        <f t="shared" si="84"/>
        <v>0</v>
      </c>
      <c r="R145" s="26">
        <f t="shared" si="84"/>
        <v>0</v>
      </c>
      <c r="S145" s="26">
        <f t="shared" si="84"/>
        <v>0</v>
      </c>
      <c r="T145" s="26">
        <f t="shared" si="84"/>
        <v>0</v>
      </c>
      <c r="U145" s="26">
        <f t="shared" si="84"/>
        <v>0</v>
      </c>
      <c r="V145" s="26">
        <f t="shared" si="84"/>
        <v>0</v>
      </c>
      <c r="W145" s="26">
        <f t="shared" si="84"/>
        <v>0</v>
      </c>
      <c r="X145" s="26">
        <f t="shared" si="84"/>
        <v>0</v>
      </c>
      <c r="Y145" s="26">
        <f t="shared" si="84"/>
        <v>0</v>
      </c>
      <c r="Z145" s="26">
        <f t="shared" si="84"/>
        <v>0</v>
      </c>
      <c r="AA145" s="26">
        <f t="shared" si="84"/>
        <v>0</v>
      </c>
      <c r="AB145" s="26">
        <f t="shared" si="84"/>
        <v>0</v>
      </c>
      <c r="AC145" s="26">
        <f t="shared" si="84"/>
        <v>0</v>
      </c>
      <c r="AD145" s="26">
        <f t="shared" si="84"/>
        <v>0</v>
      </c>
      <c r="AE145" s="26">
        <f t="shared" si="84"/>
        <v>0</v>
      </c>
      <c r="AF145" s="26">
        <f t="shared" si="84"/>
        <v>0</v>
      </c>
      <c r="AG145" s="26">
        <f t="shared" si="84"/>
        <v>0</v>
      </c>
      <c r="AH145" s="26">
        <f t="shared" si="84"/>
        <v>0</v>
      </c>
      <c r="AI145" s="26">
        <f t="shared" si="84"/>
        <v>0</v>
      </c>
      <c r="AJ145" s="26">
        <f t="shared" si="84"/>
        <v>0</v>
      </c>
      <c r="AK145" s="26">
        <f t="shared" si="84"/>
        <v>0</v>
      </c>
      <c r="AL145" s="26">
        <f t="shared" si="84"/>
        <v>0</v>
      </c>
      <c r="AM145" s="26">
        <f t="shared" si="84"/>
        <v>0</v>
      </c>
    </row>
    <row r="146" spans="1:39" hidden="1" x14ac:dyDescent="0.25">
      <c r="A146" s="592"/>
      <c r="B146" s="236" t="s">
        <v>1</v>
      </c>
      <c r="C146" s="26">
        <f t="shared" si="81"/>
        <v>0</v>
      </c>
      <c r="D146" s="26">
        <f t="shared" si="82"/>
        <v>0</v>
      </c>
      <c r="E146" s="26">
        <f t="shared" ref="E146:AM146" si="85">IF(E26=0,0,((E8*0.5)+D26-E44)*E81*E113*E$2)</f>
        <v>0</v>
      </c>
      <c r="F146" s="26">
        <f t="shared" si="85"/>
        <v>0</v>
      </c>
      <c r="G146" s="26">
        <f t="shared" si="85"/>
        <v>0</v>
      </c>
      <c r="H146" s="26">
        <f t="shared" si="85"/>
        <v>0</v>
      </c>
      <c r="I146" s="26">
        <f t="shared" si="85"/>
        <v>0</v>
      </c>
      <c r="J146" s="26">
        <f t="shared" si="85"/>
        <v>0</v>
      </c>
      <c r="K146" s="26">
        <f t="shared" si="85"/>
        <v>0</v>
      </c>
      <c r="L146" s="26">
        <f t="shared" si="85"/>
        <v>0</v>
      </c>
      <c r="M146" s="26">
        <f t="shared" si="85"/>
        <v>0</v>
      </c>
      <c r="N146" s="26">
        <f t="shared" si="85"/>
        <v>0</v>
      </c>
      <c r="O146" s="26">
        <f t="shared" si="85"/>
        <v>0</v>
      </c>
      <c r="P146" s="26">
        <f t="shared" si="85"/>
        <v>0</v>
      </c>
      <c r="Q146" s="26">
        <f t="shared" si="85"/>
        <v>0</v>
      </c>
      <c r="R146" s="26">
        <f t="shared" si="85"/>
        <v>0</v>
      </c>
      <c r="S146" s="26">
        <f t="shared" si="85"/>
        <v>0</v>
      </c>
      <c r="T146" s="26">
        <f t="shared" si="85"/>
        <v>0</v>
      </c>
      <c r="U146" s="26">
        <f t="shared" si="85"/>
        <v>0</v>
      </c>
      <c r="V146" s="26">
        <f t="shared" si="85"/>
        <v>0</v>
      </c>
      <c r="W146" s="26">
        <f t="shared" si="85"/>
        <v>0</v>
      </c>
      <c r="X146" s="26">
        <f t="shared" si="85"/>
        <v>0</v>
      </c>
      <c r="Y146" s="26">
        <f t="shared" si="85"/>
        <v>0</v>
      </c>
      <c r="Z146" s="26">
        <f t="shared" si="85"/>
        <v>0</v>
      </c>
      <c r="AA146" s="26">
        <f t="shared" si="85"/>
        <v>0</v>
      </c>
      <c r="AB146" s="26">
        <f t="shared" si="85"/>
        <v>0</v>
      </c>
      <c r="AC146" s="26">
        <f t="shared" si="85"/>
        <v>0</v>
      </c>
      <c r="AD146" s="26">
        <f t="shared" si="85"/>
        <v>0</v>
      </c>
      <c r="AE146" s="26">
        <f t="shared" si="85"/>
        <v>0</v>
      </c>
      <c r="AF146" s="26">
        <f t="shared" si="85"/>
        <v>0</v>
      </c>
      <c r="AG146" s="26">
        <f t="shared" si="85"/>
        <v>0</v>
      </c>
      <c r="AH146" s="26">
        <f t="shared" si="85"/>
        <v>0</v>
      </c>
      <c r="AI146" s="26">
        <f t="shared" si="85"/>
        <v>0</v>
      </c>
      <c r="AJ146" s="26">
        <f t="shared" si="85"/>
        <v>0</v>
      </c>
      <c r="AK146" s="26">
        <f t="shared" si="85"/>
        <v>0</v>
      </c>
      <c r="AL146" s="26">
        <f t="shared" si="85"/>
        <v>0</v>
      </c>
      <c r="AM146" s="26">
        <f t="shared" si="85"/>
        <v>0</v>
      </c>
    </row>
    <row r="147" spans="1:39" hidden="1" x14ac:dyDescent="0.25">
      <c r="A147" s="592"/>
      <c r="B147" s="236" t="s">
        <v>21</v>
      </c>
      <c r="C147" s="26">
        <f t="shared" si="81"/>
        <v>0</v>
      </c>
      <c r="D147" s="26">
        <f t="shared" si="82"/>
        <v>0</v>
      </c>
      <c r="E147" s="26">
        <f t="shared" ref="E147:AM147" si="86">IF(E27=0,0,((E9*0.5)+D27-E45)*E82*E114*E$2)</f>
        <v>0</v>
      </c>
      <c r="F147" s="26">
        <f t="shared" si="86"/>
        <v>0</v>
      </c>
      <c r="G147" s="26">
        <f t="shared" si="86"/>
        <v>0</v>
      </c>
      <c r="H147" s="26">
        <f t="shared" si="86"/>
        <v>0</v>
      </c>
      <c r="I147" s="26">
        <f t="shared" si="86"/>
        <v>0</v>
      </c>
      <c r="J147" s="26">
        <f t="shared" si="86"/>
        <v>0</v>
      </c>
      <c r="K147" s="26">
        <f t="shared" si="86"/>
        <v>0</v>
      </c>
      <c r="L147" s="26">
        <f t="shared" si="86"/>
        <v>0</v>
      </c>
      <c r="M147" s="26">
        <f t="shared" si="86"/>
        <v>0</v>
      </c>
      <c r="N147" s="26">
        <f t="shared" si="86"/>
        <v>0</v>
      </c>
      <c r="O147" s="26">
        <f t="shared" si="86"/>
        <v>0</v>
      </c>
      <c r="P147" s="26">
        <f t="shared" si="86"/>
        <v>0</v>
      </c>
      <c r="Q147" s="26">
        <f t="shared" si="86"/>
        <v>0</v>
      </c>
      <c r="R147" s="26">
        <f t="shared" si="86"/>
        <v>0</v>
      </c>
      <c r="S147" s="26">
        <f t="shared" si="86"/>
        <v>0</v>
      </c>
      <c r="T147" s="26">
        <f t="shared" si="86"/>
        <v>0</v>
      </c>
      <c r="U147" s="26">
        <f t="shared" si="86"/>
        <v>0</v>
      </c>
      <c r="V147" s="26">
        <f t="shared" si="86"/>
        <v>0</v>
      </c>
      <c r="W147" s="26">
        <f t="shared" si="86"/>
        <v>0</v>
      </c>
      <c r="X147" s="26">
        <f t="shared" si="86"/>
        <v>0</v>
      </c>
      <c r="Y147" s="26">
        <f t="shared" si="86"/>
        <v>0</v>
      </c>
      <c r="Z147" s="26">
        <f t="shared" si="86"/>
        <v>0</v>
      </c>
      <c r="AA147" s="26">
        <f t="shared" si="86"/>
        <v>0</v>
      </c>
      <c r="AB147" s="26">
        <f t="shared" si="86"/>
        <v>0</v>
      </c>
      <c r="AC147" s="26">
        <f t="shared" si="86"/>
        <v>0</v>
      </c>
      <c r="AD147" s="26">
        <f t="shared" si="86"/>
        <v>0</v>
      </c>
      <c r="AE147" s="26">
        <f t="shared" si="86"/>
        <v>0</v>
      </c>
      <c r="AF147" s="26">
        <f t="shared" si="86"/>
        <v>0</v>
      </c>
      <c r="AG147" s="26">
        <f t="shared" si="86"/>
        <v>0</v>
      </c>
      <c r="AH147" s="26">
        <f t="shared" si="86"/>
        <v>0</v>
      </c>
      <c r="AI147" s="26">
        <f t="shared" si="86"/>
        <v>0</v>
      </c>
      <c r="AJ147" s="26">
        <f t="shared" si="86"/>
        <v>0</v>
      </c>
      <c r="AK147" s="26">
        <f t="shared" si="86"/>
        <v>0</v>
      </c>
      <c r="AL147" s="26">
        <f t="shared" si="86"/>
        <v>0</v>
      </c>
      <c r="AM147" s="26">
        <f t="shared" si="86"/>
        <v>0</v>
      </c>
    </row>
    <row r="148" spans="1:39" hidden="1" x14ac:dyDescent="0.25">
      <c r="A148" s="592"/>
      <c r="B148" s="77" t="s">
        <v>9</v>
      </c>
      <c r="C148" s="26">
        <f t="shared" si="81"/>
        <v>0</v>
      </c>
      <c r="D148" s="26">
        <f t="shared" si="82"/>
        <v>0</v>
      </c>
      <c r="E148" s="26">
        <f t="shared" ref="E148:AM148" si="87">IF(E28=0,0,((E10*0.5)+D28-E46)*E83*E115*E$2)</f>
        <v>0</v>
      </c>
      <c r="F148" s="26">
        <f t="shared" si="87"/>
        <v>0</v>
      </c>
      <c r="G148" s="26">
        <f t="shared" si="87"/>
        <v>0</v>
      </c>
      <c r="H148" s="26">
        <f t="shared" si="87"/>
        <v>0</v>
      </c>
      <c r="I148" s="26">
        <f t="shared" si="87"/>
        <v>0</v>
      </c>
      <c r="J148" s="26">
        <f t="shared" si="87"/>
        <v>0</v>
      </c>
      <c r="K148" s="26">
        <f t="shared" si="87"/>
        <v>0</v>
      </c>
      <c r="L148" s="26">
        <f t="shared" si="87"/>
        <v>0</v>
      </c>
      <c r="M148" s="26">
        <f t="shared" si="87"/>
        <v>0</v>
      </c>
      <c r="N148" s="26">
        <f t="shared" si="87"/>
        <v>0</v>
      </c>
      <c r="O148" s="26">
        <f t="shared" si="87"/>
        <v>0</v>
      </c>
      <c r="P148" s="26">
        <f t="shared" si="87"/>
        <v>0</v>
      </c>
      <c r="Q148" s="26">
        <f t="shared" si="87"/>
        <v>0</v>
      </c>
      <c r="R148" s="26">
        <f t="shared" si="87"/>
        <v>0</v>
      </c>
      <c r="S148" s="26">
        <f t="shared" si="87"/>
        <v>0</v>
      </c>
      <c r="T148" s="26">
        <f t="shared" si="87"/>
        <v>0</v>
      </c>
      <c r="U148" s="26">
        <f t="shared" si="87"/>
        <v>0</v>
      </c>
      <c r="V148" s="26">
        <f t="shared" si="87"/>
        <v>0</v>
      </c>
      <c r="W148" s="26">
        <f t="shared" si="87"/>
        <v>0</v>
      </c>
      <c r="X148" s="26">
        <f t="shared" si="87"/>
        <v>0</v>
      </c>
      <c r="Y148" s="26">
        <f t="shared" si="87"/>
        <v>0</v>
      </c>
      <c r="Z148" s="26">
        <f t="shared" si="87"/>
        <v>0</v>
      </c>
      <c r="AA148" s="26">
        <f t="shared" si="87"/>
        <v>0</v>
      </c>
      <c r="AB148" s="26">
        <f t="shared" si="87"/>
        <v>0</v>
      </c>
      <c r="AC148" s="26">
        <f t="shared" si="87"/>
        <v>0</v>
      </c>
      <c r="AD148" s="26">
        <f t="shared" si="87"/>
        <v>0</v>
      </c>
      <c r="AE148" s="26">
        <f t="shared" si="87"/>
        <v>0</v>
      </c>
      <c r="AF148" s="26">
        <f t="shared" si="87"/>
        <v>0</v>
      </c>
      <c r="AG148" s="26">
        <f t="shared" si="87"/>
        <v>0</v>
      </c>
      <c r="AH148" s="26">
        <f t="shared" si="87"/>
        <v>0</v>
      </c>
      <c r="AI148" s="26">
        <f t="shared" si="87"/>
        <v>0</v>
      </c>
      <c r="AJ148" s="26">
        <f t="shared" si="87"/>
        <v>0</v>
      </c>
      <c r="AK148" s="26">
        <f t="shared" si="87"/>
        <v>0</v>
      </c>
      <c r="AL148" s="26">
        <f t="shared" si="87"/>
        <v>0</v>
      </c>
      <c r="AM148" s="26">
        <f t="shared" si="87"/>
        <v>0</v>
      </c>
    </row>
    <row r="149" spans="1:39" hidden="1" x14ac:dyDescent="0.25">
      <c r="A149" s="592"/>
      <c r="B149" s="77" t="s">
        <v>3</v>
      </c>
      <c r="C149" s="26">
        <f t="shared" si="81"/>
        <v>0</v>
      </c>
      <c r="D149" s="26">
        <f t="shared" si="82"/>
        <v>0</v>
      </c>
      <c r="E149" s="26">
        <f t="shared" ref="E149:AM149" si="88">IF(E29=0,0,((E11*0.5)+D29-E47)*E84*E116*E$2)</f>
        <v>0</v>
      </c>
      <c r="F149" s="26">
        <f t="shared" si="88"/>
        <v>0</v>
      </c>
      <c r="G149" s="26">
        <f t="shared" si="88"/>
        <v>0</v>
      </c>
      <c r="H149" s="26">
        <f t="shared" si="88"/>
        <v>0</v>
      </c>
      <c r="I149" s="26">
        <f t="shared" si="88"/>
        <v>0</v>
      </c>
      <c r="J149" s="26">
        <f t="shared" si="88"/>
        <v>0</v>
      </c>
      <c r="K149" s="26">
        <f t="shared" si="88"/>
        <v>0</v>
      </c>
      <c r="L149" s="26">
        <f t="shared" si="88"/>
        <v>0</v>
      </c>
      <c r="M149" s="26">
        <f t="shared" si="88"/>
        <v>0</v>
      </c>
      <c r="N149" s="26">
        <f t="shared" si="88"/>
        <v>0</v>
      </c>
      <c r="O149" s="26">
        <f t="shared" si="88"/>
        <v>0</v>
      </c>
      <c r="P149" s="26">
        <f t="shared" si="88"/>
        <v>0</v>
      </c>
      <c r="Q149" s="26">
        <f t="shared" si="88"/>
        <v>0</v>
      </c>
      <c r="R149" s="26">
        <f t="shared" si="88"/>
        <v>0</v>
      </c>
      <c r="S149" s="26">
        <f t="shared" si="88"/>
        <v>0</v>
      </c>
      <c r="T149" s="26">
        <f t="shared" si="88"/>
        <v>0</v>
      </c>
      <c r="U149" s="26">
        <f t="shared" si="88"/>
        <v>0</v>
      </c>
      <c r="V149" s="26">
        <f t="shared" si="88"/>
        <v>0</v>
      </c>
      <c r="W149" s="26">
        <f t="shared" si="88"/>
        <v>0</v>
      </c>
      <c r="X149" s="26">
        <f t="shared" si="88"/>
        <v>0</v>
      </c>
      <c r="Y149" s="26">
        <f t="shared" si="88"/>
        <v>0</v>
      </c>
      <c r="Z149" s="26">
        <f t="shared" si="88"/>
        <v>0</v>
      </c>
      <c r="AA149" s="26">
        <f t="shared" si="88"/>
        <v>0</v>
      </c>
      <c r="AB149" s="26">
        <f t="shared" si="88"/>
        <v>0</v>
      </c>
      <c r="AC149" s="26">
        <f t="shared" si="88"/>
        <v>0</v>
      </c>
      <c r="AD149" s="26">
        <f t="shared" si="88"/>
        <v>0</v>
      </c>
      <c r="AE149" s="26">
        <f t="shared" si="88"/>
        <v>0</v>
      </c>
      <c r="AF149" s="26">
        <f t="shared" si="88"/>
        <v>0</v>
      </c>
      <c r="AG149" s="26">
        <f t="shared" si="88"/>
        <v>0</v>
      </c>
      <c r="AH149" s="26">
        <f t="shared" si="88"/>
        <v>0</v>
      </c>
      <c r="AI149" s="26">
        <f t="shared" si="88"/>
        <v>0</v>
      </c>
      <c r="AJ149" s="26">
        <f t="shared" si="88"/>
        <v>0</v>
      </c>
      <c r="AK149" s="26">
        <f t="shared" si="88"/>
        <v>0</v>
      </c>
      <c r="AL149" s="26">
        <f t="shared" si="88"/>
        <v>0</v>
      </c>
      <c r="AM149" s="26">
        <f t="shared" si="88"/>
        <v>0</v>
      </c>
    </row>
    <row r="150" spans="1:39" ht="15.75" hidden="1" customHeight="1" x14ac:dyDescent="0.25">
      <c r="A150" s="592"/>
      <c r="B150" s="77" t="s">
        <v>4</v>
      </c>
      <c r="C150" s="26">
        <f t="shared" si="81"/>
        <v>0</v>
      </c>
      <c r="D150" s="26">
        <f t="shared" si="82"/>
        <v>0</v>
      </c>
      <c r="E150" s="26">
        <f t="shared" ref="E150:AM150" si="89">IF(E30=0,0,((E12*0.5)+D30-E48)*E85*E117*E$2)</f>
        <v>0</v>
      </c>
      <c r="F150" s="26">
        <f t="shared" si="89"/>
        <v>0</v>
      </c>
      <c r="G150" s="26">
        <f t="shared" si="89"/>
        <v>0</v>
      </c>
      <c r="H150" s="26">
        <f t="shared" si="89"/>
        <v>0</v>
      </c>
      <c r="I150" s="26">
        <f t="shared" si="89"/>
        <v>0</v>
      </c>
      <c r="J150" s="26">
        <f t="shared" si="89"/>
        <v>0</v>
      </c>
      <c r="K150" s="26">
        <f t="shared" si="89"/>
        <v>0</v>
      </c>
      <c r="L150" s="26">
        <f t="shared" si="89"/>
        <v>0</v>
      </c>
      <c r="M150" s="26">
        <f t="shared" si="89"/>
        <v>0</v>
      </c>
      <c r="N150" s="26">
        <f t="shared" si="89"/>
        <v>0</v>
      </c>
      <c r="O150" s="26">
        <f t="shared" si="89"/>
        <v>0</v>
      </c>
      <c r="P150" s="26">
        <f t="shared" si="89"/>
        <v>0</v>
      </c>
      <c r="Q150" s="26">
        <f t="shared" si="89"/>
        <v>0</v>
      </c>
      <c r="R150" s="26">
        <f t="shared" si="89"/>
        <v>0</v>
      </c>
      <c r="S150" s="26">
        <f t="shared" si="89"/>
        <v>0</v>
      </c>
      <c r="T150" s="26">
        <f t="shared" si="89"/>
        <v>0</v>
      </c>
      <c r="U150" s="26">
        <f t="shared" si="89"/>
        <v>0</v>
      </c>
      <c r="V150" s="26">
        <f t="shared" si="89"/>
        <v>0</v>
      </c>
      <c r="W150" s="26">
        <f t="shared" si="89"/>
        <v>0</v>
      </c>
      <c r="X150" s="26">
        <f t="shared" si="89"/>
        <v>0</v>
      </c>
      <c r="Y150" s="26">
        <f t="shared" si="89"/>
        <v>0</v>
      </c>
      <c r="Z150" s="26">
        <f t="shared" si="89"/>
        <v>0</v>
      </c>
      <c r="AA150" s="26">
        <f t="shared" si="89"/>
        <v>0</v>
      </c>
      <c r="AB150" s="26">
        <f t="shared" si="89"/>
        <v>0</v>
      </c>
      <c r="AC150" s="26">
        <f t="shared" si="89"/>
        <v>0</v>
      </c>
      <c r="AD150" s="26">
        <f t="shared" si="89"/>
        <v>0</v>
      </c>
      <c r="AE150" s="26">
        <f t="shared" si="89"/>
        <v>0</v>
      </c>
      <c r="AF150" s="26">
        <f t="shared" si="89"/>
        <v>0</v>
      </c>
      <c r="AG150" s="26">
        <f t="shared" si="89"/>
        <v>0</v>
      </c>
      <c r="AH150" s="26">
        <f t="shared" si="89"/>
        <v>0</v>
      </c>
      <c r="AI150" s="26">
        <f t="shared" si="89"/>
        <v>0</v>
      </c>
      <c r="AJ150" s="26">
        <f t="shared" si="89"/>
        <v>0</v>
      </c>
      <c r="AK150" s="26">
        <f t="shared" si="89"/>
        <v>0</v>
      </c>
      <c r="AL150" s="26">
        <f t="shared" si="89"/>
        <v>0</v>
      </c>
      <c r="AM150" s="26">
        <f t="shared" si="89"/>
        <v>0</v>
      </c>
    </row>
    <row r="151" spans="1:39" hidden="1" x14ac:dyDescent="0.25">
      <c r="A151" s="592"/>
      <c r="B151" s="77" t="s">
        <v>5</v>
      </c>
      <c r="C151" s="26">
        <f t="shared" si="81"/>
        <v>0</v>
      </c>
      <c r="D151" s="26">
        <f t="shared" si="82"/>
        <v>0</v>
      </c>
      <c r="E151" s="26">
        <f t="shared" ref="E151:AM151" si="90">IF(E31=0,0,((E13*0.5)+D31-E49)*E86*E118*E$2)</f>
        <v>0</v>
      </c>
      <c r="F151" s="26">
        <f t="shared" si="90"/>
        <v>0</v>
      </c>
      <c r="G151" s="26">
        <f t="shared" si="90"/>
        <v>0</v>
      </c>
      <c r="H151" s="26">
        <f t="shared" si="90"/>
        <v>0</v>
      </c>
      <c r="I151" s="26">
        <f t="shared" si="90"/>
        <v>0</v>
      </c>
      <c r="J151" s="26">
        <f t="shared" si="90"/>
        <v>0</v>
      </c>
      <c r="K151" s="26">
        <f t="shared" si="90"/>
        <v>0</v>
      </c>
      <c r="L151" s="26">
        <f t="shared" si="90"/>
        <v>0</v>
      </c>
      <c r="M151" s="26">
        <f t="shared" si="90"/>
        <v>0</v>
      </c>
      <c r="N151" s="26">
        <f t="shared" si="90"/>
        <v>0</v>
      </c>
      <c r="O151" s="26">
        <f t="shared" si="90"/>
        <v>0</v>
      </c>
      <c r="P151" s="26">
        <f t="shared" si="90"/>
        <v>0</v>
      </c>
      <c r="Q151" s="26">
        <f t="shared" si="90"/>
        <v>0</v>
      </c>
      <c r="R151" s="26">
        <f t="shared" si="90"/>
        <v>0</v>
      </c>
      <c r="S151" s="26">
        <f t="shared" si="90"/>
        <v>0</v>
      </c>
      <c r="T151" s="26">
        <f t="shared" si="90"/>
        <v>0</v>
      </c>
      <c r="U151" s="26">
        <f t="shared" si="90"/>
        <v>0</v>
      </c>
      <c r="V151" s="26">
        <f t="shared" si="90"/>
        <v>0</v>
      </c>
      <c r="W151" s="26">
        <f t="shared" si="90"/>
        <v>0</v>
      </c>
      <c r="X151" s="26">
        <f t="shared" si="90"/>
        <v>0</v>
      </c>
      <c r="Y151" s="26">
        <f t="shared" si="90"/>
        <v>0</v>
      </c>
      <c r="Z151" s="26">
        <f t="shared" si="90"/>
        <v>0</v>
      </c>
      <c r="AA151" s="26">
        <f t="shared" si="90"/>
        <v>0</v>
      </c>
      <c r="AB151" s="26">
        <f t="shared" si="90"/>
        <v>0</v>
      </c>
      <c r="AC151" s="26">
        <f t="shared" si="90"/>
        <v>0</v>
      </c>
      <c r="AD151" s="26">
        <f t="shared" si="90"/>
        <v>0</v>
      </c>
      <c r="AE151" s="26">
        <f t="shared" si="90"/>
        <v>0</v>
      </c>
      <c r="AF151" s="26">
        <f t="shared" si="90"/>
        <v>0</v>
      </c>
      <c r="AG151" s="26">
        <f t="shared" si="90"/>
        <v>0</v>
      </c>
      <c r="AH151" s="26">
        <f t="shared" si="90"/>
        <v>0</v>
      </c>
      <c r="AI151" s="26">
        <f t="shared" si="90"/>
        <v>0</v>
      </c>
      <c r="AJ151" s="26">
        <f t="shared" si="90"/>
        <v>0</v>
      </c>
      <c r="AK151" s="26">
        <f t="shared" si="90"/>
        <v>0</v>
      </c>
      <c r="AL151" s="26">
        <f t="shared" si="90"/>
        <v>0</v>
      </c>
      <c r="AM151" s="26">
        <f t="shared" si="90"/>
        <v>0</v>
      </c>
    </row>
    <row r="152" spans="1:39" hidden="1" x14ac:dyDescent="0.25">
      <c r="A152" s="592"/>
      <c r="B152" s="77" t="s">
        <v>22</v>
      </c>
      <c r="C152" s="26">
        <f t="shared" si="81"/>
        <v>0</v>
      </c>
      <c r="D152" s="26">
        <f t="shared" si="82"/>
        <v>0</v>
      </c>
      <c r="E152" s="26">
        <f t="shared" ref="E152:AM152" si="91">IF(E32=0,0,((E14*0.5)+D32-E50)*E87*E119*E$2)</f>
        <v>0</v>
      </c>
      <c r="F152" s="26">
        <f t="shared" si="91"/>
        <v>0</v>
      </c>
      <c r="G152" s="26">
        <f t="shared" si="91"/>
        <v>0</v>
      </c>
      <c r="H152" s="26">
        <f t="shared" si="91"/>
        <v>0</v>
      </c>
      <c r="I152" s="26">
        <f t="shared" si="91"/>
        <v>0</v>
      </c>
      <c r="J152" s="26">
        <f t="shared" si="91"/>
        <v>0</v>
      </c>
      <c r="K152" s="26">
        <f t="shared" si="91"/>
        <v>0</v>
      </c>
      <c r="L152" s="26">
        <f t="shared" si="91"/>
        <v>0</v>
      </c>
      <c r="M152" s="26">
        <f t="shared" si="91"/>
        <v>0</v>
      </c>
      <c r="N152" s="26">
        <f t="shared" si="91"/>
        <v>0</v>
      </c>
      <c r="O152" s="26">
        <f t="shared" si="91"/>
        <v>0</v>
      </c>
      <c r="P152" s="26">
        <f t="shared" si="91"/>
        <v>0</v>
      </c>
      <c r="Q152" s="26">
        <f t="shared" si="91"/>
        <v>0</v>
      </c>
      <c r="R152" s="26">
        <f t="shared" si="91"/>
        <v>0</v>
      </c>
      <c r="S152" s="26">
        <f t="shared" si="91"/>
        <v>0</v>
      </c>
      <c r="T152" s="26">
        <f t="shared" si="91"/>
        <v>0</v>
      </c>
      <c r="U152" s="26">
        <f t="shared" si="91"/>
        <v>0</v>
      </c>
      <c r="V152" s="26">
        <f t="shared" si="91"/>
        <v>0</v>
      </c>
      <c r="W152" s="26">
        <f t="shared" si="91"/>
        <v>0</v>
      </c>
      <c r="X152" s="26">
        <f t="shared" si="91"/>
        <v>0</v>
      </c>
      <c r="Y152" s="26">
        <f t="shared" si="91"/>
        <v>0</v>
      </c>
      <c r="Z152" s="26">
        <f t="shared" si="91"/>
        <v>0</v>
      </c>
      <c r="AA152" s="26">
        <f t="shared" si="91"/>
        <v>0</v>
      </c>
      <c r="AB152" s="26">
        <f t="shared" si="91"/>
        <v>0</v>
      </c>
      <c r="AC152" s="26">
        <f t="shared" si="91"/>
        <v>0</v>
      </c>
      <c r="AD152" s="26">
        <f t="shared" si="91"/>
        <v>0</v>
      </c>
      <c r="AE152" s="26">
        <f t="shared" si="91"/>
        <v>0</v>
      </c>
      <c r="AF152" s="26">
        <f t="shared" si="91"/>
        <v>0</v>
      </c>
      <c r="AG152" s="26">
        <f t="shared" si="91"/>
        <v>0</v>
      </c>
      <c r="AH152" s="26">
        <f t="shared" si="91"/>
        <v>0</v>
      </c>
      <c r="AI152" s="26">
        <f t="shared" si="91"/>
        <v>0</v>
      </c>
      <c r="AJ152" s="26">
        <f t="shared" si="91"/>
        <v>0</v>
      </c>
      <c r="AK152" s="26">
        <f t="shared" si="91"/>
        <v>0</v>
      </c>
      <c r="AL152" s="26">
        <f t="shared" si="91"/>
        <v>0</v>
      </c>
      <c r="AM152" s="26">
        <f t="shared" si="91"/>
        <v>0</v>
      </c>
    </row>
    <row r="153" spans="1:39" hidden="1" x14ac:dyDescent="0.25">
      <c r="A153" s="592"/>
      <c r="B153" s="77" t="s">
        <v>23</v>
      </c>
      <c r="C153" s="26">
        <f t="shared" si="81"/>
        <v>0</v>
      </c>
      <c r="D153" s="26">
        <f t="shared" si="82"/>
        <v>0</v>
      </c>
      <c r="E153" s="26">
        <f t="shared" ref="E153:AM153" si="92">IF(E33=0,0,((E15*0.5)+D33-E51)*E88*E120*E$2)</f>
        <v>0</v>
      </c>
      <c r="F153" s="26">
        <f t="shared" si="92"/>
        <v>0</v>
      </c>
      <c r="G153" s="26">
        <f t="shared" si="92"/>
        <v>0</v>
      </c>
      <c r="H153" s="26">
        <f t="shared" si="92"/>
        <v>0</v>
      </c>
      <c r="I153" s="26">
        <f t="shared" si="92"/>
        <v>0</v>
      </c>
      <c r="J153" s="26">
        <f t="shared" si="92"/>
        <v>0</v>
      </c>
      <c r="K153" s="26">
        <f t="shared" si="92"/>
        <v>0</v>
      </c>
      <c r="L153" s="26">
        <f t="shared" si="92"/>
        <v>0</v>
      </c>
      <c r="M153" s="26">
        <f t="shared" si="92"/>
        <v>0</v>
      </c>
      <c r="N153" s="26">
        <f t="shared" si="92"/>
        <v>0</v>
      </c>
      <c r="O153" s="26">
        <f t="shared" si="92"/>
        <v>0</v>
      </c>
      <c r="P153" s="26">
        <f t="shared" si="92"/>
        <v>0</v>
      </c>
      <c r="Q153" s="26">
        <f t="shared" si="92"/>
        <v>0</v>
      </c>
      <c r="R153" s="26">
        <f t="shared" si="92"/>
        <v>0</v>
      </c>
      <c r="S153" s="26">
        <f t="shared" si="92"/>
        <v>0</v>
      </c>
      <c r="T153" s="26">
        <f t="shared" si="92"/>
        <v>0</v>
      </c>
      <c r="U153" s="26">
        <f t="shared" si="92"/>
        <v>0</v>
      </c>
      <c r="V153" s="26">
        <f t="shared" si="92"/>
        <v>0</v>
      </c>
      <c r="W153" s="26">
        <f t="shared" si="92"/>
        <v>0</v>
      </c>
      <c r="X153" s="26">
        <f t="shared" si="92"/>
        <v>0</v>
      </c>
      <c r="Y153" s="26">
        <f t="shared" si="92"/>
        <v>0</v>
      </c>
      <c r="Z153" s="26">
        <f t="shared" si="92"/>
        <v>0</v>
      </c>
      <c r="AA153" s="26">
        <f t="shared" si="92"/>
        <v>0</v>
      </c>
      <c r="AB153" s="26">
        <f t="shared" si="92"/>
        <v>0</v>
      </c>
      <c r="AC153" s="26">
        <f t="shared" si="92"/>
        <v>0</v>
      </c>
      <c r="AD153" s="26">
        <f t="shared" si="92"/>
        <v>0</v>
      </c>
      <c r="AE153" s="26">
        <f t="shared" si="92"/>
        <v>0</v>
      </c>
      <c r="AF153" s="26">
        <f t="shared" si="92"/>
        <v>0</v>
      </c>
      <c r="AG153" s="26">
        <f t="shared" si="92"/>
        <v>0</v>
      </c>
      <c r="AH153" s="26">
        <f t="shared" si="92"/>
        <v>0</v>
      </c>
      <c r="AI153" s="26">
        <f t="shared" si="92"/>
        <v>0</v>
      </c>
      <c r="AJ153" s="26">
        <f t="shared" si="92"/>
        <v>0</v>
      </c>
      <c r="AK153" s="26">
        <f t="shared" si="92"/>
        <v>0</v>
      </c>
      <c r="AL153" s="26">
        <f t="shared" si="92"/>
        <v>0</v>
      </c>
      <c r="AM153" s="26">
        <f t="shared" si="92"/>
        <v>0</v>
      </c>
    </row>
    <row r="154" spans="1:39" ht="15.75" hidden="1" customHeight="1" x14ac:dyDescent="0.25">
      <c r="A154" s="592"/>
      <c r="B154" s="77" t="s">
        <v>7</v>
      </c>
      <c r="C154" s="26">
        <f t="shared" si="81"/>
        <v>0</v>
      </c>
      <c r="D154" s="26">
        <f t="shared" si="82"/>
        <v>0</v>
      </c>
      <c r="E154" s="26">
        <f t="shared" ref="E154:AM154" si="93">IF(E34=0,0,((E16*0.5)+D34-E52)*E89*E121*E$2)</f>
        <v>0</v>
      </c>
      <c r="F154" s="26">
        <f t="shared" si="93"/>
        <v>0</v>
      </c>
      <c r="G154" s="26">
        <f t="shared" si="93"/>
        <v>0</v>
      </c>
      <c r="H154" s="26">
        <f t="shared" si="93"/>
        <v>0</v>
      </c>
      <c r="I154" s="26">
        <f t="shared" si="93"/>
        <v>0</v>
      </c>
      <c r="J154" s="26">
        <f t="shared" si="93"/>
        <v>0</v>
      </c>
      <c r="K154" s="26">
        <f t="shared" si="93"/>
        <v>0</v>
      </c>
      <c r="L154" s="26">
        <f t="shared" si="93"/>
        <v>0</v>
      </c>
      <c r="M154" s="26">
        <f t="shared" si="93"/>
        <v>0</v>
      </c>
      <c r="N154" s="26">
        <f t="shared" si="93"/>
        <v>0</v>
      </c>
      <c r="O154" s="26">
        <f t="shared" si="93"/>
        <v>0</v>
      </c>
      <c r="P154" s="26">
        <f t="shared" si="93"/>
        <v>0</v>
      </c>
      <c r="Q154" s="26">
        <f t="shared" si="93"/>
        <v>0</v>
      </c>
      <c r="R154" s="26">
        <f t="shared" si="93"/>
        <v>0</v>
      </c>
      <c r="S154" s="26">
        <f t="shared" si="93"/>
        <v>0</v>
      </c>
      <c r="T154" s="26">
        <f t="shared" si="93"/>
        <v>0</v>
      </c>
      <c r="U154" s="26">
        <f t="shared" si="93"/>
        <v>0</v>
      </c>
      <c r="V154" s="26">
        <f t="shared" si="93"/>
        <v>0</v>
      </c>
      <c r="W154" s="26">
        <f t="shared" si="93"/>
        <v>0</v>
      </c>
      <c r="X154" s="26">
        <f t="shared" si="93"/>
        <v>0</v>
      </c>
      <c r="Y154" s="26">
        <f t="shared" si="93"/>
        <v>0</v>
      </c>
      <c r="Z154" s="26">
        <f t="shared" si="93"/>
        <v>0</v>
      </c>
      <c r="AA154" s="26">
        <f t="shared" si="93"/>
        <v>0</v>
      </c>
      <c r="AB154" s="26">
        <f t="shared" si="93"/>
        <v>0</v>
      </c>
      <c r="AC154" s="26">
        <f t="shared" si="93"/>
        <v>0</v>
      </c>
      <c r="AD154" s="26">
        <f t="shared" si="93"/>
        <v>0</v>
      </c>
      <c r="AE154" s="26">
        <f t="shared" si="93"/>
        <v>0</v>
      </c>
      <c r="AF154" s="26">
        <f t="shared" si="93"/>
        <v>0</v>
      </c>
      <c r="AG154" s="26">
        <f t="shared" si="93"/>
        <v>0</v>
      </c>
      <c r="AH154" s="26">
        <f t="shared" si="93"/>
        <v>0</v>
      </c>
      <c r="AI154" s="26">
        <f t="shared" si="93"/>
        <v>0</v>
      </c>
      <c r="AJ154" s="26">
        <f t="shared" si="93"/>
        <v>0</v>
      </c>
      <c r="AK154" s="26">
        <f t="shared" si="93"/>
        <v>0</v>
      </c>
      <c r="AL154" s="26">
        <f t="shared" si="93"/>
        <v>0</v>
      </c>
      <c r="AM154" s="26">
        <f t="shared" si="93"/>
        <v>0</v>
      </c>
    </row>
    <row r="155" spans="1:39" ht="15.75" hidden="1" customHeight="1" x14ac:dyDescent="0.25">
      <c r="A155" s="592"/>
      <c r="B155" s="77" t="s">
        <v>8</v>
      </c>
      <c r="C155" s="26">
        <f t="shared" si="81"/>
        <v>0</v>
      </c>
      <c r="D155" s="26">
        <f t="shared" si="82"/>
        <v>0</v>
      </c>
      <c r="E155" s="26">
        <f t="shared" ref="E155:AM155" si="94">IF(E35=0,0,((E17*0.5)+D35-E53)*E90*E122*E$2)</f>
        <v>0</v>
      </c>
      <c r="F155" s="26">
        <f t="shared" si="94"/>
        <v>0</v>
      </c>
      <c r="G155" s="26">
        <f t="shared" si="94"/>
        <v>0</v>
      </c>
      <c r="H155" s="26">
        <f t="shared" si="94"/>
        <v>0</v>
      </c>
      <c r="I155" s="26">
        <f t="shared" si="94"/>
        <v>0</v>
      </c>
      <c r="J155" s="26">
        <f t="shared" si="94"/>
        <v>0</v>
      </c>
      <c r="K155" s="26">
        <f t="shared" si="94"/>
        <v>0</v>
      </c>
      <c r="L155" s="26">
        <f t="shared" si="94"/>
        <v>0</v>
      </c>
      <c r="M155" s="26">
        <f t="shared" si="94"/>
        <v>0</v>
      </c>
      <c r="N155" s="26">
        <f t="shared" si="94"/>
        <v>0</v>
      </c>
      <c r="O155" s="26">
        <f t="shared" si="94"/>
        <v>0</v>
      </c>
      <c r="P155" s="26">
        <f t="shared" si="94"/>
        <v>0</v>
      </c>
      <c r="Q155" s="26">
        <f t="shared" si="94"/>
        <v>0</v>
      </c>
      <c r="R155" s="26">
        <f t="shared" si="94"/>
        <v>0</v>
      </c>
      <c r="S155" s="26">
        <f t="shared" si="94"/>
        <v>0</v>
      </c>
      <c r="T155" s="26">
        <f t="shared" si="94"/>
        <v>0</v>
      </c>
      <c r="U155" s="26">
        <f t="shared" si="94"/>
        <v>0</v>
      </c>
      <c r="V155" s="26">
        <f t="shared" si="94"/>
        <v>0</v>
      </c>
      <c r="W155" s="26">
        <f t="shared" si="94"/>
        <v>0</v>
      </c>
      <c r="X155" s="26">
        <f t="shared" si="94"/>
        <v>0</v>
      </c>
      <c r="Y155" s="26">
        <f t="shared" si="94"/>
        <v>0</v>
      </c>
      <c r="Z155" s="26">
        <f t="shared" si="94"/>
        <v>0</v>
      </c>
      <c r="AA155" s="26">
        <f t="shared" si="94"/>
        <v>0</v>
      </c>
      <c r="AB155" s="26">
        <f t="shared" si="94"/>
        <v>0</v>
      </c>
      <c r="AC155" s="26">
        <f t="shared" si="94"/>
        <v>0</v>
      </c>
      <c r="AD155" s="26">
        <f t="shared" si="94"/>
        <v>0</v>
      </c>
      <c r="AE155" s="26">
        <f t="shared" si="94"/>
        <v>0</v>
      </c>
      <c r="AF155" s="26">
        <f t="shared" si="94"/>
        <v>0</v>
      </c>
      <c r="AG155" s="26">
        <f t="shared" si="94"/>
        <v>0</v>
      </c>
      <c r="AH155" s="26">
        <f t="shared" si="94"/>
        <v>0</v>
      </c>
      <c r="AI155" s="26">
        <f t="shared" si="94"/>
        <v>0</v>
      </c>
      <c r="AJ155" s="26">
        <f t="shared" si="94"/>
        <v>0</v>
      </c>
      <c r="AK155" s="26">
        <f t="shared" si="94"/>
        <v>0</v>
      </c>
      <c r="AL155" s="26">
        <f t="shared" si="94"/>
        <v>0</v>
      </c>
      <c r="AM155" s="26">
        <f t="shared" si="94"/>
        <v>0</v>
      </c>
    </row>
    <row r="156" spans="1:39" ht="15.75" hidden="1" customHeight="1" x14ac:dyDescent="0.25">
      <c r="A156" s="592"/>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hidden="1" customHeight="1" x14ac:dyDescent="0.25">
      <c r="A157" s="592"/>
      <c r="B157" s="233" t="s">
        <v>25</v>
      </c>
      <c r="C157" s="26">
        <f>SUM(C143:C156)</f>
        <v>0</v>
      </c>
      <c r="D157" s="26">
        <f>SUM(D143:D156)</f>
        <v>0</v>
      </c>
      <c r="E157" s="26">
        <f t="shared" ref="E157:AM157" si="95">SUM(E143:E156)</f>
        <v>0</v>
      </c>
      <c r="F157" s="26">
        <f t="shared" si="95"/>
        <v>0</v>
      </c>
      <c r="G157" s="26">
        <f t="shared" si="95"/>
        <v>0</v>
      </c>
      <c r="H157" s="26">
        <f t="shared" si="95"/>
        <v>0</v>
      </c>
      <c r="I157" s="26">
        <f t="shared" si="95"/>
        <v>0</v>
      </c>
      <c r="J157" s="26">
        <f t="shared" si="95"/>
        <v>0</v>
      </c>
      <c r="K157" s="26">
        <f t="shared" si="95"/>
        <v>0</v>
      </c>
      <c r="L157" s="26">
        <f t="shared" si="95"/>
        <v>0</v>
      </c>
      <c r="M157" s="26">
        <f t="shared" si="95"/>
        <v>0</v>
      </c>
      <c r="N157" s="26">
        <f t="shared" si="95"/>
        <v>0</v>
      </c>
      <c r="O157" s="26">
        <f t="shared" si="95"/>
        <v>0</v>
      </c>
      <c r="P157" s="26">
        <f t="shared" si="95"/>
        <v>0</v>
      </c>
      <c r="Q157" s="26">
        <f t="shared" si="95"/>
        <v>0</v>
      </c>
      <c r="R157" s="26">
        <f t="shared" si="95"/>
        <v>0</v>
      </c>
      <c r="S157" s="26">
        <f t="shared" si="95"/>
        <v>0</v>
      </c>
      <c r="T157" s="26">
        <f t="shared" si="95"/>
        <v>0</v>
      </c>
      <c r="U157" s="26">
        <f t="shared" si="95"/>
        <v>0</v>
      </c>
      <c r="V157" s="26">
        <f t="shared" si="95"/>
        <v>0</v>
      </c>
      <c r="W157" s="26">
        <f t="shared" si="95"/>
        <v>0</v>
      </c>
      <c r="X157" s="26">
        <f t="shared" si="95"/>
        <v>0</v>
      </c>
      <c r="Y157" s="26">
        <f t="shared" si="95"/>
        <v>0</v>
      </c>
      <c r="Z157" s="26">
        <f t="shared" si="95"/>
        <v>0</v>
      </c>
      <c r="AA157" s="26">
        <f t="shared" si="95"/>
        <v>0</v>
      </c>
      <c r="AB157" s="26">
        <f t="shared" si="95"/>
        <v>0</v>
      </c>
      <c r="AC157" s="26">
        <f t="shared" si="95"/>
        <v>0</v>
      </c>
      <c r="AD157" s="26">
        <f t="shared" si="95"/>
        <v>0</v>
      </c>
      <c r="AE157" s="26">
        <f t="shared" si="95"/>
        <v>0</v>
      </c>
      <c r="AF157" s="26">
        <f t="shared" si="95"/>
        <v>0</v>
      </c>
      <c r="AG157" s="26">
        <f t="shared" si="95"/>
        <v>0</v>
      </c>
      <c r="AH157" s="26">
        <f t="shared" si="95"/>
        <v>0</v>
      </c>
      <c r="AI157" s="26">
        <f t="shared" si="95"/>
        <v>0</v>
      </c>
      <c r="AJ157" s="26">
        <f t="shared" si="95"/>
        <v>0</v>
      </c>
      <c r="AK157" s="26">
        <f t="shared" si="95"/>
        <v>0</v>
      </c>
      <c r="AL157" s="26">
        <f t="shared" si="95"/>
        <v>0</v>
      </c>
      <c r="AM157" s="26">
        <f t="shared" si="95"/>
        <v>0</v>
      </c>
    </row>
    <row r="158" spans="1:39" ht="16.5" hidden="1" customHeight="1" thickBot="1" x14ac:dyDescent="0.3">
      <c r="A158" s="593"/>
      <c r="B158" s="135" t="s">
        <v>26</v>
      </c>
      <c r="C158" s="27">
        <f>C157</f>
        <v>0</v>
      </c>
      <c r="D158" s="27">
        <f>C158+D157</f>
        <v>0</v>
      </c>
      <c r="E158" s="27">
        <f t="shared" ref="E158:AM158" si="96">D158+E157</f>
        <v>0</v>
      </c>
      <c r="F158" s="27">
        <f t="shared" si="96"/>
        <v>0</v>
      </c>
      <c r="G158" s="27">
        <f t="shared" si="96"/>
        <v>0</v>
      </c>
      <c r="H158" s="27">
        <f t="shared" si="96"/>
        <v>0</v>
      </c>
      <c r="I158" s="27">
        <f t="shared" si="96"/>
        <v>0</v>
      </c>
      <c r="J158" s="27">
        <f t="shared" si="96"/>
        <v>0</v>
      </c>
      <c r="K158" s="27">
        <f t="shared" si="96"/>
        <v>0</v>
      </c>
      <c r="L158" s="27">
        <f t="shared" si="96"/>
        <v>0</v>
      </c>
      <c r="M158" s="27">
        <f t="shared" si="96"/>
        <v>0</v>
      </c>
      <c r="N158" s="27">
        <f t="shared" si="96"/>
        <v>0</v>
      </c>
      <c r="O158" s="27">
        <f t="shared" si="96"/>
        <v>0</v>
      </c>
      <c r="P158" s="27">
        <f t="shared" si="96"/>
        <v>0</v>
      </c>
      <c r="Q158" s="27">
        <f t="shared" si="96"/>
        <v>0</v>
      </c>
      <c r="R158" s="27">
        <f t="shared" si="96"/>
        <v>0</v>
      </c>
      <c r="S158" s="27">
        <f t="shared" si="96"/>
        <v>0</v>
      </c>
      <c r="T158" s="27">
        <f t="shared" si="96"/>
        <v>0</v>
      </c>
      <c r="U158" s="27">
        <f t="shared" si="96"/>
        <v>0</v>
      </c>
      <c r="V158" s="27">
        <f t="shared" si="96"/>
        <v>0</v>
      </c>
      <c r="W158" s="27">
        <f t="shared" si="96"/>
        <v>0</v>
      </c>
      <c r="X158" s="27">
        <f t="shared" si="96"/>
        <v>0</v>
      </c>
      <c r="Y158" s="27">
        <f t="shared" si="96"/>
        <v>0</v>
      </c>
      <c r="Z158" s="27">
        <f t="shared" si="96"/>
        <v>0</v>
      </c>
      <c r="AA158" s="27">
        <f t="shared" si="96"/>
        <v>0</v>
      </c>
      <c r="AB158" s="27">
        <f t="shared" si="96"/>
        <v>0</v>
      </c>
      <c r="AC158" s="27">
        <f t="shared" si="96"/>
        <v>0</v>
      </c>
      <c r="AD158" s="27">
        <f t="shared" si="96"/>
        <v>0</v>
      </c>
      <c r="AE158" s="27">
        <f t="shared" si="96"/>
        <v>0</v>
      </c>
      <c r="AF158" s="27">
        <f t="shared" si="96"/>
        <v>0</v>
      </c>
      <c r="AG158" s="27">
        <f t="shared" si="96"/>
        <v>0</v>
      </c>
      <c r="AH158" s="27">
        <f t="shared" si="96"/>
        <v>0</v>
      </c>
      <c r="AI158" s="27">
        <f t="shared" si="96"/>
        <v>0</v>
      </c>
      <c r="AJ158" s="27">
        <f t="shared" si="96"/>
        <v>0</v>
      </c>
      <c r="AK158" s="27">
        <f t="shared" si="96"/>
        <v>0</v>
      </c>
      <c r="AL158" s="27">
        <f t="shared" si="96"/>
        <v>0</v>
      </c>
      <c r="AM158" s="27">
        <f t="shared" si="96"/>
        <v>0</v>
      </c>
    </row>
    <row r="159" spans="1:39" hidden="1" x14ac:dyDescent="0.25">
      <c r="A159" s="96"/>
      <c r="B159" s="96"/>
      <c r="C159" s="99"/>
      <c r="D159" s="99"/>
      <c r="E159" s="99"/>
      <c r="F159" s="99"/>
      <c r="G159" s="99"/>
      <c r="H159" s="99"/>
      <c r="I159" s="99"/>
      <c r="J159" s="99"/>
      <c r="K159" s="99"/>
      <c r="L159" s="99"/>
      <c r="M159" s="99"/>
      <c r="N159" s="99"/>
    </row>
    <row r="160" spans="1:39" ht="15.75" hidden="1" thickBot="1" x14ac:dyDescent="0.3">
      <c r="A160" s="96"/>
      <c r="B160" s="96"/>
      <c r="C160" s="99"/>
      <c r="D160" s="99"/>
      <c r="E160" s="99"/>
      <c r="F160" s="99"/>
      <c r="G160" s="99"/>
      <c r="H160" s="99"/>
      <c r="I160" s="99"/>
      <c r="J160" s="99"/>
      <c r="K160" s="99"/>
      <c r="L160" s="99"/>
      <c r="M160" s="99"/>
      <c r="N160" s="99"/>
    </row>
    <row r="161" spans="1:39" ht="16.5" hidden="1" thickBot="1" x14ac:dyDescent="0.3">
      <c r="A161" s="591" t="s">
        <v>121</v>
      </c>
      <c r="B161" s="258" t="s">
        <v>117</v>
      </c>
      <c r="C161" s="142">
        <f>C$4</f>
        <v>44927</v>
      </c>
      <c r="D161" s="142">
        <f t="shared" ref="D161:AM161" si="97">D$4</f>
        <v>44958</v>
      </c>
      <c r="E161" s="142">
        <f t="shared" si="97"/>
        <v>44986</v>
      </c>
      <c r="F161" s="142">
        <f t="shared" si="97"/>
        <v>45017</v>
      </c>
      <c r="G161" s="142">
        <f t="shared" si="97"/>
        <v>45047</v>
      </c>
      <c r="H161" s="142">
        <f t="shared" si="97"/>
        <v>45078</v>
      </c>
      <c r="I161" s="142">
        <f t="shared" si="97"/>
        <v>45108</v>
      </c>
      <c r="J161" s="142">
        <f t="shared" si="97"/>
        <v>45139</v>
      </c>
      <c r="K161" s="142">
        <f t="shared" si="97"/>
        <v>45170</v>
      </c>
      <c r="L161" s="142">
        <f t="shared" si="97"/>
        <v>45200</v>
      </c>
      <c r="M161" s="142">
        <f t="shared" si="97"/>
        <v>45231</v>
      </c>
      <c r="N161" s="142">
        <f t="shared" si="97"/>
        <v>45261</v>
      </c>
      <c r="O161" s="142">
        <f t="shared" si="97"/>
        <v>45292</v>
      </c>
      <c r="P161" s="142">
        <f t="shared" si="97"/>
        <v>45323</v>
      </c>
      <c r="Q161" s="142">
        <f t="shared" si="97"/>
        <v>45352</v>
      </c>
      <c r="R161" s="142">
        <f t="shared" si="97"/>
        <v>45383</v>
      </c>
      <c r="S161" s="142">
        <f t="shared" si="97"/>
        <v>45413</v>
      </c>
      <c r="T161" s="142">
        <f t="shared" si="97"/>
        <v>45444</v>
      </c>
      <c r="U161" s="142">
        <f t="shared" si="97"/>
        <v>45474</v>
      </c>
      <c r="V161" s="142">
        <f t="shared" si="97"/>
        <v>45505</v>
      </c>
      <c r="W161" s="142">
        <f t="shared" si="97"/>
        <v>45536</v>
      </c>
      <c r="X161" s="142">
        <f t="shared" si="97"/>
        <v>45566</v>
      </c>
      <c r="Y161" s="142">
        <f t="shared" si="97"/>
        <v>45597</v>
      </c>
      <c r="Z161" s="142">
        <f t="shared" si="97"/>
        <v>45627</v>
      </c>
      <c r="AA161" s="142">
        <f t="shared" si="97"/>
        <v>45658</v>
      </c>
      <c r="AB161" s="142">
        <f t="shared" si="97"/>
        <v>45689</v>
      </c>
      <c r="AC161" s="142">
        <f t="shared" si="97"/>
        <v>45717</v>
      </c>
      <c r="AD161" s="142">
        <f t="shared" si="97"/>
        <v>45748</v>
      </c>
      <c r="AE161" s="142">
        <f t="shared" si="97"/>
        <v>45778</v>
      </c>
      <c r="AF161" s="142">
        <f t="shared" si="97"/>
        <v>45809</v>
      </c>
      <c r="AG161" s="142">
        <f t="shared" si="97"/>
        <v>45839</v>
      </c>
      <c r="AH161" s="142">
        <f t="shared" si="97"/>
        <v>45870</v>
      </c>
      <c r="AI161" s="142">
        <f t="shared" si="97"/>
        <v>45901</v>
      </c>
      <c r="AJ161" s="142">
        <f t="shared" si="97"/>
        <v>45931</v>
      </c>
      <c r="AK161" s="142">
        <f t="shared" si="97"/>
        <v>45962</v>
      </c>
      <c r="AL161" s="142">
        <f t="shared" si="97"/>
        <v>45992</v>
      </c>
      <c r="AM161" s="142">
        <f t="shared" si="97"/>
        <v>46023</v>
      </c>
    </row>
    <row r="162" spans="1:39" hidden="1" x14ac:dyDescent="0.25">
      <c r="A162" s="592"/>
      <c r="B162" s="236" t="s">
        <v>19</v>
      </c>
      <c r="C162" s="26">
        <f>IF(C23=0,0,((C5*0.5)-C41)*C78*C127*C$2)</f>
        <v>0</v>
      </c>
      <c r="D162" s="26">
        <f>IF(D23=0,0,((D5*0.5)+C23-D41)*D78*D127*D$2)</f>
        <v>0</v>
      </c>
      <c r="E162" s="26">
        <f t="shared" ref="E162:AM162" si="98">IF(E23=0,0,((E5*0.5)+D23-E41)*E78*E127*E$2)</f>
        <v>0</v>
      </c>
      <c r="F162" s="26">
        <f t="shared" si="98"/>
        <v>0</v>
      </c>
      <c r="G162" s="26">
        <f t="shared" si="98"/>
        <v>0</v>
      </c>
      <c r="H162" s="26">
        <f t="shared" si="98"/>
        <v>0</v>
      </c>
      <c r="I162" s="26">
        <f t="shared" si="98"/>
        <v>0</v>
      </c>
      <c r="J162" s="26">
        <f t="shared" si="98"/>
        <v>0</v>
      </c>
      <c r="K162" s="26">
        <f t="shared" si="98"/>
        <v>0</v>
      </c>
      <c r="L162" s="26">
        <f t="shared" si="98"/>
        <v>0</v>
      </c>
      <c r="M162" s="26">
        <f t="shared" si="98"/>
        <v>0</v>
      </c>
      <c r="N162" s="26">
        <f t="shared" si="98"/>
        <v>0</v>
      </c>
      <c r="O162" s="26">
        <f t="shared" si="98"/>
        <v>0</v>
      </c>
      <c r="P162" s="26">
        <f t="shared" si="98"/>
        <v>0</v>
      </c>
      <c r="Q162" s="26">
        <f t="shared" si="98"/>
        <v>0</v>
      </c>
      <c r="R162" s="26">
        <f t="shared" si="98"/>
        <v>0</v>
      </c>
      <c r="S162" s="26">
        <f t="shared" si="98"/>
        <v>0</v>
      </c>
      <c r="T162" s="26">
        <f t="shared" si="98"/>
        <v>0</v>
      </c>
      <c r="U162" s="26">
        <f t="shared" si="98"/>
        <v>0</v>
      </c>
      <c r="V162" s="26">
        <f t="shared" si="98"/>
        <v>0</v>
      </c>
      <c r="W162" s="26">
        <f t="shared" si="98"/>
        <v>0</v>
      </c>
      <c r="X162" s="26">
        <f t="shared" si="98"/>
        <v>0</v>
      </c>
      <c r="Y162" s="26">
        <f t="shared" si="98"/>
        <v>0</v>
      </c>
      <c r="Z162" s="26">
        <f t="shared" si="98"/>
        <v>0</v>
      </c>
      <c r="AA162" s="26">
        <f t="shared" si="98"/>
        <v>0</v>
      </c>
      <c r="AB162" s="26">
        <f t="shared" si="98"/>
        <v>0</v>
      </c>
      <c r="AC162" s="26">
        <f t="shared" si="98"/>
        <v>0</v>
      </c>
      <c r="AD162" s="26">
        <f t="shared" si="98"/>
        <v>0</v>
      </c>
      <c r="AE162" s="26">
        <f t="shared" si="98"/>
        <v>0</v>
      </c>
      <c r="AF162" s="26">
        <f t="shared" si="98"/>
        <v>0</v>
      </c>
      <c r="AG162" s="26">
        <f t="shared" si="98"/>
        <v>0</v>
      </c>
      <c r="AH162" s="26">
        <f t="shared" si="98"/>
        <v>0</v>
      </c>
      <c r="AI162" s="26">
        <f t="shared" si="98"/>
        <v>0</v>
      </c>
      <c r="AJ162" s="26">
        <f t="shared" si="98"/>
        <v>0</v>
      </c>
      <c r="AK162" s="26">
        <f t="shared" si="98"/>
        <v>0</v>
      </c>
      <c r="AL162" s="26">
        <f t="shared" si="98"/>
        <v>0</v>
      </c>
      <c r="AM162" s="26">
        <f t="shared" si="98"/>
        <v>0</v>
      </c>
    </row>
    <row r="163" spans="1:39" hidden="1" x14ac:dyDescent="0.25">
      <c r="A163" s="592"/>
      <c r="B163" s="236" t="s">
        <v>0</v>
      </c>
      <c r="C163" s="26">
        <f t="shared" ref="C163:C174" si="99">IF(C24=0,0,((C6*0.5)-C42)*C79*C128*C$2)</f>
        <v>0</v>
      </c>
      <c r="D163" s="26">
        <f t="shared" ref="D163:D174" si="100">IF(D24=0,0,((D6*0.5)+C24-D42)*D79*D128*D$2)</f>
        <v>0</v>
      </c>
      <c r="E163" s="26">
        <f t="shared" ref="E163:AM163" si="101">IF(E24=0,0,((E6*0.5)+D24-E42)*E79*E128*E$2)</f>
        <v>0</v>
      </c>
      <c r="F163" s="26">
        <f t="shared" si="101"/>
        <v>0</v>
      </c>
      <c r="G163" s="26">
        <f t="shared" si="101"/>
        <v>0</v>
      </c>
      <c r="H163" s="26">
        <f t="shared" si="101"/>
        <v>0</v>
      </c>
      <c r="I163" s="26">
        <f t="shared" si="101"/>
        <v>0</v>
      </c>
      <c r="J163" s="26">
        <f t="shared" si="101"/>
        <v>0</v>
      </c>
      <c r="K163" s="26">
        <f t="shared" si="101"/>
        <v>0</v>
      </c>
      <c r="L163" s="26">
        <f t="shared" si="101"/>
        <v>0</v>
      </c>
      <c r="M163" s="26">
        <f t="shared" si="101"/>
        <v>0</v>
      </c>
      <c r="N163" s="26">
        <f t="shared" si="101"/>
        <v>0</v>
      </c>
      <c r="O163" s="26">
        <f t="shared" si="101"/>
        <v>0</v>
      </c>
      <c r="P163" s="26">
        <f t="shared" si="101"/>
        <v>0</v>
      </c>
      <c r="Q163" s="26">
        <f t="shared" si="101"/>
        <v>0</v>
      </c>
      <c r="R163" s="26">
        <f t="shared" si="101"/>
        <v>0</v>
      </c>
      <c r="S163" s="26">
        <f t="shared" si="101"/>
        <v>0</v>
      </c>
      <c r="T163" s="26">
        <f t="shared" si="101"/>
        <v>0</v>
      </c>
      <c r="U163" s="26">
        <f t="shared" si="101"/>
        <v>0</v>
      </c>
      <c r="V163" s="26">
        <f t="shared" si="101"/>
        <v>0</v>
      </c>
      <c r="W163" s="26">
        <f t="shared" si="101"/>
        <v>0</v>
      </c>
      <c r="X163" s="26">
        <f t="shared" si="101"/>
        <v>0</v>
      </c>
      <c r="Y163" s="26">
        <f t="shared" si="101"/>
        <v>0</v>
      </c>
      <c r="Z163" s="26">
        <f t="shared" si="101"/>
        <v>0</v>
      </c>
      <c r="AA163" s="26">
        <f t="shared" si="101"/>
        <v>0</v>
      </c>
      <c r="AB163" s="26">
        <f t="shared" si="101"/>
        <v>0</v>
      </c>
      <c r="AC163" s="26">
        <f t="shared" si="101"/>
        <v>0</v>
      </c>
      <c r="AD163" s="26">
        <f t="shared" si="101"/>
        <v>0</v>
      </c>
      <c r="AE163" s="26">
        <f t="shared" si="101"/>
        <v>0</v>
      </c>
      <c r="AF163" s="26">
        <f t="shared" si="101"/>
        <v>0</v>
      </c>
      <c r="AG163" s="26">
        <f t="shared" si="101"/>
        <v>0</v>
      </c>
      <c r="AH163" s="26">
        <f t="shared" si="101"/>
        <v>0</v>
      </c>
      <c r="AI163" s="26">
        <f t="shared" si="101"/>
        <v>0</v>
      </c>
      <c r="AJ163" s="26">
        <f t="shared" si="101"/>
        <v>0</v>
      </c>
      <c r="AK163" s="26">
        <f t="shared" si="101"/>
        <v>0</v>
      </c>
      <c r="AL163" s="26">
        <f t="shared" si="101"/>
        <v>0</v>
      </c>
      <c r="AM163" s="26">
        <f t="shared" si="101"/>
        <v>0</v>
      </c>
    </row>
    <row r="164" spans="1:39" hidden="1" x14ac:dyDescent="0.25">
      <c r="A164" s="592"/>
      <c r="B164" s="236" t="s">
        <v>20</v>
      </c>
      <c r="C164" s="26">
        <f t="shared" si="99"/>
        <v>0</v>
      </c>
      <c r="D164" s="26">
        <f t="shared" si="100"/>
        <v>0</v>
      </c>
      <c r="E164" s="26">
        <f t="shared" ref="E164:AM164" si="102">IF(E25=0,0,((E7*0.5)+D25-E43)*E80*E129*E$2)</f>
        <v>0</v>
      </c>
      <c r="F164" s="26">
        <f t="shared" si="102"/>
        <v>0</v>
      </c>
      <c r="G164" s="26">
        <f t="shared" si="102"/>
        <v>0</v>
      </c>
      <c r="H164" s="26">
        <f t="shared" si="102"/>
        <v>0</v>
      </c>
      <c r="I164" s="26">
        <f t="shared" si="102"/>
        <v>0</v>
      </c>
      <c r="J164" s="26">
        <f t="shared" si="102"/>
        <v>0</v>
      </c>
      <c r="K164" s="26">
        <f t="shared" si="102"/>
        <v>0</v>
      </c>
      <c r="L164" s="26">
        <f t="shared" si="102"/>
        <v>0</v>
      </c>
      <c r="M164" s="26">
        <f t="shared" si="102"/>
        <v>0</v>
      </c>
      <c r="N164" s="26">
        <f t="shared" si="102"/>
        <v>0</v>
      </c>
      <c r="O164" s="26">
        <f t="shared" si="102"/>
        <v>0</v>
      </c>
      <c r="P164" s="26">
        <f t="shared" si="102"/>
        <v>0</v>
      </c>
      <c r="Q164" s="26">
        <f t="shared" si="102"/>
        <v>0</v>
      </c>
      <c r="R164" s="26">
        <f t="shared" si="102"/>
        <v>0</v>
      </c>
      <c r="S164" s="26">
        <f t="shared" si="102"/>
        <v>0</v>
      </c>
      <c r="T164" s="26">
        <f t="shared" si="102"/>
        <v>0</v>
      </c>
      <c r="U164" s="26">
        <f t="shared" si="102"/>
        <v>0</v>
      </c>
      <c r="V164" s="26">
        <f t="shared" si="102"/>
        <v>0</v>
      </c>
      <c r="W164" s="26">
        <f t="shared" si="102"/>
        <v>0</v>
      </c>
      <c r="X164" s="26">
        <f t="shared" si="102"/>
        <v>0</v>
      </c>
      <c r="Y164" s="26">
        <f t="shared" si="102"/>
        <v>0</v>
      </c>
      <c r="Z164" s="26">
        <f t="shared" si="102"/>
        <v>0</v>
      </c>
      <c r="AA164" s="26">
        <f t="shared" si="102"/>
        <v>0</v>
      </c>
      <c r="AB164" s="26">
        <f t="shared" si="102"/>
        <v>0</v>
      </c>
      <c r="AC164" s="26">
        <f t="shared" si="102"/>
        <v>0</v>
      </c>
      <c r="AD164" s="26">
        <f t="shared" si="102"/>
        <v>0</v>
      </c>
      <c r="AE164" s="26">
        <f t="shared" si="102"/>
        <v>0</v>
      </c>
      <c r="AF164" s="26">
        <f t="shared" si="102"/>
        <v>0</v>
      </c>
      <c r="AG164" s="26">
        <f t="shared" si="102"/>
        <v>0</v>
      </c>
      <c r="AH164" s="26">
        <f t="shared" si="102"/>
        <v>0</v>
      </c>
      <c r="AI164" s="26">
        <f t="shared" si="102"/>
        <v>0</v>
      </c>
      <c r="AJ164" s="26">
        <f t="shared" si="102"/>
        <v>0</v>
      </c>
      <c r="AK164" s="26">
        <f t="shared" si="102"/>
        <v>0</v>
      </c>
      <c r="AL164" s="26">
        <f t="shared" si="102"/>
        <v>0</v>
      </c>
      <c r="AM164" s="26">
        <f t="shared" si="102"/>
        <v>0</v>
      </c>
    </row>
    <row r="165" spans="1:39" hidden="1" x14ac:dyDescent="0.25">
      <c r="A165" s="592"/>
      <c r="B165" s="236" t="s">
        <v>1</v>
      </c>
      <c r="C165" s="26">
        <f t="shared" si="99"/>
        <v>0</v>
      </c>
      <c r="D165" s="26">
        <f t="shared" si="100"/>
        <v>0</v>
      </c>
      <c r="E165" s="26">
        <f t="shared" ref="E165:AM165" si="103">IF(E26=0,0,((E8*0.5)+D26-E44)*E81*E130*E$2)</f>
        <v>0</v>
      </c>
      <c r="F165" s="26">
        <f t="shared" si="103"/>
        <v>0</v>
      </c>
      <c r="G165" s="26">
        <f t="shared" si="103"/>
        <v>0</v>
      </c>
      <c r="H165" s="26">
        <f t="shared" si="103"/>
        <v>0</v>
      </c>
      <c r="I165" s="26">
        <f t="shared" si="103"/>
        <v>0</v>
      </c>
      <c r="J165" s="26">
        <f t="shared" si="103"/>
        <v>0</v>
      </c>
      <c r="K165" s="26">
        <f t="shared" si="103"/>
        <v>0</v>
      </c>
      <c r="L165" s="26">
        <f t="shared" si="103"/>
        <v>0</v>
      </c>
      <c r="M165" s="26">
        <f t="shared" si="103"/>
        <v>0</v>
      </c>
      <c r="N165" s="26">
        <f t="shared" si="103"/>
        <v>0</v>
      </c>
      <c r="O165" s="26">
        <f t="shared" si="103"/>
        <v>0</v>
      </c>
      <c r="P165" s="26">
        <f t="shared" si="103"/>
        <v>0</v>
      </c>
      <c r="Q165" s="26">
        <f t="shared" si="103"/>
        <v>0</v>
      </c>
      <c r="R165" s="26">
        <f t="shared" si="103"/>
        <v>0</v>
      </c>
      <c r="S165" s="26">
        <f t="shared" si="103"/>
        <v>0</v>
      </c>
      <c r="T165" s="26">
        <f t="shared" si="103"/>
        <v>0</v>
      </c>
      <c r="U165" s="26">
        <f t="shared" si="103"/>
        <v>0</v>
      </c>
      <c r="V165" s="26">
        <f t="shared" si="103"/>
        <v>0</v>
      </c>
      <c r="W165" s="26">
        <f t="shared" si="103"/>
        <v>0</v>
      </c>
      <c r="X165" s="26">
        <f t="shared" si="103"/>
        <v>0</v>
      </c>
      <c r="Y165" s="26">
        <f t="shared" si="103"/>
        <v>0</v>
      </c>
      <c r="Z165" s="26">
        <f t="shared" si="103"/>
        <v>0</v>
      </c>
      <c r="AA165" s="26">
        <f t="shared" si="103"/>
        <v>0</v>
      </c>
      <c r="AB165" s="26">
        <f t="shared" si="103"/>
        <v>0</v>
      </c>
      <c r="AC165" s="26">
        <f t="shared" si="103"/>
        <v>0</v>
      </c>
      <c r="AD165" s="26">
        <f t="shared" si="103"/>
        <v>0</v>
      </c>
      <c r="AE165" s="26">
        <f t="shared" si="103"/>
        <v>0</v>
      </c>
      <c r="AF165" s="26">
        <f t="shared" si="103"/>
        <v>0</v>
      </c>
      <c r="AG165" s="26">
        <f t="shared" si="103"/>
        <v>0</v>
      </c>
      <c r="AH165" s="26">
        <f t="shared" si="103"/>
        <v>0</v>
      </c>
      <c r="AI165" s="26">
        <f t="shared" si="103"/>
        <v>0</v>
      </c>
      <c r="AJ165" s="26">
        <f t="shared" si="103"/>
        <v>0</v>
      </c>
      <c r="AK165" s="26">
        <f t="shared" si="103"/>
        <v>0</v>
      </c>
      <c r="AL165" s="26">
        <f t="shared" si="103"/>
        <v>0</v>
      </c>
      <c r="AM165" s="26">
        <f t="shared" si="103"/>
        <v>0</v>
      </c>
    </row>
    <row r="166" spans="1:39" hidden="1" x14ac:dyDescent="0.25">
      <c r="A166" s="592"/>
      <c r="B166" s="236" t="s">
        <v>21</v>
      </c>
      <c r="C166" s="26">
        <f t="shared" si="99"/>
        <v>0</v>
      </c>
      <c r="D166" s="26">
        <f t="shared" si="100"/>
        <v>0</v>
      </c>
      <c r="E166" s="26">
        <f t="shared" ref="E166:AM166" si="104">IF(E27=0,0,((E9*0.5)+D27-E45)*E82*E131*E$2)</f>
        <v>0</v>
      </c>
      <c r="F166" s="26">
        <f t="shared" si="104"/>
        <v>0</v>
      </c>
      <c r="G166" s="26">
        <f t="shared" si="104"/>
        <v>0</v>
      </c>
      <c r="H166" s="26">
        <f t="shared" si="104"/>
        <v>0</v>
      </c>
      <c r="I166" s="26">
        <f t="shared" si="104"/>
        <v>0</v>
      </c>
      <c r="J166" s="26">
        <f t="shared" si="104"/>
        <v>0</v>
      </c>
      <c r="K166" s="26">
        <f t="shared" si="104"/>
        <v>0</v>
      </c>
      <c r="L166" s="26">
        <f t="shared" si="104"/>
        <v>0</v>
      </c>
      <c r="M166" s="26">
        <f t="shared" si="104"/>
        <v>0</v>
      </c>
      <c r="N166" s="26">
        <f t="shared" si="104"/>
        <v>0</v>
      </c>
      <c r="O166" s="26">
        <f t="shared" si="104"/>
        <v>0</v>
      </c>
      <c r="P166" s="26">
        <f t="shared" si="104"/>
        <v>0</v>
      </c>
      <c r="Q166" s="26">
        <f t="shared" si="104"/>
        <v>0</v>
      </c>
      <c r="R166" s="26">
        <f t="shared" si="104"/>
        <v>0</v>
      </c>
      <c r="S166" s="26">
        <f t="shared" si="104"/>
        <v>0</v>
      </c>
      <c r="T166" s="26">
        <f t="shared" si="104"/>
        <v>0</v>
      </c>
      <c r="U166" s="26">
        <f t="shared" si="104"/>
        <v>0</v>
      </c>
      <c r="V166" s="26">
        <f t="shared" si="104"/>
        <v>0</v>
      </c>
      <c r="W166" s="26">
        <f t="shared" si="104"/>
        <v>0</v>
      </c>
      <c r="X166" s="26">
        <f t="shared" si="104"/>
        <v>0</v>
      </c>
      <c r="Y166" s="26">
        <f t="shared" si="104"/>
        <v>0</v>
      </c>
      <c r="Z166" s="26">
        <f t="shared" si="104"/>
        <v>0</v>
      </c>
      <c r="AA166" s="26">
        <f t="shared" si="104"/>
        <v>0</v>
      </c>
      <c r="AB166" s="26">
        <f t="shared" si="104"/>
        <v>0</v>
      </c>
      <c r="AC166" s="26">
        <f t="shared" si="104"/>
        <v>0</v>
      </c>
      <c r="AD166" s="26">
        <f t="shared" si="104"/>
        <v>0</v>
      </c>
      <c r="AE166" s="26">
        <f t="shared" si="104"/>
        <v>0</v>
      </c>
      <c r="AF166" s="26">
        <f t="shared" si="104"/>
        <v>0</v>
      </c>
      <c r="AG166" s="26">
        <f t="shared" si="104"/>
        <v>0</v>
      </c>
      <c r="AH166" s="26">
        <f t="shared" si="104"/>
        <v>0</v>
      </c>
      <c r="AI166" s="26">
        <f t="shared" si="104"/>
        <v>0</v>
      </c>
      <c r="AJ166" s="26">
        <f t="shared" si="104"/>
        <v>0</v>
      </c>
      <c r="AK166" s="26">
        <f t="shared" si="104"/>
        <v>0</v>
      </c>
      <c r="AL166" s="26">
        <f t="shared" si="104"/>
        <v>0</v>
      </c>
      <c r="AM166" s="26">
        <f t="shared" si="104"/>
        <v>0</v>
      </c>
    </row>
    <row r="167" spans="1:39" hidden="1" x14ac:dyDescent="0.25">
      <c r="A167" s="592"/>
      <c r="B167" s="77" t="s">
        <v>9</v>
      </c>
      <c r="C167" s="26">
        <f t="shared" si="99"/>
        <v>0</v>
      </c>
      <c r="D167" s="26">
        <f t="shared" si="100"/>
        <v>0</v>
      </c>
      <c r="E167" s="26">
        <f t="shared" ref="E167:AM167" si="105">IF(E28=0,0,((E10*0.5)+D28-E46)*E83*E132*E$2)</f>
        <v>0</v>
      </c>
      <c r="F167" s="26">
        <f t="shared" si="105"/>
        <v>0</v>
      </c>
      <c r="G167" s="26">
        <f t="shared" si="105"/>
        <v>0</v>
      </c>
      <c r="H167" s="26">
        <f t="shared" si="105"/>
        <v>0</v>
      </c>
      <c r="I167" s="26">
        <f t="shared" si="105"/>
        <v>0</v>
      </c>
      <c r="J167" s="26">
        <f t="shared" si="105"/>
        <v>0</v>
      </c>
      <c r="K167" s="26">
        <f t="shared" si="105"/>
        <v>0</v>
      </c>
      <c r="L167" s="26">
        <f t="shared" si="105"/>
        <v>0</v>
      </c>
      <c r="M167" s="26">
        <f t="shared" si="105"/>
        <v>0</v>
      </c>
      <c r="N167" s="26">
        <f t="shared" si="105"/>
        <v>0</v>
      </c>
      <c r="O167" s="26">
        <f t="shared" si="105"/>
        <v>0</v>
      </c>
      <c r="P167" s="26">
        <f t="shared" si="105"/>
        <v>0</v>
      </c>
      <c r="Q167" s="26">
        <f t="shared" si="105"/>
        <v>0</v>
      </c>
      <c r="R167" s="26">
        <f t="shared" si="105"/>
        <v>0</v>
      </c>
      <c r="S167" s="26">
        <f t="shared" si="105"/>
        <v>0</v>
      </c>
      <c r="T167" s="26">
        <f t="shared" si="105"/>
        <v>0</v>
      </c>
      <c r="U167" s="26">
        <f t="shared" si="105"/>
        <v>0</v>
      </c>
      <c r="V167" s="26">
        <f t="shared" si="105"/>
        <v>0</v>
      </c>
      <c r="W167" s="26">
        <f t="shared" si="105"/>
        <v>0</v>
      </c>
      <c r="X167" s="26">
        <f t="shared" si="105"/>
        <v>0</v>
      </c>
      <c r="Y167" s="26">
        <f t="shared" si="105"/>
        <v>0</v>
      </c>
      <c r="Z167" s="26">
        <f t="shared" si="105"/>
        <v>0</v>
      </c>
      <c r="AA167" s="26">
        <f t="shared" si="105"/>
        <v>0</v>
      </c>
      <c r="AB167" s="26">
        <f t="shared" si="105"/>
        <v>0</v>
      </c>
      <c r="AC167" s="26">
        <f t="shared" si="105"/>
        <v>0</v>
      </c>
      <c r="AD167" s="26">
        <f t="shared" si="105"/>
        <v>0</v>
      </c>
      <c r="AE167" s="26">
        <f t="shared" si="105"/>
        <v>0</v>
      </c>
      <c r="AF167" s="26">
        <f t="shared" si="105"/>
        <v>0</v>
      </c>
      <c r="AG167" s="26">
        <f t="shared" si="105"/>
        <v>0</v>
      </c>
      <c r="AH167" s="26">
        <f t="shared" si="105"/>
        <v>0</v>
      </c>
      <c r="AI167" s="26">
        <f t="shared" si="105"/>
        <v>0</v>
      </c>
      <c r="AJ167" s="26">
        <f t="shared" si="105"/>
        <v>0</v>
      </c>
      <c r="AK167" s="26">
        <f t="shared" si="105"/>
        <v>0</v>
      </c>
      <c r="AL167" s="26">
        <f t="shared" si="105"/>
        <v>0</v>
      </c>
      <c r="AM167" s="26">
        <f t="shared" si="105"/>
        <v>0</v>
      </c>
    </row>
    <row r="168" spans="1:39" hidden="1" x14ac:dyDescent="0.25">
      <c r="A168" s="592"/>
      <c r="B168" s="77" t="s">
        <v>3</v>
      </c>
      <c r="C168" s="26">
        <f t="shared" si="99"/>
        <v>0</v>
      </c>
      <c r="D168" s="26">
        <f t="shared" si="100"/>
        <v>0</v>
      </c>
      <c r="E168" s="26">
        <f t="shared" ref="E168:AM168" si="106">IF(E29=0,0,((E11*0.5)+D29-E47)*E84*E133*E$2)</f>
        <v>0</v>
      </c>
      <c r="F168" s="26">
        <f t="shared" si="106"/>
        <v>0</v>
      </c>
      <c r="G168" s="26">
        <f t="shared" si="106"/>
        <v>0</v>
      </c>
      <c r="H168" s="26">
        <f t="shared" si="106"/>
        <v>0</v>
      </c>
      <c r="I168" s="26">
        <f t="shared" si="106"/>
        <v>0</v>
      </c>
      <c r="J168" s="26">
        <f t="shared" si="106"/>
        <v>0</v>
      </c>
      <c r="K168" s="26">
        <f t="shared" si="106"/>
        <v>0</v>
      </c>
      <c r="L168" s="26">
        <f t="shared" si="106"/>
        <v>0</v>
      </c>
      <c r="M168" s="26">
        <f t="shared" si="106"/>
        <v>0</v>
      </c>
      <c r="N168" s="26">
        <f t="shared" si="106"/>
        <v>0</v>
      </c>
      <c r="O168" s="26">
        <f t="shared" si="106"/>
        <v>0</v>
      </c>
      <c r="P168" s="26">
        <f t="shared" si="106"/>
        <v>0</v>
      </c>
      <c r="Q168" s="26">
        <f t="shared" si="106"/>
        <v>0</v>
      </c>
      <c r="R168" s="26">
        <f t="shared" si="106"/>
        <v>0</v>
      </c>
      <c r="S168" s="26">
        <f t="shared" si="106"/>
        <v>0</v>
      </c>
      <c r="T168" s="26">
        <f t="shared" si="106"/>
        <v>0</v>
      </c>
      <c r="U168" s="26">
        <f t="shared" si="106"/>
        <v>0</v>
      </c>
      <c r="V168" s="26">
        <f t="shared" si="106"/>
        <v>0</v>
      </c>
      <c r="W168" s="26">
        <f t="shared" si="106"/>
        <v>0</v>
      </c>
      <c r="X168" s="26">
        <f t="shared" si="106"/>
        <v>0</v>
      </c>
      <c r="Y168" s="26">
        <f t="shared" si="106"/>
        <v>0</v>
      </c>
      <c r="Z168" s="26">
        <f t="shared" si="106"/>
        <v>0</v>
      </c>
      <c r="AA168" s="26">
        <f t="shared" si="106"/>
        <v>0</v>
      </c>
      <c r="AB168" s="26">
        <f t="shared" si="106"/>
        <v>0</v>
      </c>
      <c r="AC168" s="26">
        <f t="shared" si="106"/>
        <v>0</v>
      </c>
      <c r="AD168" s="26">
        <f t="shared" si="106"/>
        <v>0</v>
      </c>
      <c r="AE168" s="26">
        <f t="shared" si="106"/>
        <v>0</v>
      </c>
      <c r="AF168" s="26">
        <f t="shared" si="106"/>
        <v>0</v>
      </c>
      <c r="AG168" s="26">
        <f t="shared" si="106"/>
        <v>0</v>
      </c>
      <c r="AH168" s="26">
        <f t="shared" si="106"/>
        <v>0</v>
      </c>
      <c r="AI168" s="26">
        <f t="shared" si="106"/>
        <v>0</v>
      </c>
      <c r="AJ168" s="26">
        <f t="shared" si="106"/>
        <v>0</v>
      </c>
      <c r="AK168" s="26">
        <f t="shared" si="106"/>
        <v>0</v>
      </c>
      <c r="AL168" s="26">
        <f t="shared" si="106"/>
        <v>0</v>
      </c>
      <c r="AM168" s="26">
        <f t="shared" si="106"/>
        <v>0</v>
      </c>
    </row>
    <row r="169" spans="1:39" ht="15.75" hidden="1" customHeight="1" x14ac:dyDescent="0.25">
      <c r="A169" s="592"/>
      <c r="B169" s="77" t="s">
        <v>4</v>
      </c>
      <c r="C169" s="26">
        <f t="shared" si="99"/>
        <v>0</v>
      </c>
      <c r="D169" s="26">
        <f t="shared" si="100"/>
        <v>0</v>
      </c>
      <c r="E169" s="26">
        <f t="shared" ref="E169:AM169" si="107">IF(E30=0,0,((E12*0.5)+D30-E48)*E85*E134*E$2)</f>
        <v>0</v>
      </c>
      <c r="F169" s="26">
        <f t="shared" si="107"/>
        <v>0</v>
      </c>
      <c r="G169" s="26">
        <f t="shared" si="107"/>
        <v>0</v>
      </c>
      <c r="H169" s="26">
        <f t="shared" si="107"/>
        <v>0</v>
      </c>
      <c r="I169" s="26">
        <f t="shared" si="107"/>
        <v>0</v>
      </c>
      <c r="J169" s="26">
        <f t="shared" si="107"/>
        <v>0</v>
      </c>
      <c r="K169" s="26">
        <f t="shared" si="107"/>
        <v>0</v>
      </c>
      <c r="L169" s="26">
        <f t="shared" si="107"/>
        <v>0</v>
      </c>
      <c r="M169" s="26">
        <f t="shared" si="107"/>
        <v>0</v>
      </c>
      <c r="N169" s="26">
        <f t="shared" si="107"/>
        <v>0</v>
      </c>
      <c r="O169" s="26">
        <f t="shared" si="107"/>
        <v>0</v>
      </c>
      <c r="P169" s="26">
        <f t="shared" si="107"/>
        <v>0</v>
      </c>
      <c r="Q169" s="26">
        <f t="shared" si="107"/>
        <v>0</v>
      </c>
      <c r="R169" s="26">
        <f t="shared" si="107"/>
        <v>0</v>
      </c>
      <c r="S169" s="26">
        <f t="shared" si="107"/>
        <v>0</v>
      </c>
      <c r="T169" s="26">
        <f t="shared" si="107"/>
        <v>0</v>
      </c>
      <c r="U169" s="26">
        <f t="shared" si="107"/>
        <v>0</v>
      </c>
      <c r="V169" s="26">
        <f t="shared" si="107"/>
        <v>0</v>
      </c>
      <c r="W169" s="26">
        <f t="shared" si="107"/>
        <v>0</v>
      </c>
      <c r="X169" s="26">
        <f t="shared" si="107"/>
        <v>0</v>
      </c>
      <c r="Y169" s="26">
        <f t="shared" si="107"/>
        <v>0</v>
      </c>
      <c r="Z169" s="26">
        <f t="shared" si="107"/>
        <v>0</v>
      </c>
      <c r="AA169" s="26">
        <f t="shared" si="107"/>
        <v>0</v>
      </c>
      <c r="AB169" s="26">
        <f t="shared" si="107"/>
        <v>0</v>
      </c>
      <c r="AC169" s="26">
        <f t="shared" si="107"/>
        <v>0</v>
      </c>
      <c r="AD169" s="26">
        <f t="shared" si="107"/>
        <v>0</v>
      </c>
      <c r="AE169" s="26">
        <f t="shared" si="107"/>
        <v>0</v>
      </c>
      <c r="AF169" s="26">
        <f t="shared" si="107"/>
        <v>0</v>
      </c>
      <c r="AG169" s="26">
        <f t="shared" si="107"/>
        <v>0</v>
      </c>
      <c r="AH169" s="26">
        <f t="shared" si="107"/>
        <v>0</v>
      </c>
      <c r="AI169" s="26">
        <f t="shared" si="107"/>
        <v>0</v>
      </c>
      <c r="AJ169" s="26">
        <f t="shared" si="107"/>
        <v>0</v>
      </c>
      <c r="AK169" s="26">
        <f t="shared" si="107"/>
        <v>0</v>
      </c>
      <c r="AL169" s="26">
        <f t="shared" si="107"/>
        <v>0</v>
      </c>
      <c r="AM169" s="26">
        <f t="shared" si="107"/>
        <v>0</v>
      </c>
    </row>
    <row r="170" spans="1:39" hidden="1" x14ac:dyDescent="0.25">
      <c r="A170" s="592"/>
      <c r="B170" s="77" t="s">
        <v>5</v>
      </c>
      <c r="C170" s="26">
        <f t="shared" si="99"/>
        <v>0</v>
      </c>
      <c r="D170" s="26">
        <f t="shared" si="100"/>
        <v>0</v>
      </c>
      <c r="E170" s="26">
        <f t="shared" ref="E170:AM170" si="108">IF(E31=0,0,((E13*0.5)+D31-E49)*E86*E135*E$2)</f>
        <v>0</v>
      </c>
      <c r="F170" s="26">
        <f t="shared" si="108"/>
        <v>0</v>
      </c>
      <c r="G170" s="26">
        <f t="shared" si="108"/>
        <v>0</v>
      </c>
      <c r="H170" s="26">
        <f t="shared" si="108"/>
        <v>0</v>
      </c>
      <c r="I170" s="26">
        <f t="shared" si="108"/>
        <v>0</v>
      </c>
      <c r="J170" s="26">
        <f t="shared" si="108"/>
        <v>0</v>
      </c>
      <c r="K170" s="26">
        <f t="shared" si="108"/>
        <v>0</v>
      </c>
      <c r="L170" s="26">
        <f t="shared" si="108"/>
        <v>0</v>
      </c>
      <c r="M170" s="26">
        <f t="shared" si="108"/>
        <v>0</v>
      </c>
      <c r="N170" s="26">
        <f t="shared" si="108"/>
        <v>0</v>
      </c>
      <c r="O170" s="26">
        <f t="shared" si="108"/>
        <v>0</v>
      </c>
      <c r="P170" s="26">
        <f t="shared" si="108"/>
        <v>0</v>
      </c>
      <c r="Q170" s="26">
        <f t="shared" si="108"/>
        <v>0</v>
      </c>
      <c r="R170" s="26">
        <f t="shared" si="108"/>
        <v>0</v>
      </c>
      <c r="S170" s="26">
        <f t="shared" si="108"/>
        <v>0</v>
      </c>
      <c r="T170" s="26">
        <f t="shared" si="108"/>
        <v>0</v>
      </c>
      <c r="U170" s="26">
        <f t="shared" si="108"/>
        <v>0</v>
      </c>
      <c r="V170" s="26">
        <f t="shared" si="108"/>
        <v>0</v>
      </c>
      <c r="W170" s="26">
        <f t="shared" si="108"/>
        <v>0</v>
      </c>
      <c r="X170" s="26">
        <f t="shared" si="108"/>
        <v>0</v>
      </c>
      <c r="Y170" s="26">
        <f t="shared" si="108"/>
        <v>0</v>
      </c>
      <c r="Z170" s="26">
        <f t="shared" si="108"/>
        <v>0</v>
      </c>
      <c r="AA170" s="26">
        <f t="shared" si="108"/>
        <v>0</v>
      </c>
      <c r="AB170" s="26">
        <f t="shared" si="108"/>
        <v>0</v>
      </c>
      <c r="AC170" s="26">
        <f t="shared" si="108"/>
        <v>0</v>
      </c>
      <c r="AD170" s="26">
        <f t="shared" si="108"/>
        <v>0</v>
      </c>
      <c r="AE170" s="26">
        <f t="shared" si="108"/>
        <v>0</v>
      </c>
      <c r="AF170" s="26">
        <f t="shared" si="108"/>
        <v>0</v>
      </c>
      <c r="AG170" s="26">
        <f t="shared" si="108"/>
        <v>0</v>
      </c>
      <c r="AH170" s="26">
        <f t="shared" si="108"/>
        <v>0</v>
      </c>
      <c r="AI170" s="26">
        <f t="shared" si="108"/>
        <v>0</v>
      </c>
      <c r="AJ170" s="26">
        <f t="shared" si="108"/>
        <v>0</v>
      </c>
      <c r="AK170" s="26">
        <f t="shared" si="108"/>
        <v>0</v>
      </c>
      <c r="AL170" s="26">
        <f t="shared" si="108"/>
        <v>0</v>
      </c>
      <c r="AM170" s="26">
        <f t="shared" si="108"/>
        <v>0</v>
      </c>
    </row>
    <row r="171" spans="1:39" hidden="1" x14ac:dyDescent="0.25">
      <c r="A171" s="592"/>
      <c r="B171" s="77" t="s">
        <v>22</v>
      </c>
      <c r="C171" s="26">
        <f t="shared" si="99"/>
        <v>0</v>
      </c>
      <c r="D171" s="26">
        <f t="shared" si="100"/>
        <v>0</v>
      </c>
      <c r="E171" s="26">
        <f t="shared" ref="E171:AM171" si="109">IF(E32=0,0,((E14*0.5)+D32-E50)*E87*E136*E$2)</f>
        <v>0</v>
      </c>
      <c r="F171" s="26">
        <f t="shared" si="109"/>
        <v>0</v>
      </c>
      <c r="G171" s="26">
        <f t="shared" si="109"/>
        <v>0</v>
      </c>
      <c r="H171" s="26">
        <f t="shared" si="109"/>
        <v>0</v>
      </c>
      <c r="I171" s="26">
        <f t="shared" si="109"/>
        <v>0</v>
      </c>
      <c r="J171" s="26">
        <f t="shared" si="109"/>
        <v>0</v>
      </c>
      <c r="K171" s="26">
        <f t="shared" si="109"/>
        <v>0</v>
      </c>
      <c r="L171" s="26">
        <f t="shared" si="109"/>
        <v>0</v>
      </c>
      <c r="M171" s="26">
        <f t="shared" si="109"/>
        <v>0</v>
      </c>
      <c r="N171" s="26">
        <f t="shared" si="109"/>
        <v>0</v>
      </c>
      <c r="O171" s="26">
        <f t="shared" si="109"/>
        <v>0</v>
      </c>
      <c r="P171" s="26">
        <f t="shared" si="109"/>
        <v>0</v>
      </c>
      <c r="Q171" s="26">
        <f t="shared" si="109"/>
        <v>0</v>
      </c>
      <c r="R171" s="26">
        <f t="shared" si="109"/>
        <v>0</v>
      </c>
      <c r="S171" s="26">
        <f t="shared" si="109"/>
        <v>0</v>
      </c>
      <c r="T171" s="26">
        <f t="shared" si="109"/>
        <v>0</v>
      </c>
      <c r="U171" s="26">
        <f t="shared" si="109"/>
        <v>0</v>
      </c>
      <c r="V171" s="26">
        <f t="shared" si="109"/>
        <v>0</v>
      </c>
      <c r="W171" s="26">
        <f t="shared" si="109"/>
        <v>0</v>
      </c>
      <c r="X171" s="26">
        <f t="shared" si="109"/>
        <v>0</v>
      </c>
      <c r="Y171" s="26">
        <f t="shared" si="109"/>
        <v>0</v>
      </c>
      <c r="Z171" s="26">
        <f t="shared" si="109"/>
        <v>0</v>
      </c>
      <c r="AA171" s="26">
        <f t="shared" si="109"/>
        <v>0</v>
      </c>
      <c r="AB171" s="26">
        <f t="shared" si="109"/>
        <v>0</v>
      </c>
      <c r="AC171" s="26">
        <f t="shared" si="109"/>
        <v>0</v>
      </c>
      <c r="AD171" s="26">
        <f t="shared" si="109"/>
        <v>0</v>
      </c>
      <c r="AE171" s="26">
        <f t="shared" si="109"/>
        <v>0</v>
      </c>
      <c r="AF171" s="26">
        <f t="shared" si="109"/>
        <v>0</v>
      </c>
      <c r="AG171" s="26">
        <f t="shared" si="109"/>
        <v>0</v>
      </c>
      <c r="AH171" s="26">
        <f t="shared" si="109"/>
        <v>0</v>
      </c>
      <c r="AI171" s="26">
        <f t="shared" si="109"/>
        <v>0</v>
      </c>
      <c r="AJ171" s="26">
        <f t="shared" si="109"/>
        <v>0</v>
      </c>
      <c r="AK171" s="26">
        <f t="shared" si="109"/>
        <v>0</v>
      </c>
      <c r="AL171" s="26">
        <f t="shared" si="109"/>
        <v>0</v>
      </c>
      <c r="AM171" s="26">
        <f t="shared" si="109"/>
        <v>0</v>
      </c>
    </row>
    <row r="172" spans="1:39" hidden="1" x14ac:dyDescent="0.25">
      <c r="A172" s="592"/>
      <c r="B172" s="77" t="s">
        <v>23</v>
      </c>
      <c r="C172" s="26">
        <f t="shared" si="99"/>
        <v>0</v>
      </c>
      <c r="D172" s="26">
        <f t="shared" si="100"/>
        <v>0</v>
      </c>
      <c r="E172" s="26">
        <f t="shared" ref="E172:AM172" si="110">IF(E33=0,0,((E15*0.5)+D33-E51)*E88*E137*E$2)</f>
        <v>0</v>
      </c>
      <c r="F172" s="26">
        <f t="shared" si="110"/>
        <v>0</v>
      </c>
      <c r="G172" s="26">
        <f t="shared" si="110"/>
        <v>0</v>
      </c>
      <c r="H172" s="26">
        <f t="shared" si="110"/>
        <v>0</v>
      </c>
      <c r="I172" s="26">
        <f t="shared" si="110"/>
        <v>0</v>
      </c>
      <c r="J172" s="26">
        <f t="shared" si="110"/>
        <v>0</v>
      </c>
      <c r="K172" s="26">
        <f t="shared" si="110"/>
        <v>0</v>
      </c>
      <c r="L172" s="26">
        <f t="shared" si="110"/>
        <v>0</v>
      </c>
      <c r="M172" s="26">
        <f t="shared" si="110"/>
        <v>0</v>
      </c>
      <c r="N172" s="26">
        <f t="shared" si="110"/>
        <v>0</v>
      </c>
      <c r="O172" s="26">
        <f t="shared" si="110"/>
        <v>0</v>
      </c>
      <c r="P172" s="26">
        <f t="shared" si="110"/>
        <v>0</v>
      </c>
      <c r="Q172" s="26">
        <f t="shared" si="110"/>
        <v>0</v>
      </c>
      <c r="R172" s="26">
        <f t="shared" si="110"/>
        <v>0</v>
      </c>
      <c r="S172" s="26">
        <f t="shared" si="110"/>
        <v>0</v>
      </c>
      <c r="T172" s="26">
        <f t="shared" si="110"/>
        <v>0</v>
      </c>
      <c r="U172" s="26">
        <f t="shared" si="110"/>
        <v>0</v>
      </c>
      <c r="V172" s="26">
        <f t="shared" si="110"/>
        <v>0</v>
      </c>
      <c r="W172" s="26">
        <f t="shared" si="110"/>
        <v>0</v>
      </c>
      <c r="X172" s="26">
        <f t="shared" si="110"/>
        <v>0</v>
      </c>
      <c r="Y172" s="26">
        <f t="shared" si="110"/>
        <v>0</v>
      </c>
      <c r="Z172" s="26">
        <f t="shared" si="110"/>
        <v>0</v>
      </c>
      <c r="AA172" s="26">
        <f t="shared" si="110"/>
        <v>0</v>
      </c>
      <c r="AB172" s="26">
        <f t="shared" si="110"/>
        <v>0</v>
      </c>
      <c r="AC172" s="26">
        <f t="shared" si="110"/>
        <v>0</v>
      </c>
      <c r="AD172" s="26">
        <f t="shared" si="110"/>
        <v>0</v>
      </c>
      <c r="AE172" s="26">
        <f t="shared" si="110"/>
        <v>0</v>
      </c>
      <c r="AF172" s="26">
        <f t="shared" si="110"/>
        <v>0</v>
      </c>
      <c r="AG172" s="26">
        <f t="shared" si="110"/>
        <v>0</v>
      </c>
      <c r="AH172" s="26">
        <f t="shared" si="110"/>
        <v>0</v>
      </c>
      <c r="AI172" s="26">
        <f t="shared" si="110"/>
        <v>0</v>
      </c>
      <c r="AJ172" s="26">
        <f t="shared" si="110"/>
        <v>0</v>
      </c>
      <c r="AK172" s="26">
        <f t="shared" si="110"/>
        <v>0</v>
      </c>
      <c r="AL172" s="26">
        <f t="shared" si="110"/>
        <v>0</v>
      </c>
      <c r="AM172" s="26">
        <f t="shared" si="110"/>
        <v>0</v>
      </c>
    </row>
    <row r="173" spans="1:39" ht="15.75" hidden="1" customHeight="1" x14ac:dyDescent="0.25">
      <c r="A173" s="592"/>
      <c r="B173" s="77" t="s">
        <v>7</v>
      </c>
      <c r="C173" s="26">
        <f t="shared" si="99"/>
        <v>0</v>
      </c>
      <c r="D173" s="26">
        <f t="shared" si="100"/>
        <v>0</v>
      </c>
      <c r="E173" s="26">
        <f t="shared" ref="E173:AM173" si="111">IF(E34=0,0,((E16*0.5)+D34-E52)*E89*E138*E$2)</f>
        <v>0</v>
      </c>
      <c r="F173" s="26">
        <f t="shared" si="111"/>
        <v>0</v>
      </c>
      <c r="G173" s="26">
        <f t="shared" si="111"/>
        <v>0</v>
      </c>
      <c r="H173" s="26">
        <f t="shared" si="111"/>
        <v>0</v>
      </c>
      <c r="I173" s="26">
        <f t="shared" si="111"/>
        <v>0</v>
      </c>
      <c r="J173" s="26">
        <f t="shared" si="111"/>
        <v>0</v>
      </c>
      <c r="K173" s="26">
        <f t="shared" si="111"/>
        <v>0</v>
      </c>
      <c r="L173" s="26">
        <f t="shared" si="111"/>
        <v>0</v>
      </c>
      <c r="M173" s="26">
        <f t="shared" si="111"/>
        <v>0</v>
      </c>
      <c r="N173" s="26">
        <f t="shared" si="111"/>
        <v>0</v>
      </c>
      <c r="O173" s="26">
        <f t="shared" si="111"/>
        <v>0</v>
      </c>
      <c r="P173" s="26">
        <f t="shared" si="111"/>
        <v>0</v>
      </c>
      <c r="Q173" s="26">
        <f t="shared" si="111"/>
        <v>0</v>
      </c>
      <c r="R173" s="26">
        <f t="shared" si="111"/>
        <v>0</v>
      </c>
      <c r="S173" s="26">
        <f t="shared" si="111"/>
        <v>0</v>
      </c>
      <c r="T173" s="26">
        <f t="shared" si="111"/>
        <v>0</v>
      </c>
      <c r="U173" s="26">
        <f t="shared" si="111"/>
        <v>0</v>
      </c>
      <c r="V173" s="26">
        <f t="shared" si="111"/>
        <v>0</v>
      </c>
      <c r="W173" s="26">
        <f t="shared" si="111"/>
        <v>0</v>
      </c>
      <c r="X173" s="26">
        <f t="shared" si="111"/>
        <v>0</v>
      </c>
      <c r="Y173" s="26">
        <f t="shared" si="111"/>
        <v>0</v>
      </c>
      <c r="Z173" s="26">
        <f t="shared" si="111"/>
        <v>0</v>
      </c>
      <c r="AA173" s="26">
        <f t="shared" si="111"/>
        <v>0</v>
      </c>
      <c r="AB173" s="26">
        <f t="shared" si="111"/>
        <v>0</v>
      </c>
      <c r="AC173" s="26">
        <f t="shared" si="111"/>
        <v>0</v>
      </c>
      <c r="AD173" s="26">
        <f t="shared" si="111"/>
        <v>0</v>
      </c>
      <c r="AE173" s="26">
        <f t="shared" si="111"/>
        <v>0</v>
      </c>
      <c r="AF173" s="26">
        <f t="shared" si="111"/>
        <v>0</v>
      </c>
      <c r="AG173" s="26">
        <f t="shared" si="111"/>
        <v>0</v>
      </c>
      <c r="AH173" s="26">
        <f t="shared" si="111"/>
        <v>0</v>
      </c>
      <c r="AI173" s="26">
        <f t="shared" si="111"/>
        <v>0</v>
      </c>
      <c r="AJ173" s="26">
        <f t="shared" si="111"/>
        <v>0</v>
      </c>
      <c r="AK173" s="26">
        <f t="shared" si="111"/>
        <v>0</v>
      </c>
      <c r="AL173" s="26">
        <f t="shared" si="111"/>
        <v>0</v>
      </c>
      <c r="AM173" s="26">
        <f t="shared" si="111"/>
        <v>0</v>
      </c>
    </row>
    <row r="174" spans="1:39" ht="15.75" hidden="1" customHeight="1" x14ac:dyDescent="0.25">
      <c r="A174" s="592"/>
      <c r="B174" s="77" t="s">
        <v>8</v>
      </c>
      <c r="C174" s="26">
        <f t="shared" si="99"/>
        <v>0</v>
      </c>
      <c r="D174" s="26">
        <f t="shared" si="100"/>
        <v>0</v>
      </c>
      <c r="E174" s="26">
        <f t="shared" ref="E174:AM174" si="112">IF(E35=0,0,((E17*0.5)+D35-E53)*E90*E139*E$2)</f>
        <v>0</v>
      </c>
      <c r="F174" s="26">
        <f t="shared" si="112"/>
        <v>0</v>
      </c>
      <c r="G174" s="26">
        <f t="shared" si="112"/>
        <v>0</v>
      </c>
      <c r="H174" s="26">
        <f t="shared" si="112"/>
        <v>0</v>
      </c>
      <c r="I174" s="26">
        <f t="shared" si="112"/>
        <v>0</v>
      </c>
      <c r="J174" s="26">
        <f t="shared" si="112"/>
        <v>0</v>
      </c>
      <c r="K174" s="26">
        <f t="shared" si="112"/>
        <v>0</v>
      </c>
      <c r="L174" s="26">
        <f t="shared" si="112"/>
        <v>0</v>
      </c>
      <c r="M174" s="26">
        <f t="shared" si="112"/>
        <v>0</v>
      </c>
      <c r="N174" s="26">
        <f t="shared" si="112"/>
        <v>0</v>
      </c>
      <c r="O174" s="26">
        <f t="shared" si="112"/>
        <v>0</v>
      </c>
      <c r="P174" s="26">
        <f t="shared" si="112"/>
        <v>0</v>
      </c>
      <c r="Q174" s="26">
        <f t="shared" si="112"/>
        <v>0</v>
      </c>
      <c r="R174" s="26">
        <f t="shared" si="112"/>
        <v>0</v>
      </c>
      <c r="S174" s="26">
        <f t="shared" si="112"/>
        <v>0</v>
      </c>
      <c r="T174" s="26">
        <f t="shared" si="112"/>
        <v>0</v>
      </c>
      <c r="U174" s="26">
        <f t="shared" si="112"/>
        <v>0</v>
      </c>
      <c r="V174" s="26">
        <f t="shared" si="112"/>
        <v>0</v>
      </c>
      <c r="W174" s="26">
        <f t="shared" si="112"/>
        <v>0</v>
      </c>
      <c r="X174" s="26">
        <f t="shared" si="112"/>
        <v>0</v>
      </c>
      <c r="Y174" s="26">
        <f t="shared" si="112"/>
        <v>0</v>
      </c>
      <c r="Z174" s="26">
        <f t="shared" si="112"/>
        <v>0</v>
      </c>
      <c r="AA174" s="26">
        <f t="shared" si="112"/>
        <v>0</v>
      </c>
      <c r="AB174" s="26">
        <f t="shared" si="112"/>
        <v>0</v>
      </c>
      <c r="AC174" s="26">
        <f t="shared" si="112"/>
        <v>0</v>
      </c>
      <c r="AD174" s="26">
        <f t="shared" si="112"/>
        <v>0</v>
      </c>
      <c r="AE174" s="26">
        <f t="shared" si="112"/>
        <v>0</v>
      </c>
      <c r="AF174" s="26">
        <f t="shared" si="112"/>
        <v>0</v>
      </c>
      <c r="AG174" s="26">
        <f t="shared" si="112"/>
        <v>0</v>
      </c>
      <c r="AH174" s="26">
        <f t="shared" si="112"/>
        <v>0</v>
      </c>
      <c r="AI174" s="26">
        <f t="shared" si="112"/>
        <v>0</v>
      </c>
      <c r="AJ174" s="26">
        <f t="shared" si="112"/>
        <v>0</v>
      </c>
      <c r="AK174" s="26">
        <f t="shared" si="112"/>
        <v>0</v>
      </c>
      <c r="AL174" s="26">
        <f t="shared" si="112"/>
        <v>0</v>
      </c>
      <c r="AM174" s="26">
        <f t="shared" si="112"/>
        <v>0</v>
      </c>
    </row>
    <row r="175" spans="1:39" ht="15.75" hidden="1" customHeight="1" x14ac:dyDescent="0.25">
      <c r="A175" s="592"/>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hidden="1" customHeight="1" x14ac:dyDescent="0.25">
      <c r="A176" s="592"/>
      <c r="B176" s="233" t="s">
        <v>25</v>
      </c>
      <c r="C176" s="26">
        <f>SUM(C162:C175)</f>
        <v>0</v>
      </c>
      <c r="D176" s="26">
        <f>SUM(D162:D175)</f>
        <v>0</v>
      </c>
      <c r="E176" s="26">
        <f t="shared" ref="E176:AM176" si="113">SUM(E162:E175)</f>
        <v>0</v>
      </c>
      <c r="F176" s="26">
        <f t="shared" si="113"/>
        <v>0</v>
      </c>
      <c r="G176" s="26">
        <f t="shared" si="113"/>
        <v>0</v>
      </c>
      <c r="H176" s="26">
        <f t="shared" si="113"/>
        <v>0</v>
      </c>
      <c r="I176" s="26">
        <f t="shared" si="113"/>
        <v>0</v>
      </c>
      <c r="J176" s="26">
        <f t="shared" si="113"/>
        <v>0</v>
      </c>
      <c r="K176" s="26">
        <f t="shared" si="113"/>
        <v>0</v>
      </c>
      <c r="L176" s="26">
        <f t="shared" si="113"/>
        <v>0</v>
      </c>
      <c r="M176" s="26">
        <f t="shared" si="113"/>
        <v>0</v>
      </c>
      <c r="N176" s="26">
        <f t="shared" si="113"/>
        <v>0</v>
      </c>
      <c r="O176" s="26">
        <f t="shared" si="113"/>
        <v>0</v>
      </c>
      <c r="P176" s="26">
        <f t="shared" si="113"/>
        <v>0</v>
      </c>
      <c r="Q176" s="26">
        <f t="shared" si="113"/>
        <v>0</v>
      </c>
      <c r="R176" s="26">
        <f t="shared" si="113"/>
        <v>0</v>
      </c>
      <c r="S176" s="26">
        <f t="shared" si="113"/>
        <v>0</v>
      </c>
      <c r="T176" s="26">
        <f t="shared" si="113"/>
        <v>0</v>
      </c>
      <c r="U176" s="26">
        <f t="shared" si="113"/>
        <v>0</v>
      </c>
      <c r="V176" s="26">
        <f t="shared" si="113"/>
        <v>0</v>
      </c>
      <c r="W176" s="26">
        <f t="shared" si="113"/>
        <v>0</v>
      </c>
      <c r="X176" s="26">
        <f t="shared" si="113"/>
        <v>0</v>
      </c>
      <c r="Y176" s="26">
        <f t="shared" si="113"/>
        <v>0</v>
      </c>
      <c r="Z176" s="26">
        <f t="shared" si="113"/>
        <v>0</v>
      </c>
      <c r="AA176" s="26">
        <f t="shared" si="113"/>
        <v>0</v>
      </c>
      <c r="AB176" s="26">
        <f t="shared" si="113"/>
        <v>0</v>
      </c>
      <c r="AC176" s="26">
        <f t="shared" si="113"/>
        <v>0</v>
      </c>
      <c r="AD176" s="26">
        <f t="shared" si="113"/>
        <v>0</v>
      </c>
      <c r="AE176" s="26">
        <f t="shared" si="113"/>
        <v>0</v>
      </c>
      <c r="AF176" s="26">
        <f t="shared" si="113"/>
        <v>0</v>
      </c>
      <c r="AG176" s="26">
        <f t="shared" si="113"/>
        <v>0</v>
      </c>
      <c r="AH176" s="26">
        <f t="shared" si="113"/>
        <v>0</v>
      </c>
      <c r="AI176" s="26">
        <f t="shared" si="113"/>
        <v>0</v>
      </c>
      <c r="AJ176" s="26">
        <f t="shared" si="113"/>
        <v>0</v>
      </c>
      <c r="AK176" s="26">
        <f t="shared" si="113"/>
        <v>0</v>
      </c>
      <c r="AL176" s="26">
        <f t="shared" si="113"/>
        <v>0</v>
      </c>
      <c r="AM176" s="26">
        <f t="shared" si="113"/>
        <v>0</v>
      </c>
    </row>
    <row r="177" spans="1:39" ht="16.5" hidden="1" customHeight="1" thickBot="1" x14ac:dyDescent="0.3">
      <c r="A177" s="593"/>
      <c r="B177" s="135" t="s">
        <v>26</v>
      </c>
      <c r="C177" s="27">
        <f>C176</f>
        <v>0</v>
      </c>
      <c r="D177" s="27">
        <f>C177+D176</f>
        <v>0</v>
      </c>
      <c r="E177" s="27">
        <f t="shared" ref="E177:AM177" si="114">D177+E176</f>
        <v>0</v>
      </c>
      <c r="F177" s="27">
        <f t="shared" si="114"/>
        <v>0</v>
      </c>
      <c r="G177" s="27">
        <f t="shared" si="114"/>
        <v>0</v>
      </c>
      <c r="H177" s="27">
        <f t="shared" si="114"/>
        <v>0</v>
      </c>
      <c r="I177" s="27">
        <f t="shared" si="114"/>
        <v>0</v>
      </c>
      <c r="J177" s="27">
        <f t="shared" si="114"/>
        <v>0</v>
      </c>
      <c r="K177" s="27">
        <f t="shared" si="114"/>
        <v>0</v>
      </c>
      <c r="L177" s="27">
        <f t="shared" si="114"/>
        <v>0</v>
      </c>
      <c r="M177" s="27">
        <f t="shared" si="114"/>
        <v>0</v>
      </c>
      <c r="N177" s="27">
        <f t="shared" si="114"/>
        <v>0</v>
      </c>
      <c r="O177" s="27">
        <f t="shared" si="114"/>
        <v>0</v>
      </c>
      <c r="P177" s="27">
        <f t="shared" si="114"/>
        <v>0</v>
      </c>
      <c r="Q177" s="27">
        <f t="shared" si="114"/>
        <v>0</v>
      </c>
      <c r="R177" s="27">
        <f t="shared" si="114"/>
        <v>0</v>
      </c>
      <c r="S177" s="27">
        <f t="shared" si="114"/>
        <v>0</v>
      </c>
      <c r="T177" s="27">
        <f t="shared" si="114"/>
        <v>0</v>
      </c>
      <c r="U177" s="27">
        <f t="shared" si="114"/>
        <v>0</v>
      </c>
      <c r="V177" s="27">
        <f t="shared" si="114"/>
        <v>0</v>
      </c>
      <c r="W177" s="27">
        <f t="shared" si="114"/>
        <v>0</v>
      </c>
      <c r="X177" s="27">
        <f t="shared" si="114"/>
        <v>0</v>
      </c>
      <c r="Y177" s="27">
        <f t="shared" si="114"/>
        <v>0</v>
      </c>
      <c r="Z177" s="27">
        <f t="shared" si="114"/>
        <v>0</v>
      </c>
      <c r="AA177" s="27">
        <f t="shared" si="114"/>
        <v>0</v>
      </c>
      <c r="AB177" s="27">
        <f t="shared" si="114"/>
        <v>0</v>
      </c>
      <c r="AC177" s="27">
        <f t="shared" si="114"/>
        <v>0</v>
      </c>
      <c r="AD177" s="27">
        <f t="shared" si="114"/>
        <v>0</v>
      </c>
      <c r="AE177" s="27">
        <f t="shared" si="114"/>
        <v>0</v>
      </c>
      <c r="AF177" s="27">
        <f t="shared" si="114"/>
        <v>0</v>
      </c>
      <c r="AG177" s="27">
        <f t="shared" si="114"/>
        <v>0</v>
      </c>
      <c r="AH177" s="27">
        <f t="shared" si="114"/>
        <v>0</v>
      </c>
      <c r="AI177" s="27">
        <f t="shared" si="114"/>
        <v>0</v>
      </c>
      <c r="AJ177" s="27">
        <f t="shared" si="114"/>
        <v>0</v>
      </c>
      <c r="AK177" s="27">
        <f t="shared" si="114"/>
        <v>0</v>
      </c>
      <c r="AL177" s="27">
        <f t="shared" si="114"/>
        <v>0</v>
      </c>
      <c r="AM177" s="27">
        <f t="shared" si="114"/>
        <v>0</v>
      </c>
    </row>
    <row r="178" spans="1:39" hidden="1" x14ac:dyDescent="0.25">
      <c r="A178" s="96"/>
      <c r="B178" s="96" t="s">
        <v>122</v>
      </c>
      <c r="C178" s="101">
        <f>C157+C176</f>
        <v>0</v>
      </c>
      <c r="D178" s="101">
        <f t="shared" ref="D178:AM178" si="115">D157+D176</f>
        <v>0</v>
      </c>
      <c r="E178" s="101">
        <f t="shared" si="115"/>
        <v>0</v>
      </c>
      <c r="F178" s="101">
        <f t="shared" si="115"/>
        <v>0</v>
      </c>
      <c r="G178" s="101">
        <f t="shared" si="115"/>
        <v>0</v>
      </c>
      <c r="H178" s="101">
        <f t="shared" si="115"/>
        <v>0</v>
      </c>
      <c r="I178" s="101">
        <f t="shared" si="115"/>
        <v>0</v>
      </c>
      <c r="J178" s="101">
        <f t="shared" si="115"/>
        <v>0</v>
      </c>
      <c r="K178" s="101">
        <f t="shared" si="115"/>
        <v>0</v>
      </c>
      <c r="L178" s="101">
        <f t="shared" si="115"/>
        <v>0</v>
      </c>
      <c r="M178" s="101">
        <f t="shared" si="115"/>
        <v>0</v>
      </c>
      <c r="N178" s="101">
        <f t="shared" si="115"/>
        <v>0</v>
      </c>
      <c r="O178" s="101">
        <f t="shared" si="115"/>
        <v>0</v>
      </c>
      <c r="P178" s="101">
        <f t="shared" si="115"/>
        <v>0</v>
      </c>
      <c r="Q178" s="101">
        <f t="shared" si="115"/>
        <v>0</v>
      </c>
      <c r="R178" s="101">
        <f t="shared" si="115"/>
        <v>0</v>
      </c>
      <c r="S178" s="101">
        <f t="shared" si="115"/>
        <v>0</v>
      </c>
      <c r="T178" s="101">
        <f t="shared" si="115"/>
        <v>0</v>
      </c>
      <c r="U178" s="101">
        <f t="shared" si="115"/>
        <v>0</v>
      </c>
      <c r="V178" s="101">
        <f t="shared" si="115"/>
        <v>0</v>
      </c>
      <c r="W178" s="101">
        <f t="shared" si="115"/>
        <v>0</v>
      </c>
      <c r="X178" s="101">
        <f t="shared" si="115"/>
        <v>0</v>
      </c>
      <c r="Y178" s="101">
        <f t="shared" si="115"/>
        <v>0</v>
      </c>
      <c r="Z178" s="101">
        <f t="shared" si="115"/>
        <v>0</v>
      </c>
      <c r="AA178" s="101">
        <f t="shared" si="115"/>
        <v>0</v>
      </c>
      <c r="AB178" s="101">
        <f t="shared" si="115"/>
        <v>0</v>
      </c>
      <c r="AC178" s="101">
        <f t="shared" si="115"/>
        <v>0</v>
      </c>
      <c r="AD178" s="101">
        <f t="shared" si="115"/>
        <v>0</v>
      </c>
      <c r="AE178" s="101">
        <f t="shared" si="115"/>
        <v>0</v>
      </c>
      <c r="AF178" s="101">
        <f t="shared" si="115"/>
        <v>0</v>
      </c>
      <c r="AG178" s="101">
        <f t="shared" si="115"/>
        <v>0</v>
      </c>
      <c r="AH178" s="101">
        <f t="shared" si="115"/>
        <v>0</v>
      </c>
      <c r="AI178" s="101">
        <f t="shared" si="115"/>
        <v>0</v>
      </c>
      <c r="AJ178" s="101">
        <f t="shared" si="115"/>
        <v>0</v>
      </c>
      <c r="AK178" s="101">
        <f t="shared" si="115"/>
        <v>0</v>
      </c>
      <c r="AL178" s="101">
        <f t="shared" si="115"/>
        <v>0</v>
      </c>
      <c r="AM178" s="101">
        <f t="shared" si="115"/>
        <v>0</v>
      </c>
    </row>
    <row r="179" spans="1:39" hidden="1" x14ac:dyDescent="0.25">
      <c r="A179" s="96"/>
      <c r="B179" s="96" t="s">
        <v>178</v>
      </c>
      <c r="C179" s="99">
        <f>C178-C73</f>
        <v>0</v>
      </c>
      <c r="D179" s="99">
        <f t="shared" ref="D179:AM179" si="116">D178-D73</f>
        <v>0</v>
      </c>
      <c r="E179" s="99">
        <f t="shared" si="116"/>
        <v>0</v>
      </c>
      <c r="F179" s="99">
        <f t="shared" si="116"/>
        <v>0</v>
      </c>
      <c r="G179" s="99">
        <f t="shared" si="116"/>
        <v>0</v>
      </c>
      <c r="H179" s="99">
        <f t="shared" si="116"/>
        <v>0</v>
      </c>
      <c r="I179" s="99">
        <f t="shared" si="116"/>
        <v>0</v>
      </c>
      <c r="J179" s="99">
        <f t="shared" si="116"/>
        <v>0</v>
      </c>
      <c r="K179" s="99">
        <f t="shared" si="116"/>
        <v>0</v>
      </c>
      <c r="L179" s="99">
        <f t="shared" si="116"/>
        <v>0</v>
      </c>
      <c r="M179" s="99">
        <f t="shared" si="116"/>
        <v>0</v>
      </c>
      <c r="N179" s="99">
        <f t="shared" si="116"/>
        <v>0</v>
      </c>
      <c r="O179" s="209">
        <f t="shared" si="116"/>
        <v>0</v>
      </c>
      <c r="P179" s="209">
        <f t="shared" si="116"/>
        <v>0</v>
      </c>
      <c r="Q179" s="209">
        <f t="shared" si="116"/>
        <v>0</v>
      </c>
      <c r="R179" s="209">
        <f t="shared" si="116"/>
        <v>0</v>
      </c>
      <c r="S179" s="209">
        <f t="shared" si="116"/>
        <v>0</v>
      </c>
      <c r="T179" s="209">
        <f t="shared" si="116"/>
        <v>0</v>
      </c>
      <c r="U179" s="209">
        <f t="shared" si="116"/>
        <v>0</v>
      </c>
      <c r="V179" s="209">
        <f t="shared" si="116"/>
        <v>0</v>
      </c>
      <c r="W179" s="209">
        <f t="shared" si="116"/>
        <v>0</v>
      </c>
      <c r="X179" s="209">
        <f t="shared" si="116"/>
        <v>0</v>
      </c>
      <c r="Y179" s="209">
        <f t="shared" si="116"/>
        <v>0</v>
      </c>
      <c r="Z179" s="209">
        <f t="shared" si="116"/>
        <v>0</v>
      </c>
      <c r="AA179" s="209">
        <f t="shared" si="116"/>
        <v>0</v>
      </c>
      <c r="AB179" s="209">
        <f t="shared" si="116"/>
        <v>0</v>
      </c>
      <c r="AC179" s="209">
        <f t="shared" si="116"/>
        <v>0</v>
      </c>
      <c r="AD179" s="209">
        <f t="shared" si="116"/>
        <v>0</v>
      </c>
      <c r="AE179" s="209">
        <f t="shared" si="116"/>
        <v>0</v>
      </c>
      <c r="AF179" s="209">
        <f t="shared" si="116"/>
        <v>0</v>
      </c>
      <c r="AG179" s="209">
        <f t="shared" si="116"/>
        <v>0</v>
      </c>
      <c r="AH179" s="209">
        <f t="shared" si="116"/>
        <v>0</v>
      </c>
      <c r="AI179" s="209">
        <f t="shared" si="116"/>
        <v>0</v>
      </c>
      <c r="AJ179" s="209">
        <f t="shared" si="116"/>
        <v>0</v>
      </c>
      <c r="AK179" s="209">
        <f t="shared" si="116"/>
        <v>0</v>
      </c>
      <c r="AL179" s="209">
        <f t="shared" si="116"/>
        <v>0</v>
      </c>
      <c r="AM179" s="209">
        <f t="shared" si="116"/>
        <v>0</v>
      </c>
    </row>
    <row r="180" spans="1:39" ht="15.75" hidden="1" thickBot="1" x14ac:dyDescent="0.3">
      <c r="A180" s="96"/>
      <c r="B180" s="96"/>
      <c r="C180" s="99"/>
      <c r="D180" s="99"/>
      <c r="E180" s="99"/>
      <c r="F180" s="99"/>
      <c r="G180" s="99"/>
      <c r="H180" s="99"/>
      <c r="I180" s="99"/>
      <c r="J180" s="99"/>
      <c r="K180" s="99"/>
      <c r="L180" s="99"/>
      <c r="M180" s="99"/>
      <c r="N180" s="99"/>
    </row>
    <row r="181" spans="1:39" ht="15.75" hidden="1" thickBot="1" x14ac:dyDescent="0.3">
      <c r="A181" s="96"/>
      <c r="B181" s="252" t="s">
        <v>38</v>
      </c>
      <c r="C181" s="142">
        <f>C$4</f>
        <v>44927</v>
      </c>
      <c r="D181" s="142">
        <f t="shared" ref="D181:AM181" si="117">D$4</f>
        <v>44958</v>
      </c>
      <c r="E181" s="142">
        <f t="shared" si="117"/>
        <v>44986</v>
      </c>
      <c r="F181" s="142">
        <f t="shared" si="117"/>
        <v>45017</v>
      </c>
      <c r="G181" s="142">
        <f t="shared" si="117"/>
        <v>45047</v>
      </c>
      <c r="H181" s="142">
        <f t="shared" si="117"/>
        <v>45078</v>
      </c>
      <c r="I181" s="142">
        <f t="shared" si="117"/>
        <v>45108</v>
      </c>
      <c r="J181" s="142">
        <f t="shared" si="117"/>
        <v>45139</v>
      </c>
      <c r="K181" s="142">
        <f t="shared" si="117"/>
        <v>45170</v>
      </c>
      <c r="L181" s="142">
        <f t="shared" si="117"/>
        <v>45200</v>
      </c>
      <c r="M181" s="142">
        <f t="shared" si="117"/>
        <v>45231</v>
      </c>
      <c r="N181" s="142">
        <f t="shared" si="117"/>
        <v>45261</v>
      </c>
      <c r="O181" s="142">
        <f t="shared" si="117"/>
        <v>45292</v>
      </c>
      <c r="P181" s="142">
        <f t="shared" si="117"/>
        <v>45323</v>
      </c>
      <c r="Q181" s="142">
        <f t="shared" si="117"/>
        <v>45352</v>
      </c>
      <c r="R181" s="142">
        <f t="shared" si="117"/>
        <v>45383</v>
      </c>
      <c r="S181" s="142">
        <f t="shared" si="117"/>
        <v>45413</v>
      </c>
      <c r="T181" s="142">
        <f t="shared" si="117"/>
        <v>45444</v>
      </c>
      <c r="U181" s="142">
        <f t="shared" si="117"/>
        <v>45474</v>
      </c>
      <c r="V181" s="142">
        <f t="shared" si="117"/>
        <v>45505</v>
      </c>
      <c r="W181" s="142">
        <f t="shared" si="117"/>
        <v>45536</v>
      </c>
      <c r="X181" s="142">
        <f t="shared" si="117"/>
        <v>45566</v>
      </c>
      <c r="Y181" s="142">
        <f t="shared" si="117"/>
        <v>45597</v>
      </c>
      <c r="Z181" s="142">
        <f t="shared" si="117"/>
        <v>45627</v>
      </c>
      <c r="AA181" s="142">
        <f t="shared" si="117"/>
        <v>45658</v>
      </c>
      <c r="AB181" s="142">
        <f t="shared" si="117"/>
        <v>45689</v>
      </c>
      <c r="AC181" s="142">
        <f t="shared" si="117"/>
        <v>45717</v>
      </c>
      <c r="AD181" s="142">
        <f t="shared" si="117"/>
        <v>45748</v>
      </c>
      <c r="AE181" s="142">
        <f t="shared" si="117"/>
        <v>45778</v>
      </c>
      <c r="AF181" s="142">
        <f t="shared" si="117"/>
        <v>45809</v>
      </c>
      <c r="AG181" s="142">
        <f t="shared" si="117"/>
        <v>45839</v>
      </c>
      <c r="AH181" s="142">
        <f t="shared" si="117"/>
        <v>45870</v>
      </c>
      <c r="AI181" s="142">
        <f t="shared" si="117"/>
        <v>45901</v>
      </c>
      <c r="AJ181" s="142">
        <f t="shared" si="117"/>
        <v>45931</v>
      </c>
      <c r="AK181" s="142">
        <f t="shared" si="117"/>
        <v>45962</v>
      </c>
      <c r="AL181" s="142">
        <f t="shared" si="117"/>
        <v>45992</v>
      </c>
      <c r="AM181" s="142">
        <f t="shared" si="117"/>
        <v>46023</v>
      </c>
    </row>
    <row r="182" spans="1:39" hidden="1" x14ac:dyDescent="0.25">
      <c r="A182" s="96"/>
      <c r="B182" s="246" t="s">
        <v>123</v>
      </c>
      <c r="C182" s="109">
        <f>C157*'REVISED SUMMARY'!C50</f>
        <v>0</v>
      </c>
      <c r="D182" s="109">
        <f>D157*'REVISED SUMMARY'!D50</f>
        <v>0</v>
      </c>
      <c r="E182" s="109">
        <f>E157*'REVISED SUMMARY'!E50</f>
        <v>0</v>
      </c>
      <c r="F182" s="109">
        <f>F157*'REVISED SUMMARY'!F50</f>
        <v>0</v>
      </c>
      <c r="G182" s="109">
        <f>G157*'REVISED SUMMARY'!G50</f>
        <v>0</v>
      </c>
      <c r="H182" s="109">
        <f>H157*'REVISED SUMMARY'!H50</f>
        <v>0</v>
      </c>
      <c r="I182" s="109">
        <f>I157*'REVISED SUMMARY'!I50</f>
        <v>0</v>
      </c>
      <c r="J182" s="109">
        <f>J157*'REVISED SUMMARY'!J50</f>
        <v>0</v>
      </c>
      <c r="K182" s="109">
        <f>K157*'REVISED SUMMARY'!K50</f>
        <v>0</v>
      </c>
      <c r="L182" s="109">
        <f>L157*'REVISED SUMMARY'!L50</f>
        <v>0</v>
      </c>
      <c r="M182" s="109">
        <f>M157*'REVISED SUMMARY'!M50</f>
        <v>0</v>
      </c>
      <c r="N182" s="109">
        <f>N157*'REVISED SUMMARY'!N50</f>
        <v>0</v>
      </c>
      <c r="O182" s="216">
        <f>O157*'REVISED SUMMARY'!O50</f>
        <v>0</v>
      </c>
      <c r="P182" s="216">
        <f>P157*'REVISED SUMMARY'!P50</f>
        <v>0</v>
      </c>
      <c r="Q182" s="216">
        <f>Q157*'REVISED SUMMARY'!Q50</f>
        <v>0</v>
      </c>
      <c r="R182" s="216">
        <f>R157*'REVISED SUMMARY'!R50</f>
        <v>0</v>
      </c>
      <c r="S182" s="216">
        <f>S157*'REVISED SUMMARY'!S50</f>
        <v>0</v>
      </c>
      <c r="T182" s="216">
        <f>T157*'REVISED SUMMARY'!T50</f>
        <v>0</v>
      </c>
      <c r="U182" s="216">
        <f>U157*'REVISED SUMMARY'!U50</f>
        <v>0</v>
      </c>
      <c r="V182" s="216">
        <f>V157*'REVISED SUMMARY'!V50</f>
        <v>0</v>
      </c>
      <c r="W182" s="216">
        <f>W157*'REVISED SUMMARY'!W50</f>
        <v>0</v>
      </c>
      <c r="X182" s="216">
        <f>X157*'REVISED SUMMARY'!X50</f>
        <v>0</v>
      </c>
      <c r="Y182" s="216">
        <f>Y157*'REVISED SUMMARY'!Y50</f>
        <v>0</v>
      </c>
      <c r="Z182" s="216">
        <f>Z157*'REVISED SUMMARY'!Z50</f>
        <v>0</v>
      </c>
      <c r="AA182" s="216">
        <f>AA157*'REVISED SUMMARY'!AA50</f>
        <v>0</v>
      </c>
      <c r="AB182" s="216">
        <f>AB157*'REVISED SUMMARY'!AB50</f>
        <v>0</v>
      </c>
      <c r="AC182" s="216">
        <f>AC157*'REVISED SUMMARY'!AC50</f>
        <v>0</v>
      </c>
      <c r="AD182" s="216">
        <f>AD157*'REVISED SUMMARY'!AD50</f>
        <v>0</v>
      </c>
      <c r="AE182" s="216">
        <f>AE157*'REVISED SUMMARY'!AE50</f>
        <v>0</v>
      </c>
      <c r="AF182" s="216">
        <f>AF157*'REVISED SUMMARY'!AF50</f>
        <v>0</v>
      </c>
      <c r="AG182" s="216">
        <f>AG157*'REVISED SUMMARY'!AG50</f>
        <v>0</v>
      </c>
      <c r="AH182" s="216">
        <f>AH157*'REVISED SUMMARY'!AH50</f>
        <v>0</v>
      </c>
      <c r="AI182" s="216">
        <f>AI157*'REVISED SUMMARY'!AI50</f>
        <v>0</v>
      </c>
      <c r="AJ182" s="216">
        <f>AJ157*'REVISED SUMMARY'!AJ50</f>
        <v>0</v>
      </c>
      <c r="AK182" s="216">
        <f>AK157*'REVISED SUMMARY'!AK50</f>
        <v>0</v>
      </c>
      <c r="AL182" s="216">
        <f>AL157*'REVISED SUMMARY'!AL50</f>
        <v>0</v>
      </c>
      <c r="AM182" s="216">
        <f>AM157*'REVISED SUMMARY'!AM50</f>
        <v>0</v>
      </c>
    </row>
    <row r="183" spans="1:39" ht="15.75" hidden="1" thickBot="1" x14ac:dyDescent="0.3">
      <c r="A183" s="96"/>
      <c r="B183" s="79" t="s">
        <v>124</v>
      </c>
      <c r="C183" s="102">
        <f>C176*'REVISED SUMMARY'!C50</f>
        <v>0</v>
      </c>
      <c r="D183" s="102">
        <f>D176*'REVISED SUMMARY'!D50</f>
        <v>0</v>
      </c>
      <c r="E183" s="102">
        <f>E176*'REVISED SUMMARY'!E50</f>
        <v>0</v>
      </c>
      <c r="F183" s="102">
        <f>F176*'REVISED SUMMARY'!F50</f>
        <v>0</v>
      </c>
      <c r="G183" s="102">
        <f>G176*'REVISED SUMMARY'!G50</f>
        <v>0</v>
      </c>
      <c r="H183" s="102">
        <f>H176*'REVISED SUMMARY'!H50</f>
        <v>0</v>
      </c>
      <c r="I183" s="102">
        <f>I176*'REVISED SUMMARY'!I50</f>
        <v>0</v>
      </c>
      <c r="J183" s="102">
        <f>J176*'REVISED SUMMARY'!J50</f>
        <v>0</v>
      </c>
      <c r="K183" s="102">
        <f>K176*'REVISED SUMMARY'!K50</f>
        <v>0</v>
      </c>
      <c r="L183" s="102">
        <f>L176*'REVISED SUMMARY'!L50</f>
        <v>0</v>
      </c>
      <c r="M183" s="102">
        <f>M176*'REVISED SUMMARY'!M50</f>
        <v>0</v>
      </c>
      <c r="N183" s="102">
        <f>N176*'REVISED SUMMARY'!N50</f>
        <v>0</v>
      </c>
      <c r="O183" s="210">
        <f>O176*'REVISED SUMMARY'!O50</f>
        <v>0</v>
      </c>
      <c r="P183" s="210">
        <f>P176*'REVISED SUMMARY'!P50</f>
        <v>0</v>
      </c>
      <c r="Q183" s="210">
        <f>Q176*'REVISED SUMMARY'!Q50</f>
        <v>0</v>
      </c>
      <c r="R183" s="210">
        <f>R176*'REVISED SUMMARY'!R50</f>
        <v>0</v>
      </c>
      <c r="S183" s="210">
        <f>S176*'REVISED SUMMARY'!S50</f>
        <v>0</v>
      </c>
      <c r="T183" s="210">
        <f>T176*'REVISED SUMMARY'!T50</f>
        <v>0</v>
      </c>
      <c r="U183" s="210">
        <f>U176*'REVISED SUMMARY'!U50</f>
        <v>0</v>
      </c>
      <c r="V183" s="210">
        <f>V176*'REVISED SUMMARY'!V50</f>
        <v>0</v>
      </c>
      <c r="W183" s="210">
        <f>W176*'REVISED SUMMARY'!W50</f>
        <v>0</v>
      </c>
      <c r="X183" s="210">
        <f>X176*'REVISED SUMMARY'!X50</f>
        <v>0</v>
      </c>
      <c r="Y183" s="210">
        <f>Y176*'REVISED SUMMARY'!Y50</f>
        <v>0</v>
      </c>
      <c r="Z183" s="210">
        <f>Z176*'REVISED SUMMARY'!Z50</f>
        <v>0</v>
      </c>
      <c r="AA183" s="210">
        <f>AA176*'REVISED SUMMARY'!AA50</f>
        <v>0</v>
      </c>
      <c r="AB183" s="210">
        <f>AB176*'REVISED SUMMARY'!AB50</f>
        <v>0</v>
      </c>
      <c r="AC183" s="210">
        <f>AC176*'REVISED SUMMARY'!AC50</f>
        <v>0</v>
      </c>
      <c r="AD183" s="210">
        <f>AD176*'REVISED SUMMARY'!AD50</f>
        <v>0</v>
      </c>
      <c r="AE183" s="210">
        <f>AE176*'REVISED SUMMARY'!AE50</f>
        <v>0</v>
      </c>
      <c r="AF183" s="210">
        <f>AF176*'REVISED SUMMARY'!AF50</f>
        <v>0</v>
      </c>
      <c r="AG183" s="210">
        <f>AG176*'REVISED SUMMARY'!AG50</f>
        <v>0</v>
      </c>
      <c r="AH183" s="210">
        <f>AH176*'REVISED SUMMARY'!AH50</f>
        <v>0</v>
      </c>
      <c r="AI183" s="210">
        <f>AI176*'REVISED SUMMARY'!AI50</f>
        <v>0</v>
      </c>
      <c r="AJ183" s="210">
        <f>AJ176*'REVISED SUMMARY'!AJ50</f>
        <v>0</v>
      </c>
      <c r="AK183" s="210">
        <f>AK176*'REVISED SUMMARY'!AK50</f>
        <v>0</v>
      </c>
      <c r="AL183" s="210">
        <f>AL176*'REVISED SUMMARY'!AL50</f>
        <v>0</v>
      </c>
      <c r="AM183" s="210">
        <f>AM176*'REVISED SUMMARY'!AM50</f>
        <v>0</v>
      </c>
    </row>
    <row r="184" spans="1:39" hidden="1" x14ac:dyDescent="0.25">
      <c r="A184" s="96"/>
      <c r="B184" s="246" t="s">
        <v>125</v>
      </c>
      <c r="C184" s="103">
        <f>IFERROR(C182/C73,0)</f>
        <v>0</v>
      </c>
      <c r="D184" s="103">
        <f t="shared" ref="D184:AM184" si="118">IFERROR(D182/D73,0)</f>
        <v>0</v>
      </c>
      <c r="E184" s="103">
        <f t="shared" si="118"/>
        <v>0</v>
      </c>
      <c r="F184" s="103">
        <f t="shared" si="118"/>
        <v>0</v>
      </c>
      <c r="G184" s="103">
        <f t="shared" si="118"/>
        <v>0</v>
      </c>
      <c r="H184" s="103">
        <f t="shared" si="118"/>
        <v>0</v>
      </c>
      <c r="I184" s="103">
        <f t="shared" si="118"/>
        <v>0</v>
      </c>
      <c r="J184" s="103">
        <f t="shared" si="118"/>
        <v>0</v>
      </c>
      <c r="K184" s="103">
        <f t="shared" si="118"/>
        <v>0</v>
      </c>
      <c r="L184" s="103">
        <f t="shared" si="118"/>
        <v>0</v>
      </c>
      <c r="M184" s="103">
        <f t="shared" si="118"/>
        <v>0</v>
      </c>
      <c r="N184" s="103">
        <f t="shared" si="118"/>
        <v>0</v>
      </c>
      <c r="O184" s="211">
        <f t="shared" si="118"/>
        <v>0</v>
      </c>
      <c r="P184" s="211">
        <f t="shared" si="118"/>
        <v>0</v>
      </c>
      <c r="Q184" s="211">
        <f t="shared" si="118"/>
        <v>0</v>
      </c>
      <c r="R184" s="211">
        <f t="shared" si="118"/>
        <v>0</v>
      </c>
      <c r="S184" s="211">
        <f t="shared" si="118"/>
        <v>0</v>
      </c>
      <c r="T184" s="211">
        <f t="shared" si="118"/>
        <v>0</v>
      </c>
      <c r="U184" s="211">
        <f t="shared" si="118"/>
        <v>0</v>
      </c>
      <c r="V184" s="211">
        <f t="shared" si="118"/>
        <v>0</v>
      </c>
      <c r="W184" s="211">
        <f t="shared" si="118"/>
        <v>0</v>
      </c>
      <c r="X184" s="211">
        <f t="shared" si="118"/>
        <v>0</v>
      </c>
      <c r="Y184" s="211">
        <f t="shared" si="118"/>
        <v>0</v>
      </c>
      <c r="Z184" s="211">
        <f t="shared" si="118"/>
        <v>0</v>
      </c>
      <c r="AA184" s="211">
        <f t="shared" si="118"/>
        <v>0</v>
      </c>
      <c r="AB184" s="211">
        <f t="shared" si="118"/>
        <v>0</v>
      </c>
      <c r="AC184" s="211">
        <f t="shared" si="118"/>
        <v>0</v>
      </c>
      <c r="AD184" s="211">
        <f t="shared" si="118"/>
        <v>0</v>
      </c>
      <c r="AE184" s="211">
        <f t="shared" si="118"/>
        <v>0</v>
      </c>
      <c r="AF184" s="211">
        <f t="shared" si="118"/>
        <v>0</v>
      </c>
      <c r="AG184" s="211">
        <f t="shared" si="118"/>
        <v>0</v>
      </c>
      <c r="AH184" s="211">
        <f t="shared" si="118"/>
        <v>0</v>
      </c>
      <c r="AI184" s="211">
        <f t="shared" si="118"/>
        <v>0</v>
      </c>
      <c r="AJ184" s="211">
        <f t="shared" si="118"/>
        <v>0</v>
      </c>
      <c r="AK184" s="211">
        <f t="shared" si="118"/>
        <v>0</v>
      </c>
      <c r="AL184" s="211">
        <f t="shared" si="118"/>
        <v>0</v>
      </c>
      <c r="AM184" s="211">
        <f t="shared" si="118"/>
        <v>0</v>
      </c>
    </row>
    <row r="185" spans="1:39" ht="15.75" hidden="1" thickBot="1" x14ac:dyDescent="0.3">
      <c r="A185" s="96"/>
      <c r="B185" s="79" t="s">
        <v>126</v>
      </c>
      <c r="C185" s="104">
        <f>IFERROR(C183/C73,0)</f>
        <v>0</v>
      </c>
      <c r="D185" s="104">
        <f t="shared" ref="D185:AM185" si="119">IFERROR(D183/D73,0)</f>
        <v>0</v>
      </c>
      <c r="E185" s="104">
        <f t="shared" si="119"/>
        <v>0</v>
      </c>
      <c r="F185" s="104">
        <f t="shared" si="119"/>
        <v>0</v>
      </c>
      <c r="G185" s="104">
        <f t="shared" si="119"/>
        <v>0</v>
      </c>
      <c r="H185" s="104">
        <f t="shared" si="119"/>
        <v>0</v>
      </c>
      <c r="I185" s="104">
        <f t="shared" si="119"/>
        <v>0</v>
      </c>
      <c r="J185" s="104">
        <f t="shared" si="119"/>
        <v>0</v>
      </c>
      <c r="K185" s="104">
        <f t="shared" si="119"/>
        <v>0</v>
      </c>
      <c r="L185" s="104">
        <f t="shared" si="119"/>
        <v>0</v>
      </c>
      <c r="M185" s="104">
        <f t="shared" si="119"/>
        <v>0</v>
      </c>
      <c r="N185" s="104">
        <f t="shared" si="119"/>
        <v>0</v>
      </c>
      <c r="O185" s="212">
        <f t="shared" si="119"/>
        <v>0</v>
      </c>
      <c r="P185" s="212">
        <f t="shared" si="119"/>
        <v>0</v>
      </c>
      <c r="Q185" s="212">
        <f t="shared" si="119"/>
        <v>0</v>
      </c>
      <c r="R185" s="212">
        <f t="shared" si="119"/>
        <v>0</v>
      </c>
      <c r="S185" s="212">
        <f t="shared" si="119"/>
        <v>0</v>
      </c>
      <c r="T185" s="212">
        <f t="shared" si="119"/>
        <v>0</v>
      </c>
      <c r="U185" s="212">
        <f t="shared" si="119"/>
        <v>0</v>
      </c>
      <c r="V185" s="212">
        <f t="shared" si="119"/>
        <v>0</v>
      </c>
      <c r="W185" s="212">
        <f t="shared" si="119"/>
        <v>0</v>
      </c>
      <c r="X185" s="212">
        <f t="shared" si="119"/>
        <v>0</v>
      </c>
      <c r="Y185" s="212">
        <f t="shared" si="119"/>
        <v>0</v>
      </c>
      <c r="Z185" s="212">
        <f t="shared" si="119"/>
        <v>0</v>
      </c>
      <c r="AA185" s="212">
        <f t="shared" si="119"/>
        <v>0</v>
      </c>
      <c r="AB185" s="212">
        <f t="shared" si="119"/>
        <v>0</v>
      </c>
      <c r="AC185" s="212">
        <f t="shared" si="119"/>
        <v>0</v>
      </c>
      <c r="AD185" s="212">
        <f t="shared" si="119"/>
        <v>0</v>
      </c>
      <c r="AE185" s="212">
        <f t="shared" si="119"/>
        <v>0</v>
      </c>
      <c r="AF185" s="212">
        <f t="shared" si="119"/>
        <v>0</v>
      </c>
      <c r="AG185" s="212">
        <f t="shared" si="119"/>
        <v>0</v>
      </c>
      <c r="AH185" s="212">
        <f t="shared" si="119"/>
        <v>0</v>
      </c>
      <c r="AI185" s="212">
        <f t="shared" si="119"/>
        <v>0</v>
      </c>
      <c r="AJ185" s="212">
        <f t="shared" si="119"/>
        <v>0</v>
      </c>
      <c r="AK185" s="212">
        <f t="shared" si="119"/>
        <v>0</v>
      </c>
      <c r="AL185" s="212">
        <f t="shared" si="119"/>
        <v>0</v>
      </c>
      <c r="AM185" s="212">
        <f t="shared" si="119"/>
        <v>0</v>
      </c>
    </row>
    <row r="186" spans="1:39" ht="15.75" hidden="1" thickBot="1" x14ac:dyDescent="0.3">
      <c r="A186" s="96"/>
      <c r="B186" s="253" t="s">
        <v>127</v>
      </c>
      <c r="C186" s="106">
        <f>C184+C185</f>
        <v>0</v>
      </c>
      <c r="D186" s="106">
        <f t="shared" ref="D186:AM186" si="120">D184+D185</f>
        <v>0</v>
      </c>
      <c r="E186" s="107">
        <f t="shared" si="120"/>
        <v>0</v>
      </c>
      <c r="F186" s="107">
        <f t="shared" si="120"/>
        <v>0</v>
      </c>
      <c r="G186" s="107">
        <f t="shared" si="120"/>
        <v>0</v>
      </c>
      <c r="H186" s="107">
        <f t="shared" si="120"/>
        <v>0</v>
      </c>
      <c r="I186" s="107">
        <f t="shared" si="120"/>
        <v>0</v>
      </c>
      <c r="J186" s="107">
        <f t="shared" si="120"/>
        <v>0</v>
      </c>
      <c r="K186" s="107">
        <f t="shared" si="120"/>
        <v>0</v>
      </c>
      <c r="L186" s="107">
        <f t="shared" si="120"/>
        <v>0</v>
      </c>
      <c r="M186" s="108">
        <f t="shared" si="120"/>
        <v>0</v>
      </c>
      <c r="N186" s="117">
        <f t="shared" si="120"/>
        <v>0</v>
      </c>
      <c r="O186" s="213">
        <f t="shared" si="120"/>
        <v>0</v>
      </c>
      <c r="P186" s="213">
        <f t="shared" si="120"/>
        <v>0</v>
      </c>
      <c r="Q186" s="214">
        <f t="shared" si="120"/>
        <v>0</v>
      </c>
      <c r="R186" s="214">
        <f t="shared" si="120"/>
        <v>0</v>
      </c>
      <c r="S186" s="214">
        <f t="shared" si="120"/>
        <v>0</v>
      </c>
      <c r="T186" s="214">
        <f t="shared" si="120"/>
        <v>0</v>
      </c>
      <c r="U186" s="214">
        <f t="shared" si="120"/>
        <v>0</v>
      </c>
      <c r="V186" s="214">
        <f t="shared" si="120"/>
        <v>0</v>
      </c>
      <c r="W186" s="214">
        <f t="shared" si="120"/>
        <v>0</v>
      </c>
      <c r="X186" s="214">
        <f t="shared" si="120"/>
        <v>0</v>
      </c>
      <c r="Y186" s="228">
        <f t="shared" si="120"/>
        <v>0</v>
      </c>
      <c r="Z186" s="228">
        <f t="shared" si="120"/>
        <v>0</v>
      </c>
      <c r="AA186" s="213">
        <f t="shared" si="120"/>
        <v>0</v>
      </c>
      <c r="AB186" s="213">
        <f t="shared" si="120"/>
        <v>0</v>
      </c>
      <c r="AC186" s="214">
        <f t="shared" si="120"/>
        <v>0</v>
      </c>
      <c r="AD186" s="214">
        <f t="shared" si="120"/>
        <v>0</v>
      </c>
      <c r="AE186" s="214">
        <f t="shared" si="120"/>
        <v>0</v>
      </c>
      <c r="AF186" s="214">
        <f t="shared" si="120"/>
        <v>0</v>
      </c>
      <c r="AG186" s="214">
        <f t="shared" si="120"/>
        <v>0</v>
      </c>
      <c r="AH186" s="214">
        <f t="shared" si="120"/>
        <v>0</v>
      </c>
      <c r="AI186" s="214">
        <f t="shared" si="120"/>
        <v>0</v>
      </c>
      <c r="AJ186" s="214">
        <f t="shared" si="120"/>
        <v>0</v>
      </c>
      <c r="AK186" s="228">
        <f t="shared" si="120"/>
        <v>0</v>
      </c>
      <c r="AL186" s="228">
        <f t="shared" si="120"/>
        <v>0</v>
      </c>
      <c r="AM186" s="213">
        <f t="shared" si="120"/>
        <v>0</v>
      </c>
    </row>
    <row r="187" spans="1:39" ht="15.75" hidden="1" thickBot="1" x14ac:dyDescent="0.3">
      <c r="A187" s="96"/>
      <c r="B187" s="96"/>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row>
    <row r="188" spans="1:39" ht="15.75" hidden="1" thickBot="1" x14ac:dyDescent="0.3">
      <c r="A188" s="96"/>
      <c r="B188" s="252" t="s">
        <v>36</v>
      </c>
      <c r="C188" s="142">
        <f>C$4</f>
        <v>44927</v>
      </c>
      <c r="D188" s="142">
        <f t="shared" ref="D188:AM188" si="121">D$4</f>
        <v>44958</v>
      </c>
      <c r="E188" s="142">
        <f t="shared" si="121"/>
        <v>44986</v>
      </c>
      <c r="F188" s="142">
        <f t="shared" si="121"/>
        <v>45017</v>
      </c>
      <c r="G188" s="142">
        <f t="shared" si="121"/>
        <v>45047</v>
      </c>
      <c r="H188" s="142">
        <f t="shared" si="121"/>
        <v>45078</v>
      </c>
      <c r="I188" s="142">
        <f t="shared" si="121"/>
        <v>45108</v>
      </c>
      <c r="J188" s="142">
        <f t="shared" si="121"/>
        <v>45139</v>
      </c>
      <c r="K188" s="142">
        <f t="shared" si="121"/>
        <v>45170</v>
      </c>
      <c r="L188" s="142">
        <f t="shared" si="121"/>
        <v>45200</v>
      </c>
      <c r="M188" s="142">
        <f t="shared" si="121"/>
        <v>45231</v>
      </c>
      <c r="N188" s="142">
        <f t="shared" si="121"/>
        <v>45261</v>
      </c>
      <c r="O188" s="142">
        <f t="shared" si="121"/>
        <v>45292</v>
      </c>
      <c r="P188" s="142">
        <f t="shared" si="121"/>
        <v>45323</v>
      </c>
      <c r="Q188" s="142">
        <f t="shared" si="121"/>
        <v>45352</v>
      </c>
      <c r="R188" s="142">
        <f t="shared" si="121"/>
        <v>45383</v>
      </c>
      <c r="S188" s="142">
        <f t="shared" si="121"/>
        <v>45413</v>
      </c>
      <c r="T188" s="142">
        <f t="shared" si="121"/>
        <v>45444</v>
      </c>
      <c r="U188" s="142">
        <f t="shared" si="121"/>
        <v>45474</v>
      </c>
      <c r="V188" s="142">
        <f t="shared" si="121"/>
        <v>45505</v>
      </c>
      <c r="W188" s="142">
        <f t="shared" si="121"/>
        <v>45536</v>
      </c>
      <c r="X188" s="142">
        <f t="shared" si="121"/>
        <v>45566</v>
      </c>
      <c r="Y188" s="142">
        <f t="shared" si="121"/>
        <v>45597</v>
      </c>
      <c r="Z188" s="142">
        <f t="shared" si="121"/>
        <v>45627</v>
      </c>
      <c r="AA188" s="142">
        <f t="shared" si="121"/>
        <v>45658</v>
      </c>
      <c r="AB188" s="142">
        <f t="shared" si="121"/>
        <v>45689</v>
      </c>
      <c r="AC188" s="142">
        <f t="shared" si="121"/>
        <v>45717</v>
      </c>
      <c r="AD188" s="142">
        <f t="shared" si="121"/>
        <v>45748</v>
      </c>
      <c r="AE188" s="142">
        <f t="shared" si="121"/>
        <v>45778</v>
      </c>
      <c r="AF188" s="142">
        <f t="shared" si="121"/>
        <v>45809</v>
      </c>
      <c r="AG188" s="142">
        <f t="shared" si="121"/>
        <v>45839</v>
      </c>
      <c r="AH188" s="142">
        <f t="shared" si="121"/>
        <v>45870</v>
      </c>
      <c r="AI188" s="142">
        <f t="shared" si="121"/>
        <v>45901</v>
      </c>
      <c r="AJ188" s="142">
        <f t="shared" si="121"/>
        <v>45931</v>
      </c>
      <c r="AK188" s="142">
        <f t="shared" si="121"/>
        <v>45962</v>
      </c>
      <c r="AL188" s="142">
        <f t="shared" si="121"/>
        <v>45992</v>
      </c>
      <c r="AM188" s="142">
        <f t="shared" si="121"/>
        <v>46023</v>
      </c>
    </row>
    <row r="189" spans="1:39" hidden="1" x14ac:dyDescent="0.25">
      <c r="A189" s="96"/>
      <c r="B189" s="246" t="s">
        <v>128</v>
      </c>
      <c r="C189" s="109">
        <f>C157*'REVISED SUMMARY'!C51</f>
        <v>0</v>
      </c>
      <c r="D189" s="109">
        <f>D157*'REVISED SUMMARY'!D51</f>
        <v>0</v>
      </c>
      <c r="E189" s="109">
        <f>E157*'REVISED SUMMARY'!E51</f>
        <v>0</v>
      </c>
      <c r="F189" s="109">
        <f>F157*'REVISED SUMMARY'!F51</f>
        <v>0</v>
      </c>
      <c r="G189" s="109">
        <f>G157*'REVISED SUMMARY'!G51</f>
        <v>0</v>
      </c>
      <c r="H189" s="109">
        <f>H157*'REVISED SUMMARY'!H51</f>
        <v>0</v>
      </c>
      <c r="I189" s="109">
        <f>I157*'REVISED SUMMARY'!I51</f>
        <v>0</v>
      </c>
      <c r="J189" s="109">
        <f>J157*'REVISED SUMMARY'!J51</f>
        <v>0</v>
      </c>
      <c r="K189" s="109">
        <f>K157*'REVISED SUMMARY'!K51</f>
        <v>0</v>
      </c>
      <c r="L189" s="109">
        <f>L157*'REVISED SUMMARY'!L51</f>
        <v>0</v>
      </c>
      <c r="M189" s="109">
        <f>M157*'REVISED SUMMARY'!M51</f>
        <v>0</v>
      </c>
      <c r="N189" s="109">
        <f>N157*'REVISED SUMMARY'!N51</f>
        <v>0</v>
      </c>
      <c r="O189" s="216">
        <f>O157*'REVISED SUMMARY'!O51</f>
        <v>0</v>
      </c>
      <c r="P189" s="216">
        <f>P157*'REVISED SUMMARY'!P51</f>
        <v>0</v>
      </c>
      <c r="Q189" s="216">
        <f>Q157*'REVISED SUMMARY'!Q51</f>
        <v>0</v>
      </c>
      <c r="R189" s="216">
        <f>R157*'REVISED SUMMARY'!R51</f>
        <v>0</v>
      </c>
      <c r="S189" s="216">
        <f>S157*'REVISED SUMMARY'!S51</f>
        <v>0</v>
      </c>
      <c r="T189" s="216">
        <f>T157*'REVISED SUMMARY'!T51</f>
        <v>0</v>
      </c>
      <c r="U189" s="216">
        <f>U157*'REVISED SUMMARY'!U51</f>
        <v>0</v>
      </c>
      <c r="V189" s="216">
        <f>V157*'REVISED SUMMARY'!V51</f>
        <v>0</v>
      </c>
      <c r="W189" s="216">
        <f>W157*'REVISED SUMMARY'!W51</f>
        <v>0</v>
      </c>
      <c r="X189" s="216">
        <f>X157*'REVISED SUMMARY'!X51</f>
        <v>0</v>
      </c>
      <c r="Y189" s="216">
        <f>Y157*'REVISED SUMMARY'!Y51</f>
        <v>0</v>
      </c>
      <c r="Z189" s="216">
        <f>Z157*'REVISED SUMMARY'!Z51</f>
        <v>0</v>
      </c>
      <c r="AA189" s="216">
        <f>AA157*'REVISED SUMMARY'!AA51</f>
        <v>0</v>
      </c>
      <c r="AB189" s="216">
        <f>AB157*'REVISED SUMMARY'!AB51</f>
        <v>0</v>
      </c>
      <c r="AC189" s="216">
        <f>AC157*'REVISED SUMMARY'!AC51</f>
        <v>0</v>
      </c>
      <c r="AD189" s="216">
        <f>AD157*'REVISED SUMMARY'!AD51</f>
        <v>0</v>
      </c>
      <c r="AE189" s="216">
        <f>AE157*'REVISED SUMMARY'!AE51</f>
        <v>0</v>
      </c>
      <c r="AF189" s="216">
        <f>AF157*'REVISED SUMMARY'!AF51</f>
        <v>0</v>
      </c>
      <c r="AG189" s="216">
        <f>AG157*'REVISED SUMMARY'!AG51</f>
        <v>0</v>
      </c>
      <c r="AH189" s="216">
        <f>AH157*'REVISED SUMMARY'!AH51</f>
        <v>0</v>
      </c>
      <c r="AI189" s="216">
        <f>AI157*'REVISED SUMMARY'!AI51</f>
        <v>0</v>
      </c>
      <c r="AJ189" s="216">
        <f>AJ157*'REVISED SUMMARY'!AJ51</f>
        <v>0</v>
      </c>
      <c r="AK189" s="216">
        <f>AK157*'REVISED SUMMARY'!AK51</f>
        <v>0</v>
      </c>
      <c r="AL189" s="216">
        <f>AL157*'REVISED SUMMARY'!AL51</f>
        <v>0</v>
      </c>
      <c r="AM189" s="216">
        <f>AM157*'REVISED SUMMARY'!AM51</f>
        <v>0</v>
      </c>
    </row>
    <row r="190" spans="1:39" ht="15.75" hidden="1" thickBot="1" x14ac:dyDescent="0.3">
      <c r="A190" s="96"/>
      <c r="B190" s="79" t="s">
        <v>129</v>
      </c>
      <c r="C190" s="102">
        <f>C176*'REVISED SUMMARY'!C51</f>
        <v>0</v>
      </c>
      <c r="D190" s="102">
        <f>D176*'REVISED SUMMARY'!D51</f>
        <v>0</v>
      </c>
      <c r="E190" s="102">
        <f>E176*'REVISED SUMMARY'!E51</f>
        <v>0</v>
      </c>
      <c r="F190" s="102">
        <f>F176*'REVISED SUMMARY'!F51</f>
        <v>0</v>
      </c>
      <c r="G190" s="102">
        <f>G176*'REVISED SUMMARY'!G51</f>
        <v>0</v>
      </c>
      <c r="H190" s="102">
        <f>H176*'REVISED SUMMARY'!H51</f>
        <v>0</v>
      </c>
      <c r="I190" s="102">
        <f>I176*'REVISED SUMMARY'!I51</f>
        <v>0</v>
      </c>
      <c r="J190" s="102">
        <f>J176*'REVISED SUMMARY'!J51</f>
        <v>0</v>
      </c>
      <c r="K190" s="102">
        <f>K176*'REVISED SUMMARY'!K51</f>
        <v>0</v>
      </c>
      <c r="L190" s="102">
        <f>L176*'REVISED SUMMARY'!L51</f>
        <v>0</v>
      </c>
      <c r="M190" s="102">
        <f>M176*'REVISED SUMMARY'!M51</f>
        <v>0</v>
      </c>
      <c r="N190" s="102">
        <f>N176*'REVISED SUMMARY'!N51</f>
        <v>0</v>
      </c>
      <c r="O190" s="210">
        <f>O176*'REVISED SUMMARY'!O51</f>
        <v>0</v>
      </c>
      <c r="P190" s="210">
        <f>P176*'REVISED SUMMARY'!P51</f>
        <v>0</v>
      </c>
      <c r="Q190" s="210">
        <f>Q176*'REVISED SUMMARY'!Q51</f>
        <v>0</v>
      </c>
      <c r="R190" s="210">
        <f>R176*'REVISED SUMMARY'!R51</f>
        <v>0</v>
      </c>
      <c r="S190" s="210">
        <f>S176*'REVISED SUMMARY'!S51</f>
        <v>0</v>
      </c>
      <c r="T190" s="210">
        <f>T176*'REVISED SUMMARY'!T51</f>
        <v>0</v>
      </c>
      <c r="U190" s="210">
        <f>U176*'REVISED SUMMARY'!U51</f>
        <v>0</v>
      </c>
      <c r="V190" s="210">
        <f>V176*'REVISED SUMMARY'!V51</f>
        <v>0</v>
      </c>
      <c r="W190" s="210">
        <f>W176*'REVISED SUMMARY'!W51</f>
        <v>0</v>
      </c>
      <c r="X190" s="210">
        <f>X176*'REVISED SUMMARY'!X51</f>
        <v>0</v>
      </c>
      <c r="Y190" s="210">
        <f>Y176*'REVISED SUMMARY'!Y51</f>
        <v>0</v>
      </c>
      <c r="Z190" s="210">
        <f>Z176*'REVISED SUMMARY'!Z51</f>
        <v>0</v>
      </c>
      <c r="AA190" s="210">
        <f>AA176*'REVISED SUMMARY'!AA51</f>
        <v>0</v>
      </c>
      <c r="AB190" s="210">
        <f>AB176*'REVISED SUMMARY'!AB51</f>
        <v>0</v>
      </c>
      <c r="AC190" s="210">
        <f>AC176*'REVISED SUMMARY'!AC51</f>
        <v>0</v>
      </c>
      <c r="AD190" s="210">
        <f>AD176*'REVISED SUMMARY'!AD51</f>
        <v>0</v>
      </c>
      <c r="AE190" s="210">
        <f>AE176*'REVISED SUMMARY'!AE51</f>
        <v>0</v>
      </c>
      <c r="AF190" s="210">
        <f>AF176*'REVISED SUMMARY'!AF51</f>
        <v>0</v>
      </c>
      <c r="AG190" s="210">
        <f>AG176*'REVISED SUMMARY'!AG51</f>
        <v>0</v>
      </c>
      <c r="AH190" s="210">
        <f>AH176*'REVISED SUMMARY'!AH51</f>
        <v>0</v>
      </c>
      <c r="AI190" s="210">
        <f>AI176*'REVISED SUMMARY'!AI51</f>
        <v>0</v>
      </c>
      <c r="AJ190" s="210">
        <f>AJ176*'REVISED SUMMARY'!AJ51</f>
        <v>0</v>
      </c>
      <c r="AK190" s="210">
        <f>AK176*'REVISED SUMMARY'!AK51</f>
        <v>0</v>
      </c>
      <c r="AL190" s="210">
        <f>AL176*'REVISED SUMMARY'!AL51</f>
        <v>0</v>
      </c>
      <c r="AM190" s="210">
        <f>AM176*'REVISED SUMMARY'!AM51</f>
        <v>0</v>
      </c>
    </row>
    <row r="191" spans="1:39" hidden="1" x14ac:dyDescent="0.25">
      <c r="A191" s="96"/>
      <c r="B191" s="246" t="s">
        <v>130</v>
      </c>
      <c r="C191" s="103">
        <f>IFERROR(C189/C73,0)</f>
        <v>0</v>
      </c>
      <c r="D191" s="103">
        <f t="shared" ref="D191:AM191" si="122">IFERROR(D189/D73,0)</f>
        <v>0</v>
      </c>
      <c r="E191" s="103">
        <f t="shared" si="122"/>
        <v>0</v>
      </c>
      <c r="F191" s="103">
        <f t="shared" si="122"/>
        <v>0</v>
      </c>
      <c r="G191" s="103">
        <f t="shared" si="122"/>
        <v>0</v>
      </c>
      <c r="H191" s="103">
        <f t="shared" si="122"/>
        <v>0</v>
      </c>
      <c r="I191" s="103">
        <f t="shared" si="122"/>
        <v>0</v>
      </c>
      <c r="J191" s="103">
        <f t="shared" si="122"/>
        <v>0</v>
      </c>
      <c r="K191" s="103">
        <f t="shared" si="122"/>
        <v>0</v>
      </c>
      <c r="L191" s="103">
        <f t="shared" si="122"/>
        <v>0</v>
      </c>
      <c r="M191" s="103">
        <f t="shared" si="122"/>
        <v>0</v>
      </c>
      <c r="N191" s="103">
        <f t="shared" si="122"/>
        <v>0</v>
      </c>
      <c r="O191" s="211">
        <f t="shared" si="122"/>
        <v>0</v>
      </c>
      <c r="P191" s="211">
        <f t="shared" si="122"/>
        <v>0</v>
      </c>
      <c r="Q191" s="211">
        <f t="shared" si="122"/>
        <v>0</v>
      </c>
      <c r="R191" s="211">
        <f t="shared" si="122"/>
        <v>0</v>
      </c>
      <c r="S191" s="211">
        <f t="shared" si="122"/>
        <v>0</v>
      </c>
      <c r="T191" s="211">
        <f t="shared" si="122"/>
        <v>0</v>
      </c>
      <c r="U191" s="211">
        <f t="shared" si="122"/>
        <v>0</v>
      </c>
      <c r="V191" s="211">
        <f t="shared" si="122"/>
        <v>0</v>
      </c>
      <c r="W191" s="211">
        <f t="shared" si="122"/>
        <v>0</v>
      </c>
      <c r="X191" s="211">
        <f t="shared" si="122"/>
        <v>0</v>
      </c>
      <c r="Y191" s="211">
        <f t="shared" si="122"/>
        <v>0</v>
      </c>
      <c r="Z191" s="211">
        <f t="shared" si="122"/>
        <v>0</v>
      </c>
      <c r="AA191" s="211">
        <f t="shared" si="122"/>
        <v>0</v>
      </c>
      <c r="AB191" s="211">
        <f t="shared" si="122"/>
        <v>0</v>
      </c>
      <c r="AC191" s="211">
        <f t="shared" si="122"/>
        <v>0</v>
      </c>
      <c r="AD191" s="211">
        <f t="shared" si="122"/>
        <v>0</v>
      </c>
      <c r="AE191" s="211">
        <f t="shared" si="122"/>
        <v>0</v>
      </c>
      <c r="AF191" s="211">
        <f t="shared" si="122"/>
        <v>0</v>
      </c>
      <c r="AG191" s="211">
        <f t="shared" si="122"/>
        <v>0</v>
      </c>
      <c r="AH191" s="211">
        <f t="shared" si="122"/>
        <v>0</v>
      </c>
      <c r="AI191" s="211">
        <f t="shared" si="122"/>
        <v>0</v>
      </c>
      <c r="AJ191" s="211">
        <f t="shared" si="122"/>
        <v>0</v>
      </c>
      <c r="AK191" s="211">
        <f t="shared" si="122"/>
        <v>0</v>
      </c>
      <c r="AL191" s="211">
        <f t="shared" si="122"/>
        <v>0</v>
      </c>
      <c r="AM191" s="211">
        <f t="shared" si="122"/>
        <v>0</v>
      </c>
    </row>
    <row r="192" spans="1:39" ht="15.75" hidden="1" thickBot="1" x14ac:dyDescent="0.3">
      <c r="A192" s="96"/>
      <c r="B192" s="79" t="s">
        <v>131</v>
      </c>
      <c r="C192" s="104">
        <f>IFERROR(C190/C73,0)</f>
        <v>0</v>
      </c>
      <c r="D192" s="104">
        <f t="shared" ref="D192:AM192" si="123">IFERROR(D190/D73,0)</f>
        <v>0</v>
      </c>
      <c r="E192" s="104">
        <f t="shared" si="123"/>
        <v>0</v>
      </c>
      <c r="F192" s="104">
        <f t="shared" si="123"/>
        <v>0</v>
      </c>
      <c r="G192" s="104">
        <f t="shared" si="123"/>
        <v>0</v>
      </c>
      <c r="H192" s="104">
        <f t="shared" si="123"/>
        <v>0</v>
      </c>
      <c r="I192" s="104">
        <f t="shared" si="123"/>
        <v>0</v>
      </c>
      <c r="J192" s="104">
        <f t="shared" si="123"/>
        <v>0</v>
      </c>
      <c r="K192" s="104">
        <f t="shared" si="123"/>
        <v>0</v>
      </c>
      <c r="L192" s="104">
        <f t="shared" si="123"/>
        <v>0</v>
      </c>
      <c r="M192" s="104">
        <f t="shared" si="123"/>
        <v>0</v>
      </c>
      <c r="N192" s="104">
        <f t="shared" si="123"/>
        <v>0</v>
      </c>
      <c r="O192" s="212">
        <f t="shared" si="123"/>
        <v>0</v>
      </c>
      <c r="P192" s="212">
        <f t="shared" si="123"/>
        <v>0</v>
      </c>
      <c r="Q192" s="212">
        <f t="shared" si="123"/>
        <v>0</v>
      </c>
      <c r="R192" s="212">
        <f t="shared" si="123"/>
        <v>0</v>
      </c>
      <c r="S192" s="212">
        <f t="shared" si="123"/>
        <v>0</v>
      </c>
      <c r="T192" s="212">
        <f t="shared" si="123"/>
        <v>0</v>
      </c>
      <c r="U192" s="212">
        <f t="shared" si="123"/>
        <v>0</v>
      </c>
      <c r="V192" s="212">
        <f t="shared" si="123"/>
        <v>0</v>
      </c>
      <c r="W192" s="212">
        <f t="shared" si="123"/>
        <v>0</v>
      </c>
      <c r="X192" s="212">
        <f t="shared" si="123"/>
        <v>0</v>
      </c>
      <c r="Y192" s="212">
        <f t="shared" si="123"/>
        <v>0</v>
      </c>
      <c r="Z192" s="212">
        <f t="shared" si="123"/>
        <v>0</v>
      </c>
      <c r="AA192" s="212">
        <f t="shared" si="123"/>
        <v>0</v>
      </c>
      <c r="AB192" s="212">
        <f t="shared" si="123"/>
        <v>0</v>
      </c>
      <c r="AC192" s="212">
        <f t="shared" si="123"/>
        <v>0</v>
      </c>
      <c r="AD192" s="212">
        <f t="shared" si="123"/>
        <v>0</v>
      </c>
      <c r="AE192" s="212">
        <f t="shared" si="123"/>
        <v>0</v>
      </c>
      <c r="AF192" s="212">
        <f t="shared" si="123"/>
        <v>0</v>
      </c>
      <c r="AG192" s="212">
        <f t="shared" si="123"/>
        <v>0</v>
      </c>
      <c r="AH192" s="212">
        <f t="shared" si="123"/>
        <v>0</v>
      </c>
      <c r="AI192" s="212">
        <f t="shared" si="123"/>
        <v>0</v>
      </c>
      <c r="AJ192" s="212">
        <f t="shared" si="123"/>
        <v>0</v>
      </c>
      <c r="AK192" s="212">
        <f t="shared" si="123"/>
        <v>0</v>
      </c>
      <c r="AL192" s="212">
        <f t="shared" si="123"/>
        <v>0</v>
      </c>
      <c r="AM192" s="212">
        <f t="shared" si="123"/>
        <v>0</v>
      </c>
    </row>
    <row r="193" spans="1:39" ht="15.75" hidden="1" thickBot="1" x14ac:dyDescent="0.3">
      <c r="A193" s="96"/>
      <c r="B193" s="253" t="s">
        <v>132</v>
      </c>
      <c r="C193" s="106">
        <f>C191+C192</f>
        <v>0</v>
      </c>
      <c r="D193" s="106">
        <f t="shared" ref="D193:AM193" si="124">D191+D192</f>
        <v>0</v>
      </c>
      <c r="E193" s="107">
        <f t="shared" si="124"/>
        <v>0</v>
      </c>
      <c r="F193" s="107">
        <f t="shared" si="124"/>
        <v>0</v>
      </c>
      <c r="G193" s="107">
        <f t="shared" si="124"/>
        <v>0</v>
      </c>
      <c r="H193" s="107">
        <f t="shared" si="124"/>
        <v>0</v>
      </c>
      <c r="I193" s="107">
        <f t="shared" si="124"/>
        <v>0</v>
      </c>
      <c r="J193" s="107">
        <f t="shared" si="124"/>
        <v>0</v>
      </c>
      <c r="K193" s="107">
        <f t="shared" si="124"/>
        <v>0</v>
      </c>
      <c r="L193" s="107">
        <f t="shared" si="124"/>
        <v>0</v>
      </c>
      <c r="M193" s="108">
        <f t="shared" si="124"/>
        <v>0</v>
      </c>
      <c r="N193" s="117">
        <f t="shared" si="124"/>
        <v>0</v>
      </c>
      <c r="O193" s="213">
        <f t="shared" si="124"/>
        <v>0</v>
      </c>
      <c r="P193" s="213">
        <f t="shared" si="124"/>
        <v>0</v>
      </c>
      <c r="Q193" s="214">
        <f t="shared" si="124"/>
        <v>0</v>
      </c>
      <c r="R193" s="214">
        <f t="shared" si="124"/>
        <v>0</v>
      </c>
      <c r="S193" s="214">
        <f t="shared" si="124"/>
        <v>0</v>
      </c>
      <c r="T193" s="214">
        <f t="shared" si="124"/>
        <v>0</v>
      </c>
      <c r="U193" s="214">
        <f t="shared" si="124"/>
        <v>0</v>
      </c>
      <c r="V193" s="214">
        <f t="shared" si="124"/>
        <v>0</v>
      </c>
      <c r="W193" s="214">
        <f t="shared" si="124"/>
        <v>0</v>
      </c>
      <c r="X193" s="214">
        <f t="shared" si="124"/>
        <v>0</v>
      </c>
      <c r="Y193" s="228">
        <f t="shared" si="124"/>
        <v>0</v>
      </c>
      <c r="Z193" s="228">
        <f t="shared" si="124"/>
        <v>0</v>
      </c>
      <c r="AA193" s="213">
        <f t="shared" si="124"/>
        <v>0</v>
      </c>
      <c r="AB193" s="213">
        <f t="shared" si="124"/>
        <v>0</v>
      </c>
      <c r="AC193" s="214">
        <f t="shared" si="124"/>
        <v>0</v>
      </c>
      <c r="AD193" s="214">
        <f t="shared" si="124"/>
        <v>0</v>
      </c>
      <c r="AE193" s="214">
        <f t="shared" si="124"/>
        <v>0</v>
      </c>
      <c r="AF193" s="214">
        <f t="shared" si="124"/>
        <v>0</v>
      </c>
      <c r="AG193" s="214">
        <f t="shared" si="124"/>
        <v>0</v>
      </c>
      <c r="AH193" s="214">
        <f t="shared" si="124"/>
        <v>0</v>
      </c>
      <c r="AI193" s="214">
        <f t="shared" si="124"/>
        <v>0</v>
      </c>
      <c r="AJ193" s="214">
        <f t="shared" si="124"/>
        <v>0</v>
      </c>
      <c r="AK193" s="228">
        <f t="shared" si="124"/>
        <v>0</v>
      </c>
      <c r="AL193" s="228">
        <f t="shared" si="124"/>
        <v>0</v>
      </c>
      <c r="AM193" s="213">
        <f t="shared" si="124"/>
        <v>0</v>
      </c>
    </row>
    <row r="194" spans="1:39" hidden="1" x14ac:dyDescent="0.25">
      <c r="A194" s="96"/>
      <c r="B194" s="96" t="s">
        <v>133</v>
      </c>
      <c r="C194" s="110">
        <f>C186+C193</f>
        <v>0</v>
      </c>
      <c r="D194" s="110">
        <f t="shared" ref="D194:AM194" si="125">D186+D193</f>
        <v>0</v>
      </c>
      <c r="E194" s="110">
        <f t="shared" si="125"/>
        <v>0</v>
      </c>
      <c r="F194" s="110">
        <f t="shared" si="125"/>
        <v>0</v>
      </c>
      <c r="G194" s="110">
        <f t="shared" si="125"/>
        <v>0</v>
      </c>
      <c r="H194" s="110">
        <f t="shared" si="125"/>
        <v>0</v>
      </c>
      <c r="I194" s="110">
        <f t="shared" si="125"/>
        <v>0</v>
      </c>
      <c r="J194" s="110">
        <f t="shared" si="125"/>
        <v>0</v>
      </c>
      <c r="K194" s="110">
        <f t="shared" si="125"/>
        <v>0</v>
      </c>
      <c r="L194" s="110">
        <f t="shared" si="125"/>
        <v>0</v>
      </c>
      <c r="M194" s="110">
        <f t="shared" si="125"/>
        <v>0</v>
      </c>
      <c r="N194" s="110">
        <f t="shared" si="125"/>
        <v>0</v>
      </c>
      <c r="O194" s="217">
        <f t="shared" si="125"/>
        <v>0</v>
      </c>
      <c r="P194" s="217">
        <f t="shared" si="125"/>
        <v>0</v>
      </c>
      <c r="Q194" s="217">
        <f t="shared" si="125"/>
        <v>0</v>
      </c>
      <c r="R194" s="217">
        <f t="shared" si="125"/>
        <v>0</v>
      </c>
      <c r="S194" s="217">
        <f t="shared" si="125"/>
        <v>0</v>
      </c>
      <c r="T194" s="217">
        <f t="shared" si="125"/>
        <v>0</v>
      </c>
      <c r="U194" s="217">
        <f t="shared" si="125"/>
        <v>0</v>
      </c>
      <c r="V194" s="217">
        <f t="shared" si="125"/>
        <v>0</v>
      </c>
      <c r="W194" s="217">
        <f t="shared" si="125"/>
        <v>0</v>
      </c>
      <c r="X194" s="217">
        <f t="shared" si="125"/>
        <v>0</v>
      </c>
      <c r="Y194" s="217">
        <f t="shared" si="125"/>
        <v>0</v>
      </c>
      <c r="Z194" s="217">
        <f t="shared" si="125"/>
        <v>0</v>
      </c>
      <c r="AA194" s="217">
        <f t="shared" si="125"/>
        <v>0</v>
      </c>
      <c r="AB194" s="217">
        <f t="shared" si="125"/>
        <v>0</v>
      </c>
      <c r="AC194" s="217">
        <f t="shared" si="125"/>
        <v>0</v>
      </c>
      <c r="AD194" s="217">
        <f t="shared" si="125"/>
        <v>0</v>
      </c>
      <c r="AE194" s="217">
        <f t="shared" si="125"/>
        <v>0</v>
      </c>
      <c r="AF194" s="217">
        <f t="shared" si="125"/>
        <v>0</v>
      </c>
      <c r="AG194" s="217">
        <f t="shared" si="125"/>
        <v>0</v>
      </c>
      <c r="AH194" s="217">
        <f t="shared" si="125"/>
        <v>0</v>
      </c>
      <c r="AI194" s="217">
        <f t="shared" si="125"/>
        <v>0</v>
      </c>
      <c r="AJ194" s="217">
        <f t="shared" si="125"/>
        <v>0</v>
      </c>
      <c r="AK194" s="217">
        <f t="shared" si="125"/>
        <v>0</v>
      </c>
      <c r="AL194" s="217">
        <f t="shared" si="125"/>
        <v>0</v>
      </c>
      <c r="AM194" s="217">
        <f t="shared" si="125"/>
        <v>0</v>
      </c>
    </row>
    <row r="195" spans="1:39" hidden="1" x14ac:dyDescent="0.25">
      <c r="A195" s="96"/>
      <c r="B195" s="9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row>
    <row r="196" spans="1:39" hidden="1" x14ac:dyDescent="0.25">
      <c r="A196" s="96"/>
      <c r="B196" s="96" t="s">
        <v>134</v>
      </c>
      <c r="C196" s="111">
        <f t="shared" ref="C196" si="126">SUM(C182:C183)</f>
        <v>0</v>
      </c>
      <c r="D196" s="111">
        <f t="shared" ref="D196:AM196" si="127">SUM(D182:D183)</f>
        <v>0</v>
      </c>
      <c r="E196" s="112">
        <f t="shared" si="127"/>
        <v>0</v>
      </c>
      <c r="F196" s="112">
        <f t="shared" si="127"/>
        <v>0</v>
      </c>
      <c r="G196" s="112">
        <f t="shared" si="127"/>
        <v>0</v>
      </c>
      <c r="H196" s="112">
        <f t="shared" si="127"/>
        <v>0</v>
      </c>
      <c r="I196" s="112">
        <f t="shared" si="127"/>
        <v>0</v>
      </c>
      <c r="J196" s="112">
        <f t="shared" si="127"/>
        <v>0</v>
      </c>
      <c r="K196" s="112">
        <f t="shared" si="127"/>
        <v>0</v>
      </c>
      <c r="L196" s="112">
        <f t="shared" si="127"/>
        <v>0</v>
      </c>
      <c r="M196" s="113">
        <f t="shared" si="127"/>
        <v>0</v>
      </c>
      <c r="N196" s="113">
        <f t="shared" si="127"/>
        <v>0</v>
      </c>
      <c r="O196" s="223">
        <f t="shared" si="127"/>
        <v>0</v>
      </c>
      <c r="P196" s="223">
        <f t="shared" si="127"/>
        <v>0</v>
      </c>
      <c r="Q196" s="224">
        <f t="shared" si="127"/>
        <v>0</v>
      </c>
      <c r="R196" s="224">
        <f t="shared" si="127"/>
        <v>0</v>
      </c>
      <c r="S196" s="224">
        <f t="shared" si="127"/>
        <v>0</v>
      </c>
      <c r="T196" s="224">
        <f t="shared" si="127"/>
        <v>0</v>
      </c>
      <c r="U196" s="224">
        <f t="shared" si="127"/>
        <v>0</v>
      </c>
      <c r="V196" s="224">
        <f t="shared" si="127"/>
        <v>0</v>
      </c>
      <c r="W196" s="224">
        <f t="shared" si="127"/>
        <v>0</v>
      </c>
      <c r="X196" s="224">
        <f t="shared" si="127"/>
        <v>0</v>
      </c>
      <c r="Y196" s="225">
        <f t="shared" si="127"/>
        <v>0</v>
      </c>
      <c r="Z196" s="225">
        <f t="shared" si="127"/>
        <v>0</v>
      </c>
      <c r="AA196" s="223">
        <f t="shared" si="127"/>
        <v>0</v>
      </c>
      <c r="AB196" s="223">
        <f t="shared" si="127"/>
        <v>0</v>
      </c>
      <c r="AC196" s="224">
        <f t="shared" si="127"/>
        <v>0</v>
      </c>
      <c r="AD196" s="224">
        <f t="shared" si="127"/>
        <v>0</v>
      </c>
      <c r="AE196" s="224">
        <f t="shared" si="127"/>
        <v>0</v>
      </c>
      <c r="AF196" s="224">
        <f t="shared" si="127"/>
        <v>0</v>
      </c>
      <c r="AG196" s="224">
        <f t="shared" si="127"/>
        <v>0</v>
      </c>
      <c r="AH196" s="224">
        <f t="shared" si="127"/>
        <v>0</v>
      </c>
      <c r="AI196" s="224">
        <f t="shared" si="127"/>
        <v>0</v>
      </c>
      <c r="AJ196" s="224">
        <f t="shared" si="127"/>
        <v>0</v>
      </c>
      <c r="AK196" s="225">
        <f t="shared" si="127"/>
        <v>0</v>
      </c>
      <c r="AL196" s="225">
        <f t="shared" si="127"/>
        <v>0</v>
      </c>
      <c r="AM196" s="223">
        <f t="shared" si="127"/>
        <v>0</v>
      </c>
    </row>
    <row r="197" spans="1:39" hidden="1" x14ac:dyDescent="0.25">
      <c r="A197" s="96"/>
      <c r="B197" s="96" t="s">
        <v>135</v>
      </c>
      <c r="C197" s="111">
        <f t="shared" ref="C197" si="128">SUM(C189:C190)</f>
        <v>0</v>
      </c>
      <c r="D197" s="111">
        <f t="shared" ref="D197:AM197" si="129">SUM(D189:D190)</f>
        <v>0</v>
      </c>
      <c r="E197" s="112">
        <f t="shared" si="129"/>
        <v>0</v>
      </c>
      <c r="F197" s="112">
        <f t="shared" si="129"/>
        <v>0</v>
      </c>
      <c r="G197" s="112">
        <f t="shared" si="129"/>
        <v>0</v>
      </c>
      <c r="H197" s="112">
        <f t="shared" si="129"/>
        <v>0</v>
      </c>
      <c r="I197" s="112">
        <f t="shared" si="129"/>
        <v>0</v>
      </c>
      <c r="J197" s="112">
        <f t="shared" si="129"/>
        <v>0</v>
      </c>
      <c r="K197" s="112">
        <f t="shared" si="129"/>
        <v>0</v>
      </c>
      <c r="L197" s="112">
        <f t="shared" si="129"/>
        <v>0</v>
      </c>
      <c r="M197" s="113">
        <f t="shared" si="129"/>
        <v>0</v>
      </c>
      <c r="N197" s="113">
        <f t="shared" si="129"/>
        <v>0</v>
      </c>
      <c r="O197" s="223">
        <f t="shared" si="129"/>
        <v>0</v>
      </c>
      <c r="P197" s="223">
        <f t="shared" si="129"/>
        <v>0</v>
      </c>
      <c r="Q197" s="224">
        <f t="shared" si="129"/>
        <v>0</v>
      </c>
      <c r="R197" s="224">
        <f t="shared" si="129"/>
        <v>0</v>
      </c>
      <c r="S197" s="224">
        <f t="shared" si="129"/>
        <v>0</v>
      </c>
      <c r="T197" s="224">
        <f t="shared" si="129"/>
        <v>0</v>
      </c>
      <c r="U197" s="224">
        <f t="shared" si="129"/>
        <v>0</v>
      </c>
      <c r="V197" s="224">
        <f t="shared" si="129"/>
        <v>0</v>
      </c>
      <c r="W197" s="224">
        <f t="shared" si="129"/>
        <v>0</v>
      </c>
      <c r="X197" s="224">
        <f t="shared" si="129"/>
        <v>0</v>
      </c>
      <c r="Y197" s="225">
        <f t="shared" si="129"/>
        <v>0</v>
      </c>
      <c r="Z197" s="225">
        <f t="shared" si="129"/>
        <v>0</v>
      </c>
      <c r="AA197" s="223">
        <f t="shared" si="129"/>
        <v>0</v>
      </c>
      <c r="AB197" s="223">
        <f t="shared" si="129"/>
        <v>0</v>
      </c>
      <c r="AC197" s="224">
        <f t="shared" si="129"/>
        <v>0</v>
      </c>
      <c r="AD197" s="224">
        <f t="shared" si="129"/>
        <v>0</v>
      </c>
      <c r="AE197" s="224">
        <f t="shared" si="129"/>
        <v>0</v>
      </c>
      <c r="AF197" s="224">
        <f t="shared" si="129"/>
        <v>0</v>
      </c>
      <c r="AG197" s="224">
        <f t="shared" si="129"/>
        <v>0</v>
      </c>
      <c r="AH197" s="224">
        <f t="shared" si="129"/>
        <v>0</v>
      </c>
      <c r="AI197" s="224">
        <f t="shared" si="129"/>
        <v>0</v>
      </c>
      <c r="AJ197" s="224">
        <f t="shared" si="129"/>
        <v>0</v>
      </c>
      <c r="AK197" s="225">
        <f t="shared" si="129"/>
        <v>0</v>
      </c>
      <c r="AL197" s="225">
        <f t="shared" si="129"/>
        <v>0</v>
      </c>
      <c r="AM197" s="223">
        <f t="shared" si="129"/>
        <v>0</v>
      </c>
    </row>
    <row r="198" spans="1:39" hidden="1" x14ac:dyDescent="0.25">
      <c r="A198" s="96"/>
      <c r="B198" s="96" t="s">
        <v>122</v>
      </c>
      <c r="C198" s="114">
        <f t="shared" ref="C198" si="130">SUM(C196:C197)</f>
        <v>0</v>
      </c>
      <c r="D198" s="114">
        <f t="shared" ref="D198:AM198" si="131">SUM(D196:D197)</f>
        <v>0</v>
      </c>
      <c r="E198" s="114">
        <f t="shared" si="131"/>
        <v>0</v>
      </c>
      <c r="F198" s="114">
        <f t="shared" si="131"/>
        <v>0</v>
      </c>
      <c r="G198" s="114">
        <f t="shared" si="131"/>
        <v>0</v>
      </c>
      <c r="H198" s="114">
        <f t="shared" si="131"/>
        <v>0</v>
      </c>
      <c r="I198" s="114">
        <f t="shared" si="131"/>
        <v>0</v>
      </c>
      <c r="J198" s="114">
        <f t="shared" si="131"/>
        <v>0</v>
      </c>
      <c r="K198" s="114">
        <f t="shared" si="131"/>
        <v>0</v>
      </c>
      <c r="L198" s="114">
        <f t="shared" si="131"/>
        <v>0</v>
      </c>
      <c r="M198" s="115">
        <f t="shared" si="131"/>
        <v>0</v>
      </c>
      <c r="N198" s="115">
        <f t="shared" si="131"/>
        <v>0</v>
      </c>
      <c r="O198" s="226">
        <f t="shared" si="131"/>
        <v>0</v>
      </c>
      <c r="P198" s="226">
        <f t="shared" si="131"/>
        <v>0</v>
      </c>
      <c r="Q198" s="226">
        <f t="shared" si="131"/>
        <v>0</v>
      </c>
      <c r="R198" s="226">
        <f t="shared" si="131"/>
        <v>0</v>
      </c>
      <c r="S198" s="226">
        <f t="shared" si="131"/>
        <v>0</v>
      </c>
      <c r="T198" s="226">
        <f t="shared" si="131"/>
        <v>0</v>
      </c>
      <c r="U198" s="226">
        <f t="shared" si="131"/>
        <v>0</v>
      </c>
      <c r="V198" s="226">
        <f t="shared" si="131"/>
        <v>0</v>
      </c>
      <c r="W198" s="226">
        <f t="shared" si="131"/>
        <v>0</v>
      </c>
      <c r="X198" s="226">
        <f t="shared" si="131"/>
        <v>0</v>
      </c>
      <c r="Y198" s="227">
        <f t="shared" si="131"/>
        <v>0</v>
      </c>
      <c r="Z198" s="227">
        <f t="shared" si="131"/>
        <v>0</v>
      </c>
      <c r="AA198" s="226">
        <f t="shared" si="131"/>
        <v>0</v>
      </c>
      <c r="AB198" s="226">
        <f t="shared" si="131"/>
        <v>0</v>
      </c>
      <c r="AC198" s="226">
        <f t="shared" si="131"/>
        <v>0</v>
      </c>
      <c r="AD198" s="226">
        <f t="shared" si="131"/>
        <v>0</v>
      </c>
      <c r="AE198" s="226">
        <f t="shared" si="131"/>
        <v>0</v>
      </c>
      <c r="AF198" s="226">
        <f t="shared" si="131"/>
        <v>0</v>
      </c>
      <c r="AG198" s="226">
        <f t="shared" si="131"/>
        <v>0</v>
      </c>
      <c r="AH198" s="226">
        <f t="shared" si="131"/>
        <v>0</v>
      </c>
      <c r="AI198" s="226">
        <f t="shared" si="131"/>
        <v>0</v>
      </c>
      <c r="AJ198" s="226">
        <f t="shared" si="131"/>
        <v>0</v>
      </c>
      <c r="AK198" s="227">
        <f t="shared" si="131"/>
        <v>0</v>
      </c>
      <c r="AL198" s="227">
        <f t="shared" si="131"/>
        <v>0</v>
      </c>
      <c r="AM198" s="226">
        <f t="shared" si="131"/>
        <v>0</v>
      </c>
    </row>
    <row r="199" spans="1:39" hidden="1" x14ac:dyDescent="0.25"/>
    <row r="200" spans="1:39" hidden="1" x14ac:dyDescent="0.25">
      <c r="B200" s="166" t="s">
        <v>224</v>
      </c>
      <c r="C200" s="353">
        <f>IF('REVISED SUMMARY'!C4=0,0,C198-C73)</f>
        <v>0</v>
      </c>
      <c r="D200" s="353">
        <f>IF('REVISED SUMMARY'!D4=0,0,D198-D73)</f>
        <v>0</v>
      </c>
      <c r="E200" s="353">
        <f>IF('REVISED SUMMARY'!E4=0,0,E198-E73)</f>
        <v>0</v>
      </c>
      <c r="F200" s="353">
        <f>IF('REVISED SUMMARY'!F4=0,0,F198-F73)</f>
        <v>0</v>
      </c>
      <c r="G200" s="353">
        <f>IF('REVISED SUMMARY'!G4=0,0,G198-G73)</f>
        <v>0</v>
      </c>
      <c r="H200" s="353">
        <f>IF('REVISED SUMMARY'!H4=0,0,H198-H73)</f>
        <v>0</v>
      </c>
      <c r="I200" s="353">
        <f>IF('REVISED SUMMARY'!I4=0,0,I198-I73)</f>
        <v>0</v>
      </c>
      <c r="J200" s="353">
        <f>IF('REVISED SUMMARY'!J4=0,0,J198-J73)</f>
        <v>0</v>
      </c>
      <c r="K200" s="353">
        <f>IF('REVISED SUMMARY'!K4=0,0,K198-K73)</f>
        <v>0</v>
      </c>
      <c r="L200" s="353">
        <f>IF('REVISED SUMMARY'!L4=0,0,L198-L73)</f>
        <v>0</v>
      </c>
      <c r="M200" s="353">
        <f>IF('REVISED SUMMARY'!M4=0,0,M198-M73)</f>
        <v>0</v>
      </c>
      <c r="N200" s="353">
        <f>IF('REVISED SUMMARY'!N4=0,0,N198-N73)</f>
        <v>0</v>
      </c>
    </row>
    <row r="201" spans="1:39" hidden="1" x14ac:dyDescent="0.25">
      <c r="B201" s="166"/>
      <c r="C201" s="166"/>
      <c r="D201" s="166"/>
      <c r="E201" s="166"/>
      <c r="F201" s="166"/>
      <c r="G201" s="166"/>
      <c r="H201" s="166"/>
      <c r="I201" s="166"/>
      <c r="J201" s="166"/>
      <c r="K201" s="166"/>
      <c r="L201" s="166"/>
      <c r="M201" s="166"/>
      <c r="N201" s="166"/>
    </row>
  </sheetData>
  <mergeCells count="19">
    <mergeCell ref="A92:A105"/>
    <mergeCell ref="A77:A90"/>
    <mergeCell ref="A4:A19"/>
    <mergeCell ref="A22:A37"/>
    <mergeCell ref="A40:A55"/>
    <mergeCell ref="A58:A74"/>
    <mergeCell ref="AA125:AL125"/>
    <mergeCell ref="B108:N108"/>
    <mergeCell ref="O108:Z108"/>
    <mergeCell ref="AA108:AL108"/>
    <mergeCell ref="A107:A122"/>
    <mergeCell ref="B107:N107"/>
    <mergeCell ref="O107:Z107"/>
    <mergeCell ref="AA107:AL107"/>
    <mergeCell ref="A126:A139"/>
    <mergeCell ref="A142:A158"/>
    <mergeCell ref="A161:A177"/>
    <mergeCell ref="C125:N125"/>
    <mergeCell ref="O125:Z12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499984740745262"/>
  </sheetPr>
  <dimension ref="A1:AO109"/>
  <sheetViews>
    <sheetView topLeftCell="A53" zoomScale="80" zoomScaleNormal="80" workbookViewId="0">
      <pane xSplit="2" topLeftCell="AD1" activePane="topRight" state="frozen"/>
      <selection activeCell="B2" sqref="B2:B3"/>
      <selection pane="topRight" activeCell="AN53" sqref="AN1:CH1048576"/>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39" width="13.710937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42" t="s">
        <v>29</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643"/>
      <c r="B5" s="11" t="s">
        <v>19</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row>
    <row r="6" spans="1:41" x14ac:dyDescent="0.25">
      <c r="A6" s="643"/>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row>
    <row r="7" spans="1:41" x14ac:dyDescent="0.25">
      <c r="A7" s="643"/>
      <c r="B7" s="11" t="s">
        <v>20</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row>
    <row r="8" spans="1:41" x14ac:dyDescent="0.25">
      <c r="A8" s="643"/>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row>
    <row r="9" spans="1:41" x14ac:dyDescent="0.25">
      <c r="A9" s="643"/>
      <c r="B9" s="12" t="s">
        <v>21</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row>
    <row r="10" spans="1:41" x14ac:dyDescent="0.25">
      <c r="A10" s="643"/>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row>
    <row r="11" spans="1:41" x14ac:dyDescent="0.25">
      <c r="A11" s="643"/>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row>
    <row r="12" spans="1:41" x14ac:dyDescent="0.25">
      <c r="A12" s="643"/>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row>
    <row r="13" spans="1:41" x14ac:dyDescent="0.25">
      <c r="A13" s="643"/>
      <c r="B13" s="11" t="s">
        <v>5</v>
      </c>
      <c r="C13" s="3">
        <f>'BIZ kWh ENTRY'!C108</f>
        <v>0</v>
      </c>
      <c r="D13" s="3">
        <f>'BIZ kWh ENTRY'!D108</f>
        <v>0</v>
      </c>
      <c r="E13" s="3">
        <f>'BIZ kWh ENTRY'!E108</f>
        <v>0</v>
      </c>
      <c r="F13" s="3">
        <f>'BIZ kWh ENTRY'!F108</f>
        <v>0</v>
      </c>
      <c r="G13" s="3">
        <f>'BIZ kWh ENTRY'!G108</f>
        <v>0</v>
      </c>
      <c r="H13" s="3">
        <f>'BIZ kWh ENTRY'!H108</f>
        <v>0</v>
      </c>
      <c r="I13" s="3">
        <f>'BIZ kWh ENTRY'!I108</f>
        <v>6629.2670499999995</v>
      </c>
      <c r="J13" s="3">
        <f>'BIZ kWh ENTRY'!J108</f>
        <v>11179.974799999996</v>
      </c>
      <c r="K13" s="3">
        <f>'BIZ kWh ENTRY'!K108</f>
        <v>0</v>
      </c>
      <c r="L13" s="3">
        <f>'BIZ kWh ENTRY'!L108</f>
        <v>0</v>
      </c>
      <c r="M13" s="3">
        <f>'BIZ kWh ENTRY'!M108</f>
        <v>0</v>
      </c>
      <c r="N13" s="3">
        <f>'BIZ kWh ENTRY'!N108</f>
        <v>0</v>
      </c>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row>
    <row r="14" spans="1:41" x14ac:dyDescent="0.25">
      <c r="A14" s="643"/>
      <c r="B14" s="11" t="s">
        <v>22</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row>
    <row r="15" spans="1:41" x14ac:dyDescent="0.25">
      <c r="A15" s="643"/>
      <c r="B15" s="11" t="s">
        <v>23</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row>
    <row r="16" spans="1:41" x14ac:dyDescent="0.25">
      <c r="A16" s="643"/>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row>
    <row r="17" spans="1:39" x14ac:dyDescent="0.25">
      <c r="A17" s="643"/>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row>
    <row r="18" spans="1:39" x14ac:dyDescent="0.25">
      <c r="A18" s="643"/>
      <c r="B18" s="11" t="s">
        <v>11</v>
      </c>
      <c r="C18" s="3"/>
      <c r="D18" s="3"/>
      <c r="E18" s="229"/>
      <c r="F18" s="229"/>
      <c r="G18" s="229"/>
      <c r="H18" s="229"/>
      <c r="I18" s="229"/>
      <c r="J18" s="229"/>
      <c r="K18" s="229"/>
      <c r="L18" s="229"/>
      <c r="M18" s="229"/>
      <c r="N18" s="229"/>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row>
    <row r="19" spans="1:39" ht="15.75" thickBot="1" x14ac:dyDescent="0.3">
      <c r="A19" s="644"/>
      <c r="B19" s="185" t="s">
        <v>24</v>
      </c>
      <c r="C19" s="230">
        <f>SUM(C5:C18)</f>
        <v>0</v>
      </c>
      <c r="D19" s="230">
        <f t="shared" ref="D19:N19" si="1">SUM(D5:D18)</f>
        <v>0</v>
      </c>
      <c r="E19" s="230">
        <f t="shared" si="1"/>
        <v>0</v>
      </c>
      <c r="F19" s="230">
        <f t="shared" si="1"/>
        <v>0</v>
      </c>
      <c r="G19" s="230">
        <f t="shared" si="1"/>
        <v>0</v>
      </c>
      <c r="H19" s="230">
        <f t="shared" si="1"/>
        <v>0</v>
      </c>
      <c r="I19" s="230">
        <f t="shared" si="1"/>
        <v>6629.2670499999995</v>
      </c>
      <c r="J19" s="230">
        <f t="shared" si="1"/>
        <v>11179.974799999996</v>
      </c>
      <c r="K19" s="230">
        <f t="shared" si="1"/>
        <v>0</v>
      </c>
      <c r="L19" s="230">
        <f t="shared" si="1"/>
        <v>0</v>
      </c>
      <c r="M19" s="230">
        <f t="shared" si="1"/>
        <v>0</v>
      </c>
      <c r="N19" s="230">
        <f t="shared" si="1"/>
        <v>0</v>
      </c>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row>
    <row r="20" spans="1:39" x14ac:dyDescent="0.25">
      <c r="A20" s="249"/>
      <c r="B20" s="250"/>
      <c r="C20" s="9"/>
      <c r="D20" s="250"/>
      <c r="E20" s="9"/>
      <c r="F20" s="250"/>
      <c r="G20" s="250"/>
      <c r="H20" s="9"/>
      <c r="I20" s="250"/>
      <c r="J20" s="250"/>
      <c r="K20" s="9"/>
      <c r="L20" s="250"/>
      <c r="M20" s="304" t="s">
        <v>207</v>
      </c>
      <c r="N20" s="305">
        <f>SUM(C19:N19)</f>
        <v>17809.241849999995</v>
      </c>
      <c r="O20" s="304" t="s">
        <v>208</v>
      </c>
      <c r="P20" s="306">
        <f>'BIZ kWh ENTRY'!O113</f>
        <v>17809.241849999995</v>
      </c>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row>
    <row r="22" spans="1:39" ht="16.5" thickBot="1" x14ac:dyDescent="0.3">
      <c r="A22" s="585" t="s">
        <v>30</v>
      </c>
      <c r="B22" s="17" t="str">
        <f t="shared" ref="B22" si="2">B4</f>
        <v>End Use</v>
      </c>
      <c r="C22" s="142">
        <f>C$4</f>
        <v>44927</v>
      </c>
      <c r="D22" s="142">
        <f t="shared" ref="D22:AM22" si="3">D$4</f>
        <v>44958</v>
      </c>
      <c r="E22" s="142">
        <f t="shared" si="3"/>
        <v>44986</v>
      </c>
      <c r="F22" s="142">
        <f t="shared" si="3"/>
        <v>45017</v>
      </c>
      <c r="G22" s="142">
        <f t="shared" si="3"/>
        <v>45047</v>
      </c>
      <c r="H22" s="142">
        <f t="shared" si="3"/>
        <v>45078</v>
      </c>
      <c r="I22" s="142">
        <f t="shared" si="3"/>
        <v>45108</v>
      </c>
      <c r="J22" s="142">
        <f t="shared" si="3"/>
        <v>45139</v>
      </c>
      <c r="K22" s="142">
        <f t="shared" si="3"/>
        <v>45170</v>
      </c>
      <c r="L22" s="142">
        <f t="shared" si="3"/>
        <v>45200</v>
      </c>
      <c r="M22" s="142">
        <f t="shared" si="3"/>
        <v>45231</v>
      </c>
      <c r="N22" s="142">
        <f t="shared" si="3"/>
        <v>45261</v>
      </c>
      <c r="O22" s="142">
        <f t="shared" si="3"/>
        <v>45292</v>
      </c>
      <c r="P22" s="142">
        <f t="shared" si="3"/>
        <v>45323</v>
      </c>
      <c r="Q22" s="142">
        <f t="shared" si="3"/>
        <v>45352</v>
      </c>
      <c r="R22" s="142">
        <f t="shared" si="3"/>
        <v>45383</v>
      </c>
      <c r="S22" s="142">
        <f t="shared" si="3"/>
        <v>45413</v>
      </c>
      <c r="T22" s="142">
        <f t="shared" si="3"/>
        <v>45444</v>
      </c>
      <c r="U22" s="142">
        <f t="shared" si="3"/>
        <v>45474</v>
      </c>
      <c r="V22" s="142">
        <f t="shared" si="3"/>
        <v>45505</v>
      </c>
      <c r="W22" s="142">
        <f t="shared" si="3"/>
        <v>45536</v>
      </c>
      <c r="X22" s="142">
        <f t="shared" si="3"/>
        <v>45566</v>
      </c>
      <c r="Y22" s="142">
        <f t="shared" si="3"/>
        <v>45597</v>
      </c>
      <c r="Z22" s="142">
        <f t="shared" si="3"/>
        <v>45627</v>
      </c>
      <c r="AA22" s="142">
        <f t="shared" si="3"/>
        <v>45658</v>
      </c>
      <c r="AB22" s="142">
        <f t="shared" si="3"/>
        <v>45689</v>
      </c>
      <c r="AC22" s="142">
        <f t="shared" si="3"/>
        <v>45717</v>
      </c>
      <c r="AD22" s="142">
        <f t="shared" si="3"/>
        <v>45748</v>
      </c>
      <c r="AE22" s="142">
        <f t="shared" si="3"/>
        <v>45778</v>
      </c>
      <c r="AF22" s="142">
        <f t="shared" si="3"/>
        <v>45809</v>
      </c>
      <c r="AG22" s="142">
        <f t="shared" si="3"/>
        <v>45839</v>
      </c>
      <c r="AH22" s="142">
        <f t="shared" si="3"/>
        <v>45870</v>
      </c>
      <c r="AI22" s="142">
        <f t="shared" si="3"/>
        <v>45901</v>
      </c>
      <c r="AJ22" s="142">
        <f t="shared" si="3"/>
        <v>45931</v>
      </c>
      <c r="AK22" s="142">
        <f t="shared" si="3"/>
        <v>45962</v>
      </c>
      <c r="AL22" s="142">
        <f t="shared" si="3"/>
        <v>45992</v>
      </c>
      <c r="AM22" s="142">
        <f t="shared" si="3"/>
        <v>46023</v>
      </c>
    </row>
    <row r="23" spans="1:39" ht="15" customHeight="1" x14ac:dyDescent="0.25">
      <c r="A23" s="586"/>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row>
    <row r="24" spans="1:39" x14ac:dyDescent="0.25">
      <c r="A24" s="586"/>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row>
    <row r="25" spans="1:39" x14ac:dyDescent="0.25">
      <c r="A25" s="586"/>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row>
    <row r="26" spans="1:39" x14ac:dyDescent="0.25">
      <c r="A26" s="586"/>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row>
    <row r="27" spans="1:39" x14ac:dyDescent="0.25">
      <c r="A27" s="586"/>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row>
    <row r="28" spans="1:39" x14ac:dyDescent="0.25">
      <c r="A28" s="586"/>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row>
    <row r="29" spans="1:39" x14ac:dyDescent="0.25">
      <c r="A29" s="586"/>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row>
    <row r="30" spans="1:39" x14ac:dyDescent="0.25">
      <c r="A30" s="586"/>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row>
    <row r="31" spans="1:39" x14ac:dyDescent="0.25">
      <c r="A31" s="586"/>
      <c r="B31" s="11" t="str">
        <f t="shared" si="4"/>
        <v>Miscellaneous</v>
      </c>
      <c r="C31" s="3">
        <f>'BIZ kWh ENTRY'!S108</f>
        <v>0</v>
      </c>
      <c r="D31" s="3">
        <f>'BIZ kWh ENTRY'!T108</f>
        <v>0</v>
      </c>
      <c r="E31" s="3">
        <f>'BIZ kWh ENTRY'!U108</f>
        <v>0</v>
      </c>
      <c r="F31" s="3">
        <f>'BIZ kWh ENTRY'!V108</f>
        <v>0</v>
      </c>
      <c r="G31" s="3">
        <f>'BIZ kWh ENTRY'!W108</f>
        <v>0</v>
      </c>
      <c r="H31" s="3">
        <f>'BIZ kWh ENTRY'!X108</f>
        <v>0</v>
      </c>
      <c r="I31" s="3">
        <f>'BIZ kWh ENTRY'!Y108</f>
        <v>138951.73132499997</v>
      </c>
      <c r="J31" s="3">
        <f>'BIZ kWh ENTRY'!Z108</f>
        <v>264068.18575833307</v>
      </c>
      <c r="K31" s="3">
        <f>'BIZ kWh ENTRY'!AA108</f>
        <v>0</v>
      </c>
      <c r="L31" s="3">
        <f>'BIZ kWh ENTRY'!AB108</f>
        <v>0</v>
      </c>
      <c r="M31" s="3">
        <f>'BIZ kWh ENTRY'!AC108</f>
        <v>0</v>
      </c>
      <c r="N31" s="3">
        <f>'BIZ kWh ENTRY'!AD108</f>
        <v>311.90220000000323</v>
      </c>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row>
    <row r="32" spans="1:39" ht="15" customHeight="1" x14ac:dyDescent="0.25">
      <c r="A32" s="586"/>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row>
    <row r="33" spans="1:39" x14ac:dyDescent="0.25">
      <c r="A33" s="586"/>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row>
    <row r="34" spans="1:39" x14ac:dyDescent="0.25">
      <c r="A34" s="586"/>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row>
    <row r="35" spans="1:39" x14ac:dyDescent="0.25">
      <c r="A35" s="586"/>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row>
    <row r="36" spans="1:39" ht="15" customHeight="1" x14ac:dyDescent="0.25">
      <c r="A36" s="586"/>
      <c r="B36" s="11" t="str">
        <f t="shared" si="4"/>
        <v xml:space="preserve"> </v>
      </c>
      <c r="C36" s="3"/>
      <c r="D36" s="3"/>
      <c r="E36" s="3"/>
      <c r="F36" s="3"/>
      <c r="G36" s="3"/>
      <c r="H36" s="3"/>
      <c r="I36" s="3"/>
      <c r="J36" s="3"/>
      <c r="K36" s="3"/>
      <c r="L36" s="3"/>
      <c r="M36" s="3"/>
      <c r="N36" s="3"/>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row>
    <row r="37" spans="1:39" ht="15" customHeight="1" thickBot="1" x14ac:dyDescent="0.3">
      <c r="A37" s="587"/>
      <c r="B37" s="185" t="str">
        <f t="shared" si="4"/>
        <v>Monthly kWh</v>
      </c>
      <c r="C37" s="230">
        <f>SUM(C23:C36)</f>
        <v>0</v>
      </c>
      <c r="D37" s="230">
        <f t="shared" ref="D37:N37" si="5">SUM(D23:D36)</f>
        <v>0</v>
      </c>
      <c r="E37" s="230">
        <f t="shared" si="5"/>
        <v>0</v>
      </c>
      <c r="F37" s="230">
        <f t="shared" si="5"/>
        <v>0</v>
      </c>
      <c r="G37" s="230">
        <f t="shared" si="5"/>
        <v>0</v>
      </c>
      <c r="H37" s="230">
        <f t="shared" si="5"/>
        <v>0</v>
      </c>
      <c r="I37" s="230">
        <f t="shared" si="5"/>
        <v>138951.73132499997</v>
      </c>
      <c r="J37" s="230">
        <f t="shared" si="5"/>
        <v>264068.18575833307</v>
      </c>
      <c r="K37" s="230">
        <f t="shared" si="5"/>
        <v>0</v>
      </c>
      <c r="L37" s="230">
        <f t="shared" si="5"/>
        <v>0</v>
      </c>
      <c r="M37" s="230">
        <f t="shared" si="5"/>
        <v>0</v>
      </c>
      <c r="N37" s="230">
        <f t="shared" si="5"/>
        <v>311.90220000000323</v>
      </c>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row>
    <row r="38" spans="1:39" x14ac:dyDescent="0.25">
      <c r="A38" s="8"/>
      <c r="B38" s="250"/>
      <c r="C38" s="9"/>
      <c r="D38" s="250"/>
      <c r="E38" s="9"/>
      <c r="F38" s="250"/>
      <c r="G38" s="250"/>
      <c r="H38" s="9"/>
      <c r="I38" s="250"/>
      <c r="J38" s="250"/>
      <c r="K38" s="9"/>
      <c r="L38" s="250"/>
      <c r="M38" s="304" t="s">
        <v>207</v>
      </c>
      <c r="N38" s="305">
        <f>SUM(C37:N37)</f>
        <v>403331.81928333302</v>
      </c>
      <c r="O38" s="304" t="s">
        <v>208</v>
      </c>
      <c r="P38" s="306">
        <f>'BIZ kWh ENTRY'!AE113</f>
        <v>403331.81928333302</v>
      </c>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row>
    <row r="40" spans="1:39" ht="16.5" thickBot="1" x14ac:dyDescent="0.3">
      <c r="A40" s="588" t="s">
        <v>31</v>
      </c>
      <c r="B40" s="17" t="str">
        <f t="shared" ref="B40" si="6">B22</f>
        <v>End Use</v>
      </c>
      <c r="C40" s="142">
        <f>C$4</f>
        <v>44927</v>
      </c>
      <c r="D40" s="142">
        <f t="shared" ref="D40:AM40" si="7">D$4</f>
        <v>44958</v>
      </c>
      <c r="E40" s="142">
        <f t="shared" si="7"/>
        <v>44986</v>
      </c>
      <c r="F40" s="142">
        <f t="shared" si="7"/>
        <v>45017</v>
      </c>
      <c r="G40" s="142">
        <f t="shared" si="7"/>
        <v>45047</v>
      </c>
      <c r="H40" s="142">
        <f t="shared" si="7"/>
        <v>45078</v>
      </c>
      <c r="I40" s="142">
        <f t="shared" si="7"/>
        <v>45108</v>
      </c>
      <c r="J40" s="142">
        <f t="shared" si="7"/>
        <v>45139</v>
      </c>
      <c r="K40" s="142">
        <f t="shared" si="7"/>
        <v>45170</v>
      </c>
      <c r="L40" s="142">
        <f t="shared" si="7"/>
        <v>45200</v>
      </c>
      <c r="M40" s="142">
        <f t="shared" si="7"/>
        <v>45231</v>
      </c>
      <c r="N40" s="142">
        <f t="shared" si="7"/>
        <v>45261</v>
      </c>
      <c r="O40" s="142">
        <f t="shared" si="7"/>
        <v>45292</v>
      </c>
      <c r="P40" s="142">
        <f t="shared" si="7"/>
        <v>45323</v>
      </c>
      <c r="Q40" s="142">
        <f t="shared" si="7"/>
        <v>45352</v>
      </c>
      <c r="R40" s="142">
        <f t="shared" si="7"/>
        <v>45383</v>
      </c>
      <c r="S40" s="142">
        <f t="shared" si="7"/>
        <v>45413</v>
      </c>
      <c r="T40" s="142">
        <f t="shared" si="7"/>
        <v>45444</v>
      </c>
      <c r="U40" s="142">
        <f t="shared" si="7"/>
        <v>45474</v>
      </c>
      <c r="V40" s="142">
        <f t="shared" si="7"/>
        <v>45505</v>
      </c>
      <c r="W40" s="142">
        <f t="shared" si="7"/>
        <v>45536</v>
      </c>
      <c r="X40" s="142">
        <f t="shared" si="7"/>
        <v>45566</v>
      </c>
      <c r="Y40" s="142">
        <f t="shared" si="7"/>
        <v>45597</v>
      </c>
      <c r="Z40" s="142">
        <f t="shared" si="7"/>
        <v>45627</v>
      </c>
      <c r="AA40" s="142">
        <f t="shared" si="7"/>
        <v>45658</v>
      </c>
      <c r="AB40" s="142">
        <f t="shared" si="7"/>
        <v>45689</v>
      </c>
      <c r="AC40" s="142">
        <f t="shared" si="7"/>
        <v>45717</v>
      </c>
      <c r="AD40" s="142">
        <f t="shared" si="7"/>
        <v>45748</v>
      </c>
      <c r="AE40" s="142">
        <f t="shared" si="7"/>
        <v>45778</v>
      </c>
      <c r="AF40" s="142">
        <f t="shared" si="7"/>
        <v>45809</v>
      </c>
      <c r="AG40" s="142">
        <f t="shared" si="7"/>
        <v>45839</v>
      </c>
      <c r="AH40" s="142">
        <f t="shared" si="7"/>
        <v>45870</v>
      </c>
      <c r="AI40" s="142">
        <f t="shared" si="7"/>
        <v>45901</v>
      </c>
      <c r="AJ40" s="142">
        <f t="shared" si="7"/>
        <v>45931</v>
      </c>
      <c r="AK40" s="142">
        <f t="shared" si="7"/>
        <v>45962</v>
      </c>
      <c r="AL40" s="142">
        <f t="shared" si="7"/>
        <v>45992</v>
      </c>
      <c r="AM40" s="142">
        <f t="shared" si="7"/>
        <v>46023</v>
      </c>
    </row>
    <row r="41" spans="1:39" ht="15" customHeight="1" x14ac:dyDescent="0.25">
      <c r="A41" s="589"/>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39" x14ac:dyDescent="0.25">
      <c r="A42" s="589"/>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row>
    <row r="43" spans="1:39" x14ac:dyDescent="0.25">
      <c r="A43" s="589"/>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row>
    <row r="44" spans="1:39" x14ac:dyDescent="0.25">
      <c r="A44" s="589"/>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row>
    <row r="45" spans="1:39" x14ac:dyDescent="0.25">
      <c r="A45" s="589"/>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row>
    <row r="46" spans="1:39" x14ac:dyDescent="0.25">
      <c r="A46" s="589"/>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row>
    <row r="47" spans="1:39" x14ac:dyDescent="0.25">
      <c r="A47" s="589"/>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row>
    <row r="48" spans="1:39" x14ac:dyDescent="0.25">
      <c r="A48" s="589"/>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row>
    <row r="49" spans="1:39" x14ac:dyDescent="0.25">
      <c r="A49" s="589"/>
      <c r="B49" s="11" t="str">
        <f t="shared" si="8"/>
        <v>Miscellaneous</v>
      </c>
      <c r="C49" s="3">
        <f>'BIZ kWh ENTRY'!AI108</f>
        <v>0</v>
      </c>
      <c r="D49" s="3">
        <f>'BIZ kWh ENTRY'!AJ108</f>
        <v>0</v>
      </c>
      <c r="E49" s="3">
        <f>'BIZ kWh ENTRY'!AK108</f>
        <v>0</v>
      </c>
      <c r="F49" s="3">
        <f>'BIZ kWh ENTRY'!AL108</f>
        <v>0</v>
      </c>
      <c r="G49" s="3">
        <f>'BIZ kWh ENTRY'!AM108</f>
        <v>0</v>
      </c>
      <c r="H49" s="3">
        <f>'BIZ kWh ENTRY'!AN108</f>
        <v>0</v>
      </c>
      <c r="I49" s="3">
        <f>'BIZ kWh ENTRY'!AO108</f>
        <v>53266.900050000084</v>
      </c>
      <c r="J49" s="3">
        <f>'BIZ kWh ENTRY'!AP108</f>
        <v>312344.2862750002</v>
      </c>
      <c r="K49" s="3">
        <f>'BIZ kWh ENTRY'!AQ108</f>
        <v>0</v>
      </c>
      <c r="L49" s="3">
        <f>'BIZ kWh ENTRY'!AR108</f>
        <v>0</v>
      </c>
      <c r="M49" s="3">
        <f>'BIZ kWh ENTRY'!AS108</f>
        <v>0</v>
      </c>
      <c r="N49" s="3">
        <f>'BIZ kWh ENTRY'!AT108</f>
        <v>39886.515174999993</v>
      </c>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row>
    <row r="50" spans="1:39" ht="15" customHeight="1" x14ac:dyDescent="0.25">
      <c r="A50" s="589"/>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row>
    <row r="51" spans="1:39" x14ac:dyDescent="0.25">
      <c r="A51" s="589"/>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row>
    <row r="52" spans="1:39" x14ac:dyDescent="0.25">
      <c r="A52" s="589"/>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row>
    <row r="53" spans="1:39" x14ac:dyDescent="0.25">
      <c r="A53" s="589"/>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row>
    <row r="54" spans="1:39" ht="15" customHeight="1" x14ac:dyDescent="0.25">
      <c r="A54" s="589"/>
      <c r="B54" s="11" t="str">
        <f t="shared" si="8"/>
        <v xml:space="preserve"> </v>
      </c>
      <c r="C54" s="3"/>
      <c r="D54" s="3"/>
      <c r="E54" s="3"/>
      <c r="F54" s="3"/>
      <c r="G54" s="3"/>
      <c r="H54" s="3"/>
      <c r="I54" s="3"/>
      <c r="J54" s="3"/>
      <c r="K54" s="3"/>
      <c r="L54" s="3"/>
      <c r="M54" s="3"/>
      <c r="N54" s="3"/>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row>
    <row r="55" spans="1:39" ht="15" customHeight="1" thickBot="1" x14ac:dyDescent="0.3">
      <c r="A55" s="590"/>
      <c r="B55" s="185" t="str">
        <f t="shared" si="8"/>
        <v>Monthly kWh</v>
      </c>
      <c r="C55" s="230">
        <f>SUM(C41:C54)</f>
        <v>0</v>
      </c>
      <c r="D55" s="230">
        <f t="shared" ref="D55:N55" si="9">SUM(D41:D54)</f>
        <v>0</v>
      </c>
      <c r="E55" s="230">
        <f t="shared" si="9"/>
        <v>0</v>
      </c>
      <c r="F55" s="230">
        <f t="shared" si="9"/>
        <v>0</v>
      </c>
      <c r="G55" s="230">
        <f t="shared" si="9"/>
        <v>0</v>
      </c>
      <c r="H55" s="230">
        <f t="shared" si="9"/>
        <v>0</v>
      </c>
      <c r="I55" s="230">
        <f t="shared" si="9"/>
        <v>53266.900050000084</v>
      </c>
      <c r="J55" s="230">
        <f t="shared" si="9"/>
        <v>312344.2862750002</v>
      </c>
      <c r="K55" s="230">
        <f t="shared" si="9"/>
        <v>0</v>
      </c>
      <c r="L55" s="230">
        <f t="shared" si="9"/>
        <v>0</v>
      </c>
      <c r="M55" s="230">
        <f t="shared" si="9"/>
        <v>0</v>
      </c>
      <c r="N55" s="230">
        <f t="shared" si="9"/>
        <v>39886.515174999993</v>
      </c>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row>
    <row r="56" spans="1:39" ht="15" customHeight="1" x14ac:dyDescent="0.25">
      <c r="A56" s="8"/>
      <c r="B56" s="250"/>
      <c r="C56" s="9"/>
      <c r="D56" s="250"/>
      <c r="E56" s="9"/>
      <c r="F56" s="5"/>
      <c r="G56" s="5"/>
      <c r="H56" s="5"/>
      <c r="I56" s="5"/>
      <c r="J56" s="5"/>
      <c r="K56" s="5"/>
      <c r="L56" s="5"/>
      <c r="M56" s="304" t="s">
        <v>207</v>
      </c>
      <c r="N56" s="305">
        <f>SUM(C55:N55)</f>
        <v>405497.70150000026</v>
      </c>
      <c r="O56" s="304" t="s">
        <v>208</v>
      </c>
      <c r="P56" s="306">
        <f>'BIZ kWh ENTRY'!AU113</f>
        <v>405497.70150000026</v>
      </c>
      <c r="Q56" s="5"/>
      <c r="R56" s="5"/>
      <c r="S56" s="5"/>
      <c r="T56" s="5"/>
      <c r="U56" s="5"/>
      <c r="V56" s="5"/>
      <c r="W56" s="5"/>
      <c r="X56" s="5"/>
      <c r="Y56" s="5"/>
      <c r="Z56" s="5"/>
      <c r="AA56" s="5"/>
      <c r="AB56" s="5"/>
      <c r="AC56" s="5"/>
      <c r="AD56" s="5"/>
      <c r="AE56" s="5"/>
      <c r="AF56" s="5"/>
      <c r="AG56" s="5"/>
      <c r="AH56" s="5"/>
      <c r="AI56" s="5"/>
      <c r="AJ56" s="5"/>
      <c r="AK56" s="5"/>
      <c r="AL56" s="5"/>
      <c r="AM56" s="5"/>
    </row>
    <row r="57" spans="1:39" ht="15.75" thickBot="1" x14ac:dyDescent="0.3">
      <c r="C57" s="127"/>
      <c r="D57" s="127"/>
      <c r="E57" s="127"/>
      <c r="F57" s="250"/>
      <c r="G57" s="250"/>
      <c r="H57" s="9"/>
      <c r="I57" s="250"/>
      <c r="J57" s="250"/>
      <c r="K57" s="9"/>
      <c r="L57" s="250"/>
      <c r="M57" s="250"/>
      <c r="N57" s="9"/>
      <c r="O57" s="250"/>
      <c r="P57" s="250"/>
      <c r="Q57" s="9"/>
      <c r="R57" s="250"/>
      <c r="S57" s="250"/>
      <c r="T57" s="9"/>
      <c r="U57" s="250"/>
      <c r="V57" s="250"/>
      <c r="W57" s="9"/>
      <c r="X57" s="250"/>
      <c r="Y57" s="250"/>
      <c r="Z57" s="9"/>
      <c r="AA57" s="250"/>
      <c r="AB57" s="250"/>
      <c r="AC57" s="9"/>
      <c r="AD57" s="250"/>
      <c r="AE57" s="250"/>
      <c r="AF57" s="9"/>
      <c r="AG57" s="250"/>
      <c r="AH57" s="250"/>
      <c r="AI57" s="9"/>
      <c r="AJ57" s="250"/>
      <c r="AK57" s="250"/>
      <c r="AL57" s="9"/>
      <c r="AM57" s="250"/>
    </row>
    <row r="58" spans="1:39" ht="16.5" thickBot="1" x14ac:dyDescent="0.3">
      <c r="A58" s="639" t="s">
        <v>32</v>
      </c>
      <c r="B58" s="17" t="str">
        <f t="shared" ref="B58" si="10">B40</f>
        <v>End Use</v>
      </c>
      <c r="C58" s="142">
        <f>C$4</f>
        <v>44927</v>
      </c>
      <c r="D58" s="142">
        <f t="shared" ref="D58:AM58" si="11">D$4</f>
        <v>44958</v>
      </c>
      <c r="E58" s="142">
        <f t="shared" si="11"/>
        <v>44986</v>
      </c>
      <c r="F58" s="142">
        <f t="shared" si="11"/>
        <v>45017</v>
      </c>
      <c r="G58" s="142">
        <f t="shared" si="11"/>
        <v>45047</v>
      </c>
      <c r="H58" s="142">
        <f t="shared" si="11"/>
        <v>45078</v>
      </c>
      <c r="I58" s="142">
        <f t="shared" si="11"/>
        <v>45108</v>
      </c>
      <c r="J58" s="142">
        <f t="shared" si="11"/>
        <v>45139</v>
      </c>
      <c r="K58" s="142">
        <f t="shared" si="11"/>
        <v>45170</v>
      </c>
      <c r="L58" s="142">
        <f t="shared" si="11"/>
        <v>45200</v>
      </c>
      <c r="M58" s="142">
        <f t="shared" si="11"/>
        <v>45231</v>
      </c>
      <c r="N58" s="142">
        <f t="shared" si="11"/>
        <v>45261</v>
      </c>
      <c r="O58" s="142">
        <f t="shared" si="11"/>
        <v>45292</v>
      </c>
      <c r="P58" s="142">
        <f t="shared" si="11"/>
        <v>45323</v>
      </c>
      <c r="Q58" s="142">
        <f t="shared" si="11"/>
        <v>45352</v>
      </c>
      <c r="R58" s="142">
        <f t="shared" si="11"/>
        <v>45383</v>
      </c>
      <c r="S58" s="142">
        <f t="shared" si="11"/>
        <v>45413</v>
      </c>
      <c r="T58" s="142">
        <f t="shared" si="11"/>
        <v>45444</v>
      </c>
      <c r="U58" s="142">
        <f t="shared" si="11"/>
        <v>45474</v>
      </c>
      <c r="V58" s="142">
        <f t="shared" si="11"/>
        <v>45505</v>
      </c>
      <c r="W58" s="142">
        <f t="shared" si="11"/>
        <v>45536</v>
      </c>
      <c r="X58" s="142">
        <f t="shared" si="11"/>
        <v>45566</v>
      </c>
      <c r="Y58" s="142">
        <f t="shared" si="11"/>
        <v>45597</v>
      </c>
      <c r="Z58" s="142">
        <f t="shared" si="11"/>
        <v>45627</v>
      </c>
      <c r="AA58" s="142">
        <f t="shared" si="11"/>
        <v>45658</v>
      </c>
      <c r="AB58" s="142">
        <f t="shared" si="11"/>
        <v>45689</v>
      </c>
      <c r="AC58" s="142">
        <f t="shared" si="11"/>
        <v>45717</v>
      </c>
      <c r="AD58" s="142">
        <f t="shared" si="11"/>
        <v>45748</v>
      </c>
      <c r="AE58" s="142">
        <f t="shared" si="11"/>
        <v>45778</v>
      </c>
      <c r="AF58" s="142">
        <f t="shared" si="11"/>
        <v>45809</v>
      </c>
      <c r="AG58" s="142">
        <f t="shared" si="11"/>
        <v>45839</v>
      </c>
      <c r="AH58" s="142">
        <f t="shared" si="11"/>
        <v>45870</v>
      </c>
      <c r="AI58" s="142">
        <f t="shared" si="11"/>
        <v>45901</v>
      </c>
      <c r="AJ58" s="142">
        <f t="shared" si="11"/>
        <v>45931</v>
      </c>
      <c r="AK58" s="142">
        <f t="shared" si="11"/>
        <v>45962</v>
      </c>
      <c r="AL58" s="142">
        <f t="shared" si="11"/>
        <v>45992</v>
      </c>
      <c r="AM58" s="142">
        <f t="shared" si="11"/>
        <v>46023</v>
      </c>
    </row>
    <row r="59" spans="1:39" x14ac:dyDescent="0.25">
      <c r="A59" s="640"/>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row>
    <row r="60" spans="1:39" ht="15" customHeight="1" x14ac:dyDescent="0.25">
      <c r="A60" s="640"/>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row>
    <row r="61" spans="1:39" x14ac:dyDescent="0.25">
      <c r="A61" s="640"/>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row>
    <row r="62" spans="1:39" x14ac:dyDescent="0.25">
      <c r="A62" s="640"/>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row>
    <row r="63" spans="1:39" x14ac:dyDescent="0.25">
      <c r="A63" s="640"/>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row>
    <row r="64" spans="1:39" x14ac:dyDescent="0.25">
      <c r="A64" s="640"/>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row>
    <row r="65" spans="1:39" x14ac:dyDescent="0.25">
      <c r="A65" s="640"/>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row>
    <row r="66" spans="1:39" x14ac:dyDescent="0.25">
      <c r="A66" s="640"/>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row>
    <row r="67" spans="1:39" x14ac:dyDescent="0.25">
      <c r="A67" s="640"/>
      <c r="B67" s="11" t="str">
        <f t="shared" si="12"/>
        <v>Miscellaneous</v>
      </c>
      <c r="C67" s="3">
        <f>'BIZ kWh ENTRY'!AY108</f>
        <v>0</v>
      </c>
      <c r="D67" s="3">
        <f>'BIZ kWh ENTRY'!AZ108</f>
        <v>0</v>
      </c>
      <c r="E67" s="3">
        <f>'BIZ kWh ENTRY'!BA108</f>
        <v>0</v>
      </c>
      <c r="F67" s="3">
        <f>'BIZ kWh ENTRY'!BB108</f>
        <v>0</v>
      </c>
      <c r="G67" s="3">
        <f>'BIZ kWh ENTRY'!BC108</f>
        <v>0</v>
      </c>
      <c r="H67" s="3">
        <f>'BIZ kWh ENTRY'!BD108</f>
        <v>0</v>
      </c>
      <c r="I67" s="3">
        <f>'BIZ kWh ENTRY'!BE108</f>
        <v>-12421.016700000133</v>
      </c>
      <c r="J67" s="3">
        <f>'BIZ kWh ENTRY'!BF108</f>
        <v>8539.018450000025</v>
      </c>
      <c r="K67" s="3">
        <f>'BIZ kWh ENTRY'!BG108</f>
        <v>0</v>
      </c>
      <c r="L67" s="3">
        <f>'BIZ kWh ENTRY'!BH108</f>
        <v>0</v>
      </c>
      <c r="M67" s="3">
        <f>'BIZ kWh ENTRY'!BI108</f>
        <v>0</v>
      </c>
      <c r="N67" s="3">
        <f>'BIZ kWh ENTRY'!BJ108</f>
        <v>102870.74129999999</v>
      </c>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row>
    <row r="68" spans="1:39" x14ac:dyDescent="0.25">
      <c r="A68" s="640"/>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row>
    <row r="69" spans="1:39" ht="15.75" customHeight="1" x14ac:dyDescent="0.25">
      <c r="A69" s="640"/>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row>
    <row r="70" spans="1:39" x14ac:dyDescent="0.25">
      <c r="A70" s="640"/>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row>
    <row r="71" spans="1:39" x14ac:dyDescent="0.25">
      <c r="A71" s="640"/>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row>
    <row r="72" spans="1:39" x14ac:dyDescent="0.25">
      <c r="A72" s="640"/>
      <c r="B72" s="11" t="str">
        <f t="shared" si="12"/>
        <v xml:space="preserve"> </v>
      </c>
      <c r="C72" s="3"/>
      <c r="D72" s="3"/>
      <c r="E72" s="3"/>
      <c r="F72" s="3"/>
      <c r="G72" s="3"/>
      <c r="H72" s="3"/>
      <c r="I72" s="3"/>
      <c r="J72" s="3"/>
      <c r="K72" s="3"/>
      <c r="L72" s="3"/>
      <c r="M72" s="3"/>
      <c r="N72" s="3"/>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row>
    <row r="73" spans="1:39" ht="15.75" customHeight="1" thickBot="1" x14ac:dyDescent="0.3">
      <c r="A73" s="641"/>
      <c r="B73" s="185" t="str">
        <f t="shared" si="12"/>
        <v>Monthly kWh</v>
      </c>
      <c r="C73" s="230">
        <f>SUM(C59:C72)</f>
        <v>0</v>
      </c>
      <c r="D73" s="230">
        <f t="shared" ref="D73:N73" si="13">SUM(D59:D72)</f>
        <v>0</v>
      </c>
      <c r="E73" s="230">
        <f t="shared" si="13"/>
        <v>0</v>
      </c>
      <c r="F73" s="230">
        <f t="shared" si="13"/>
        <v>0</v>
      </c>
      <c r="G73" s="230">
        <f t="shared" si="13"/>
        <v>0</v>
      </c>
      <c r="H73" s="230">
        <f t="shared" si="13"/>
        <v>0</v>
      </c>
      <c r="I73" s="230">
        <f t="shared" si="13"/>
        <v>-12421.016700000133</v>
      </c>
      <c r="J73" s="230">
        <f t="shared" si="13"/>
        <v>8539.018450000025</v>
      </c>
      <c r="K73" s="230">
        <f t="shared" si="13"/>
        <v>0</v>
      </c>
      <c r="L73" s="230">
        <f t="shared" si="13"/>
        <v>0</v>
      </c>
      <c r="M73" s="230">
        <f t="shared" si="13"/>
        <v>0</v>
      </c>
      <c r="N73" s="230">
        <f t="shared" si="13"/>
        <v>102870.74129999999</v>
      </c>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row>
    <row r="74" spans="1:39" ht="15.75" customHeight="1" x14ac:dyDescent="0.25">
      <c r="A74" s="8"/>
      <c r="B74" s="250"/>
      <c r="C74" s="9"/>
      <c r="D74" s="250"/>
      <c r="E74" s="9"/>
      <c r="F74" s="5"/>
      <c r="G74" s="250"/>
      <c r="H74" s="250"/>
      <c r="I74" s="9"/>
      <c r="J74" s="250"/>
      <c r="K74" s="250"/>
      <c r="L74" s="9"/>
      <c r="M74" s="304" t="s">
        <v>207</v>
      </c>
      <c r="N74" s="305">
        <f>SUM(C73:N73)</f>
        <v>98988.743049999888</v>
      </c>
      <c r="O74" s="304" t="s">
        <v>208</v>
      </c>
      <c r="P74" s="306">
        <f>'BIZ kWh ENTRY'!BK113</f>
        <v>98988.743049999888</v>
      </c>
      <c r="Q74" s="250"/>
      <c r="R74" s="9"/>
      <c r="S74" s="250"/>
      <c r="T74" s="250"/>
      <c r="U74" s="9"/>
      <c r="V74" s="250"/>
      <c r="W74" s="250"/>
      <c r="X74" s="9"/>
      <c r="Y74" s="250"/>
      <c r="Z74" s="250"/>
      <c r="AA74" s="9"/>
      <c r="AB74" s="250"/>
      <c r="AC74" s="250"/>
      <c r="AD74" s="9"/>
      <c r="AE74" s="250"/>
      <c r="AF74" s="250"/>
      <c r="AG74" s="9"/>
      <c r="AH74" s="250"/>
      <c r="AI74" s="250"/>
      <c r="AJ74" s="9"/>
      <c r="AK74" s="250"/>
      <c r="AL74" s="250"/>
      <c r="AM74" s="9"/>
    </row>
    <row r="75" spans="1:39" ht="15.75" customHeight="1" thickBot="1" x14ac:dyDescent="0.3">
      <c r="P75" s="301">
        <f>P20+P38+P56+P74</f>
        <v>925627.50568333315</v>
      </c>
    </row>
    <row r="76" spans="1:39" ht="16.5" customHeight="1" thickBot="1" x14ac:dyDescent="0.3">
      <c r="A76" s="574" t="s">
        <v>16</v>
      </c>
      <c r="B76" s="17" t="s">
        <v>103</v>
      </c>
      <c r="C76" s="142">
        <f>C$4</f>
        <v>44927</v>
      </c>
      <c r="D76" s="142">
        <f t="shared" ref="D76:AM76" si="14">D$4</f>
        <v>44958</v>
      </c>
      <c r="E76" s="142">
        <f t="shared" si="14"/>
        <v>44986</v>
      </c>
      <c r="F76" s="142">
        <f t="shared" si="14"/>
        <v>45017</v>
      </c>
      <c r="G76" s="142">
        <f t="shared" si="14"/>
        <v>45047</v>
      </c>
      <c r="H76" s="142">
        <f t="shared" si="14"/>
        <v>45078</v>
      </c>
      <c r="I76" s="142">
        <f t="shared" si="14"/>
        <v>45108</v>
      </c>
      <c r="J76" s="142">
        <f t="shared" si="14"/>
        <v>45139</v>
      </c>
      <c r="K76" s="142">
        <f t="shared" si="14"/>
        <v>45170</v>
      </c>
      <c r="L76" s="142">
        <f t="shared" si="14"/>
        <v>45200</v>
      </c>
      <c r="M76" s="142">
        <f t="shared" si="14"/>
        <v>45231</v>
      </c>
      <c r="N76" s="142">
        <f t="shared" si="14"/>
        <v>45261</v>
      </c>
      <c r="O76" s="142">
        <f t="shared" si="14"/>
        <v>45292</v>
      </c>
      <c r="P76" s="142">
        <f t="shared" si="14"/>
        <v>45323</v>
      </c>
      <c r="Q76" s="142">
        <f t="shared" si="14"/>
        <v>45352</v>
      </c>
      <c r="R76" s="142">
        <f t="shared" si="14"/>
        <v>45383</v>
      </c>
      <c r="S76" s="142">
        <f t="shared" si="14"/>
        <v>45413</v>
      </c>
      <c r="T76" s="142">
        <f t="shared" si="14"/>
        <v>45444</v>
      </c>
      <c r="U76" s="142">
        <f t="shared" si="14"/>
        <v>45474</v>
      </c>
      <c r="V76" s="142">
        <f t="shared" si="14"/>
        <v>45505</v>
      </c>
      <c r="W76" s="142">
        <f t="shared" si="14"/>
        <v>45536</v>
      </c>
      <c r="X76" s="142">
        <f t="shared" si="14"/>
        <v>45566</v>
      </c>
      <c r="Y76" s="142">
        <f t="shared" si="14"/>
        <v>45597</v>
      </c>
      <c r="Z76" s="142">
        <f t="shared" si="14"/>
        <v>45627</v>
      </c>
      <c r="AA76" s="142">
        <f t="shared" si="14"/>
        <v>45658</v>
      </c>
      <c r="AB76" s="142">
        <f t="shared" si="14"/>
        <v>45689</v>
      </c>
      <c r="AC76" s="142">
        <f t="shared" si="14"/>
        <v>45717</v>
      </c>
      <c r="AD76" s="142">
        <f t="shared" si="14"/>
        <v>45748</v>
      </c>
      <c r="AE76" s="142">
        <f t="shared" si="14"/>
        <v>45778</v>
      </c>
      <c r="AF76" s="142">
        <f t="shared" si="14"/>
        <v>45809</v>
      </c>
      <c r="AG76" s="142">
        <f t="shared" si="14"/>
        <v>45839</v>
      </c>
      <c r="AH76" s="142">
        <f t="shared" si="14"/>
        <v>45870</v>
      </c>
      <c r="AI76" s="142">
        <f t="shared" si="14"/>
        <v>45901</v>
      </c>
      <c r="AJ76" s="142">
        <f t="shared" si="14"/>
        <v>45931</v>
      </c>
      <c r="AK76" s="142">
        <f t="shared" si="14"/>
        <v>45962</v>
      </c>
      <c r="AL76" s="142">
        <f t="shared" si="14"/>
        <v>45992</v>
      </c>
      <c r="AM76" s="142">
        <f t="shared" si="14"/>
        <v>46023</v>
      </c>
    </row>
    <row r="77" spans="1:39" ht="15.75" x14ac:dyDescent="0.25">
      <c r="A77" s="575"/>
      <c r="B77" s="13" t="s">
        <v>29</v>
      </c>
      <c r="C77" s="26">
        <f>((C19*C$90))*C$2</f>
        <v>0</v>
      </c>
      <c r="D77" s="26">
        <f t="shared" ref="D77:AM77" si="15">((D19*D$90))*D$2</f>
        <v>0</v>
      </c>
      <c r="E77" s="26">
        <f t="shared" si="15"/>
        <v>0</v>
      </c>
      <c r="F77" s="26">
        <f t="shared" si="15"/>
        <v>0</v>
      </c>
      <c r="G77" s="26">
        <f t="shared" si="15"/>
        <v>0</v>
      </c>
      <c r="H77" s="26">
        <f t="shared" si="15"/>
        <v>0</v>
      </c>
      <c r="I77" s="26">
        <f t="shared" si="15"/>
        <v>571.71163648887739</v>
      </c>
      <c r="J77" s="26">
        <f t="shared" si="15"/>
        <v>964.16717573813969</v>
      </c>
      <c r="K77" s="26">
        <f t="shared" si="15"/>
        <v>0</v>
      </c>
      <c r="L77" s="26">
        <f t="shared" si="15"/>
        <v>0</v>
      </c>
      <c r="M77" s="26">
        <f t="shared" si="15"/>
        <v>0</v>
      </c>
      <c r="N77" s="26">
        <f t="shared" si="15"/>
        <v>0</v>
      </c>
      <c r="O77" s="26">
        <f t="shared" si="15"/>
        <v>0</v>
      </c>
      <c r="P77" s="26">
        <f t="shared" si="15"/>
        <v>0</v>
      </c>
      <c r="Q77" s="26">
        <f t="shared" si="15"/>
        <v>0</v>
      </c>
      <c r="R77" s="26">
        <f t="shared" si="15"/>
        <v>0</v>
      </c>
      <c r="S77" s="26">
        <f t="shared" si="15"/>
        <v>0</v>
      </c>
      <c r="T77" s="26">
        <f t="shared" si="15"/>
        <v>0</v>
      </c>
      <c r="U77" s="26">
        <f t="shared" si="15"/>
        <v>0</v>
      </c>
      <c r="V77" s="26">
        <f t="shared" si="15"/>
        <v>0</v>
      </c>
      <c r="W77" s="26">
        <f t="shared" si="15"/>
        <v>0</v>
      </c>
      <c r="X77" s="26">
        <f t="shared" si="15"/>
        <v>0</v>
      </c>
      <c r="Y77" s="26">
        <f t="shared" si="15"/>
        <v>0</v>
      </c>
      <c r="Z77" s="26">
        <f t="shared" si="15"/>
        <v>0</v>
      </c>
      <c r="AA77" s="26">
        <f t="shared" si="15"/>
        <v>0</v>
      </c>
      <c r="AB77" s="26">
        <f t="shared" si="15"/>
        <v>0</v>
      </c>
      <c r="AC77" s="26">
        <f t="shared" si="15"/>
        <v>0</v>
      </c>
      <c r="AD77" s="26">
        <f t="shared" si="15"/>
        <v>0</v>
      </c>
      <c r="AE77" s="26">
        <f t="shared" si="15"/>
        <v>0</v>
      </c>
      <c r="AF77" s="26">
        <f t="shared" si="15"/>
        <v>0</v>
      </c>
      <c r="AG77" s="26">
        <f t="shared" si="15"/>
        <v>0</v>
      </c>
      <c r="AH77" s="26">
        <f t="shared" si="15"/>
        <v>0</v>
      </c>
      <c r="AI77" s="26">
        <f t="shared" si="15"/>
        <v>0</v>
      </c>
      <c r="AJ77" s="26">
        <f t="shared" si="15"/>
        <v>0</v>
      </c>
      <c r="AK77" s="26">
        <f t="shared" si="15"/>
        <v>0</v>
      </c>
      <c r="AL77" s="26">
        <f t="shared" si="15"/>
        <v>0</v>
      </c>
      <c r="AM77" s="26">
        <f t="shared" si="15"/>
        <v>0</v>
      </c>
    </row>
    <row r="78" spans="1:39" ht="15.75" x14ac:dyDescent="0.25">
      <c r="A78" s="575"/>
      <c r="B78" s="13" t="s">
        <v>30</v>
      </c>
      <c r="C78" s="26">
        <f>((C37*C$91))*C$2</f>
        <v>0</v>
      </c>
      <c r="D78" s="26">
        <f t="shared" ref="D78:AM78" si="16">((D37*D$91))*D$2</f>
        <v>0</v>
      </c>
      <c r="E78" s="26">
        <f t="shared" si="16"/>
        <v>0</v>
      </c>
      <c r="F78" s="26">
        <f t="shared" si="16"/>
        <v>0</v>
      </c>
      <c r="G78" s="26">
        <f t="shared" si="16"/>
        <v>0</v>
      </c>
      <c r="H78" s="26">
        <f t="shared" si="16"/>
        <v>0</v>
      </c>
      <c r="I78" s="26">
        <f t="shared" si="16"/>
        <v>9120.1455186223357</v>
      </c>
      <c r="J78" s="26">
        <f t="shared" si="16"/>
        <v>17419.350297413454</v>
      </c>
      <c r="K78" s="26">
        <f t="shared" si="16"/>
        <v>0</v>
      </c>
      <c r="L78" s="26">
        <f t="shared" si="16"/>
        <v>0</v>
      </c>
      <c r="M78" s="26">
        <f t="shared" si="16"/>
        <v>0</v>
      </c>
      <c r="N78" s="26">
        <f t="shared" si="16"/>
        <v>10.502230522410109</v>
      </c>
      <c r="O78" s="26">
        <f t="shared" si="16"/>
        <v>0</v>
      </c>
      <c r="P78" s="26">
        <f t="shared" si="16"/>
        <v>0</v>
      </c>
      <c r="Q78" s="26">
        <f t="shared" si="16"/>
        <v>0</v>
      </c>
      <c r="R78" s="26">
        <f t="shared" si="16"/>
        <v>0</v>
      </c>
      <c r="S78" s="26">
        <f t="shared" si="16"/>
        <v>0</v>
      </c>
      <c r="T78" s="26">
        <f t="shared" si="16"/>
        <v>0</v>
      </c>
      <c r="U78" s="26">
        <f t="shared" si="16"/>
        <v>0</v>
      </c>
      <c r="V78" s="26">
        <f t="shared" si="16"/>
        <v>0</v>
      </c>
      <c r="W78" s="26">
        <f t="shared" si="16"/>
        <v>0</v>
      </c>
      <c r="X78" s="26">
        <f t="shared" si="16"/>
        <v>0</v>
      </c>
      <c r="Y78" s="26">
        <f t="shared" si="16"/>
        <v>0</v>
      </c>
      <c r="Z78" s="26">
        <f t="shared" si="16"/>
        <v>0</v>
      </c>
      <c r="AA78" s="26">
        <f t="shared" si="16"/>
        <v>0</v>
      </c>
      <c r="AB78" s="26">
        <f t="shared" si="16"/>
        <v>0</v>
      </c>
      <c r="AC78" s="26">
        <f t="shared" si="16"/>
        <v>0</v>
      </c>
      <c r="AD78" s="26">
        <f t="shared" si="16"/>
        <v>0</v>
      </c>
      <c r="AE78" s="26">
        <f t="shared" si="16"/>
        <v>0</v>
      </c>
      <c r="AF78" s="26">
        <f t="shared" si="16"/>
        <v>0</v>
      </c>
      <c r="AG78" s="26">
        <f t="shared" si="16"/>
        <v>0</v>
      </c>
      <c r="AH78" s="26">
        <f t="shared" si="16"/>
        <v>0</v>
      </c>
      <c r="AI78" s="26">
        <f t="shared" si="16"/>
        <v>0</v>
      </c>
      <c r="AJ78" s="26">
        <f t="shared" si="16"/>
        <v>0</v>
      </c>
      <c r="AK78" s="26">
        <f t="shared" si="16"/>
        <v>0</v>
      </c>
      <c r="AL78" s="26">
        <f t="shared" si="16"/>
        <v>0</v>
      </c>
      <c r="AM78" s="26">
        <f t="shared" si="16"/>
        <v>0</v>
      </c>
    </row>
    <row r="79" spans="1:39" ht="15.75" x14ac:dyDescent="0.25">
      <c r="A79" s="575"/>
      <c r="B79" s="13" t="s">
        <v>31</v>
      </c>
      <c r="C79" s="26">
        <f>((C55*C$92))*C$2</f>
        <v>0</v>
      </c>
      <c r="D79" s="26">
        <f t="shared" ref="D79:AM79" si="17">((D55*D$92))*D$2</f>
        <v>0</v>
      </c>
      <c r="E79" s="26">
        <f t="shared" si="17"/>
        <v>0</v>
      </c>
      <c r="F79" s="26">
        <f t="shared" si="17"/>
        <v>0</v>
      </c>
      <c r="G79" s="26">
        <f t="shared" si="17"/>
        <v>0</v>
      </c>
      <c r="H79" s="26">
        <f t="shared" si="17"/>
        <v>0</v>
      </c>
      <c r="I79" s="26">
        <f t="shared" si="17"/>
        <v>3382.6372506701823</v>
      </c>
      <c r="J79" s="26">
        <f t="shared" si="17"/>
        <v>20001.950256121403</v>
      </c>
      <c r="K79" s="26">
        <f t="shared" si="17"/>
        <v>0</v>
      </c>
      <c r="L79" s="26">
        <f t="shared" si="17"/>
        <v>0</v>
      </c>
      <c r="M79" s="26">
        <f t="shared" si="17"/>
        <v>0</v>
      </c>
      <c r="N79" s="26">
        <f t="shared" si="17"/>
        <v>1310.8583552718223</v>
      </c>
      <c r="O79" s="26">
        <f t="shared" si="17"/>
        <v>0</v>
      </c>
      <c r="P79" s="26">
        <f t="shared" si="17"/>
        <v>0</v>
      </c>
      <c r="Q79" s="26">
        <f t="shared" si="17"/>
        <v>0</v>
      </c>
      <c r="R79" s="26">
        <f t="shared" si="17"/>
        <v>0</v>
      </c>
      <c r="S79" s="26">
        <f t="shared" si="17"/>
        <v>0</v>
      </c>
      <c r="T79" s="26">
        <f t="shared" si="17"/>
        <v>0</v>
      </c>
      <c r="U79" s="26">
        <f t="shared" si="17"/>
        <v>0</v>
      </c>
      <c r="V79" s="26">
        <f t="shared" si="17"/>
        <v>0</v>
      </c>
      <c r="W79" s="26">
        <f t="shared" si="17"/>
        <v>0</v>
      </c>
      <c r="X79" s="26">
        <f t="shared" si="17"/>
        <v>0</v>
      </c>
      <c r="Y79" s="26">
        <f t="shared" si="17"/>
        <v>0</v>
      </c>
      <c r="Z79" s="26">
        <f t="shared" si="17"/>
        <v>0</v>
      </c>
      <c r="AA79" s="26">
        <f t="shared" si="17"/>
        <v>0</v>
      </c>
      <c r="AB79" s="26">
        <f t="shared" si="17"/>
        <v>0</v>
      </c>
      <c r="AC79" s="26">
        <f t="shared" si="17"/>
        <v>0</v>
      </c>
      <c r="AD79" s="26">
        <f t="shared" si="17"/>
        <v>0</v>
      </c>
      <c r="AE79" s="26">
        <f t="shared" si="17"/>
        <v>0</v>
      </c>
      <c r="AF79" s="26">
        <f t="shared" si="17"/>
        <v>0</v>
      </c>
      <c r="AG79" s="26">
        <f t="shared" si="17"/>
        <v>0</v>
      </c>
      <c r="AH79" s="26">
        <f t="shared" si="17"/>
        <v>0</v>
      </c>
      <c r="AI79" s="26">
        <f t="shared" si="17"/>
        <v>0</v>
      </c>
      <c r="AJ79" s="26">
        <f t="shared" si="17"/>
        <v>0</v>
      </c>
      <c r="AK79" s="26">
        <f t="shared" si="17"/>
        <v>0</v>
      </c>
      <c r="AL79" s="26">
        <f t="shared" si="17"/>
        <v>0</v>
      </c>
      <c r="AM79" s="26">
        <f t="shared" si="17"/>
        <v>0</v>
      </c>
    </row>
    <row r="80" spans="1:39" ht="15.75" customHeight="1" x14ac:dyDescent="0.25">
      <c r="A80" s="575"/>
      <c r="B80" s="13" t="s">
        <v>32</v>
      </c>
      <c r="C80" s="26">
        <f>((C73*C$93))*C$2</f>
        <v>0</v>
      </c>
      <c r="D80" s="26">
        <f t="shared" ref="D80:AM80" si="18">((D73*D$93))*D$2</f>
        <v>0</v>
      </c>
      <c r="E80" s="26">
        <f t="shared" si="18"/>
        <v>0</v>
      </c>
      <c r="F80" s="26">
        <f t="shared" si="18"/>
        <v>0</v>
      </c>
      <c r="G80" s="26">
        <f t="shared" si="18"/>
        <v>0</v>
      </c>
      <c r="H80" s="26">
        <f t="shared" si="18"/>
        <v>0</v>
      </c>
      <c r="I80" s="26">
        <f t="shared" si="18"/>
        <v>-584.04707362361876</v>
      </c>
      <c r="J80" s="26">
        <f t="shared" si="18"/>
        <v>393.40368071548613</v>
      </c>
      <c r="K80" s="26">
        <f t="shared" si="18"/>
        <v>0</v>
      </c>
      <c r="L80" s="26">
        <f t="shared" si="18"/>
        <v>0</v>
      </c>
      <c r="M80" s="26">
        <f t="shared" si="18"/>
        <v>0</v>
      </c>
      <c r="N80" s="26">
        <f t="shared" si="18"/>
        <v>2376.99307092258</v>
      </c>
      <c r="O80" s="26">
        <f t="shared" si="18"/>
        <v>0</v>
      </c>
      <c r="P80" s="26">
        <f t="shared" si="18"/>
        <v>0</v>
      </c>
      <c r="Q80" s="26">
        <f t="shared" si="18"/>
        <v>0</v>
      </c>
      <c r="R80" s="26">
        <f t="shared" si="18"/>
        <v>0</v>
      </c>
      <c r="S80" s="26">
        <f t="shared" si="18"/>
        <v>0</v>
      </c>
      <c r="T80" s="26">
        <f t="shared" si="18"/>
        <v>0</v>
      </c>
      <c r="U80" s="26">
        <f t="shared" si="18"/>
        <v>0</v>
      </c>
      <c r="V80" s="26">
        <f t="shared" si="18"/>
        <v>0</v>
      </c>
      <c r="W80" s="26">
        <f t="shared" si="18"/>
        <v>0</v>
      </c>
      <c r="X80" s="26">
        <f t="shared" si="18"/>
        <v>0</v>
      </c>
      <c r="Y80" s="26">
        <f t="shared" si="18"/>
        <v>0</v>
      </c>
      <c r="Z80" s="26">
        <f t="shared" si="18"/>
        <v>0</v>
      </c>
      <c r="AA80" s="26">
        <f t="shared" si="18"/>
        <v>0</v>
      </c>
      <c r="AB80" s="26">
        <f t="shared" si="18"/>
        <v>0</v>
      </c>
      <c r="AC80" s="26">
        <f t="shared" si="18"/>
        <v>0</v>
      </c>
      <c r="AD80" s="26">
        <f t="shared" si="18"/>
        <v>0</v>
      </c>
      <c r="AE80" s="26">
        <f t="shared" si="18"/>
        <v>0</v>
      </c>
      <c r="AF80" s="26">
        <f t="shared" si="18"/>
        <v>0</v>
      </c>
      <c r="AG80" s="26">
        <f t="shared" si="18"/>
        <v>0</v>
      </c>
      <c r="AH80" s="26">
        <f t="shared" si="18"/>
        <v>0</v>
      </c>
      <c r="AI80" s="26">
        <f t="shared" si="18"/>
        <v>0</v>
      </c>
      <c r="AJ80" s="26">
        <f t="shared" si="18"/>
        <v>0</v>
      </c>
      <c r="AK80" s="26">
        <f t="shared" si="18"/>
        <v>0</v>
      </c>
      <c r="AL80" s="26">
        <f t="shared" si="18"/>
        <v>0</v>
      </c>
      <c r="AM80" s="26">
        <f t="shared" si="18"/>
        <v>0</v>
      </c>
    </row>
    <row r="81" spans="1:41" ht="15.75" x14ac:dyDescent="0.25">
      <c r="A81" s="575"/>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41" ht="15.75" x14ac:dyDescent="0.25">
      <c r="A82" s="575"/>
      <c r="B82" s="13" t="s">
        <v>99</v>
      </c>
      <c r="C82" s="26">
        <f>C77</f>
        <v>0</v>
      </c>
      <c r="D82" s="26">
        <f>C82+D77</f>
        <v>0</v>
      </c>
      <c r="E82" s="26">
        <f t="shared" ref="E82:AM82" si="19">D82+E77</f>
        <v>0</v>
      </c>
      <c r="F82" s="26">
        <f t="shared" si="19"/>
        <v>0</v>
      </c>
      <c r="G82" s="26">
        <f t="shared" si="19"/>
        <v>0</v>
      </c>
      <c r="H82" s="26">
        <f t="shared" si="19"/>
        <v>0</v>
      </c>
      <c r="I82" s="26">
        <f t="shared" si="19"/>
        <v>571.71163648887739</v>
      </c>
      <c r="J82" s="26">
        <f t="shared" si="19"/>
        <v>1535.8788122270171</v>
      </c>
      <c r="K82" s="26">
        <f t="shared" si="19"/>
        <v>1535.8788122270171</v>
      </c>
      <c r="L82" s="26">
        <f t="shared" si="19"/>
        <v>1535.8788122270171</v>
      </c>
      <c r="M82" s="26">
        <f t="shared" si="19"/>
        <v>1535.8788122270171</v>
      </c>
      <c r="N82" s="26">
        <f t="shared" si="19"/>
        <v>1535.8788122270171</v>
      </c>
      <c r="O82" s="26">
        <f t="shared" si="19"/>
        <v>1535.8788122270171</v>
      </c>
      <c r="P82" s="26">
        <f t="shared" si="19"/>
        <v>1535.8788122270171</v>
      </c>
      <c r="Q82" s="26">
        <f t="shared" si="19"/>
        <v>1535.8788122270171</v>
      </c>
      <c r="R82" s="26">
        <f t="shared" si="19"/>
        <v>1535.8788122270171</v>
      </c>
      <c r="S82" s="26">
        <f t="shared" si="19"/>
        <v>1535.8788122270171</v>
      </c>
      <c r="T82" s="26">
        <f t="shared" si="19"/>
        <v>1535.8788122270171</v>
      </c>
      <c r="U82" s="26">
        <f t="shared" si="19"/>
        <v>1535.8788122270171</v>
      </c>
      <c r="V82" s="26">
        <f t="shared" si="19"/>
        <v>1535.8788122270171</v>
      </c>
      <c r="W82" s="26">
        <f t="shared" si="19"/>
        <v>1535.8788122270171</v>
      </c>
      <c r="X82" s="26">
        <f t="shared" si="19"/>
        <v>1535.8788122270171</v>
      </c>
      <c r="Y82" s="26">
        <f t="shared" si="19"/>
        <v>1535.8788122270171</v>
      </c>
      <c r="Z82" s="26">
        <f t="shared" si="19"/>
        <v>1535.8788122270171</v>
      </c>
      <c r="AA82" s="26">
        <f t="shared" si="19"/>
        <v>1535.8788122270171</v>
      </c>
      <c r="AB82" s="26">
        <f t="shared" si="19"/>
        <v>1535.8788122270171</v>
      </c>
      <c r="AC82" s="26">
        <f t="shared" si="19"/>
        <v>1535.8788122270171</v>
      </c>
      <c r="AD82" s="26">
        <f t="shared" si="19"/>
        <v>1535.8788122270171</v>
      </c>
      <c r="AE82" s="26">
        <f t="shared" si="19"/>
        <v>1535.8788122270171</v>
      </c>
      <c r="AF82" s="26">
        <f t="shared" si="19"/>
        <v>1535.8788122270171</v>
      </c>
      <c r="AG82" s="26">
        <f t="shared" si="19"/>
        <v>1535.8788122270171</v>
      </c>
      <c r="AH82" s="26">
        <f t="shared" si="19"/>
        <v>1535.8788122270171</v>
      </c>
      <c r="AI82" s="26">
        <f t="shared" si="19"/>
        <v>1535.8788122270171</v>
      </c>
      <c r="AJ82" s="26">
        <f t="shared" si="19"/>
        <v>1535.8788122270171</v>
      </c>
      <c r="AK82" s="26">
        <f t="shared" si="19"/>
        <v>1535.8788122270171</v>
      </c>
      <c r="AL82" s="26">
        <f t="shared" si="19"/>
        <v>1535.8788122270171</v>
      </c>
      <c r="AM82" s="26">
        <f t="shared" si="19"/>
        <v>1535.8788122270171</v>
      </c>
    </row>
    <row r="83" spans="1:41" ht="15.75" x14ac:dyDescent="0.25">
      <c r="A83" s="575"/>
      <c r="B83" s="13" t="s">
        <v>100</v>
      </c>
      <c r="C83" s="26">
        <f t="shared" ref="C83:C85" si="20">C78</f>
        <v>0</v>
      </c>
      <c r="D83" s="26">
        <f>C83+D78</f>
        <v>0</v>
      </c>
      <c r="E83" s="26">
        <f t="shared" ref="E83:AM83" si="21">D83+E78</f>
        <v>0</v>
      </c>
      <c r="F83" s="26">
        <f t="shared" si="21"/>
        <v>0</v>
      </c>
      <c r="G83" s="26">
        <f t="shared" si="21"/>
        <v>0</v>
      </c>
      <c r="H83" s="26">
        <f t="shared" si="21"/>
        <v>0</v>
      </c>
      <c r="I83" s="26">
        <f t="shared" si="21"/>
        <v>9120.1455186223357</v>
      </c>
      <c r="J83" s="26">
        <f t="shared" si="21"/>
        <v>26539.495816035789</v>
      </c>
      <c r="K83" s="26">
        <f t="shared" si="21"/>
        <v>26539.495816035789</v>
      </c>
      <c r="L83" s="26">
        <f t="shared" si="21"/>
        <v>26539.495816035789</v>
      </c>
      <c r="M83" s="26">
        <f t="shared" si="21"/>
        <v>26539.495816035789</v>
      </c>
      <c r="N83" s="26">
        <f t="shared" si="21"/>
        <v>26549.998046558198</v>
      </c>
      <c r="O83" s="26">
        <f t="shared" si="21"/>
        <v>26549.998046558198</v>
      </c>
      <c r="P83" s="26">
        <f t="shared" si="21"/>
        <v>26549.998046558198</v>
      </c>
      <c r="Q83" s="26">
        <f t="shared" si="21"/>
        <v>26549.998046558198</v>
      </c>
      <c r="R83" s="26">
        <f t="shared" si="21"/>
        <v>26549.998046558198</v>
      </c>
      <c r="S83" s="26">
        <f t="shared" si="21"/>
        <v>26549.998046558198</v>
      </c>
      <c r="T83" s="26">
        <f t="shared" si="21"/>
        <v>26549.998046558198</v>
      </c>
      <c r="U83" s="26">
        <f t="shared" si="21"/>
        <v>26549.998046558198</v>
      </c>
      <c r="V83" s="26">
        <f t="shared" si="21"/>
        <v>26549.998046558198</v>
      </c>
      <c r="W83" s="26">
        <f t="shared" si="21"/>
        <v>26549.998046558198</v>
      </c>
      <c r="X83" s="26">
        <f t="shared" si="21"/>
        <v>26549.998046558198</v>
      </c>
      <c r="Y83" s="26">
        <f t="shared" si="21"/>
        <v>26549.998046558198</v>
      </c>
      <c r="Z83" s="26">
        <f t="shared" si="21"/>
        <v>26549.998046558198</v>
      </c>
      <c r="AA83" s="26">
        <f t="shared" si="21"/>
        <v>26549.998046558198</v>
      </c>
      <c r="AB83" s="26">
        <f t="shared" si="21"/>
        <v>26549.998046558198</v>
      </c>
      <c r="AC83" s="26">
        <f t="shared" si="21"/>
        <v>26549.998046558198</v>
      </c>
      <c r="AD83" s="26">
        <f t="shared" si="21"/>
        <v>26549.998046558198</v>
      </c>
      <c r="AE83" s="26">
        <f t="shared" si="21"/>
        <v>26549.998046558198</v>
      </c>
      <c r="AF83" s="26">
        <f t="shared" si="21"/>
        <v>26549.998046558198</v>
      </c>
      <c r="AG83" s="26">
        <f t="shared" si="21"/>
        <v>26549.998046558198</v>
      </c>
      <c r="AH83" s="26">
        <f t="shared" si="21"/>
        <v>26549.998046558198</v>
      </c>
      <c r="AI83" s="26">
        <f t="shared" si="21"/>
        <v>26549.998046558198</v>
      </c>
      <c r="AJ83" s="26">
        <f t="shared" si="21"/>
        <v>26549.998046558198</v>
      </c>
      <c r="AK83" s="26">
        <f t="shared" si="21"/>
        <v>26549.998046558198</v>
      </c>
      <c r="AL83" s="26">
        <f t="shared" si="21"/>
        <v>26549.998046558198</v>
      </c>
      <c r="AM83" s="26">
        <f t="shared" si="21"/>
        <v>26549.998046558198</v>
      </c>
    </row>
    <row r="84" spans="1:41" ht="15.75" x14ac:dyDescent="0.25">
      <c r="A84" s="575"/>
      <c r="B84" s="13" t="s">
        <v>101</v>
      </c>
      <c r="C84" s="26">
        <f t="shared" si="20"/>
        <v>0</v>
      </c>
      <c r="D84" s="26">
        <f>C84+D79</f>
        <v>0</v>
      </c>
      <c r="E84" s="26">
        <f t="shared" ref="E84:AM84" si="22">D84+E79</f>
        <v>0</v>
      </c>
      <c r="F84" s="26">
        <f t="shared" si="22"/>
        <v>0</v>
      </c>
      <c r="G84" s="26">
        <f t="shared" si="22"/>
        <v>0</v>
      </c>
      <c r="H84" s="26">
        <f t="shared" si="22"/>
        <v>0</v>
      </c>
      <c r="I84" s="26">
        <f t="shared" si="22"/>
        <v>3382.6372506701823</v>
      </c>
      <c r="J84" s="26">
        <f t="shared" si="22"/>
        <v>23384.587506791584</v>
      </c>
      <c r="K84" s="26">
        <f t="shared" si="22"/>
        <v>23384.587506791584</v>
      </c>
      <c r="L84" s="26">
        <f t="shared" si="22"/>
        <v>23384.587506791584</v>
      </c>
      <c r="M84" s="26">
        <f t="shared" si="22"/>
        <v>23384.587506791584</v>
      </c>
      <c r="N84" s="26">
        <f t="shared" si="22"/>
        <v>24695.445862063407</v>
      </c>
      <c r="O84" s="26">
        <f t="shared" si="22"/>
        <v>24695.445862063407</v>
      </c>
      <c r="P84" s="26">
        <f t="shared" si="22"/>
        <v>24695.445862063407</v>
      </c>
      <c r="Q84" s="26">
        <f t="shared" si="22"/>
        <v>24695.445862063407</v>
      </c>
      <c r="R84" s="26">
        <f t="shared" si="22"/>
        <v>24695.445862063407</v>
      </c>
      <c r="S84" s="26">
        <f t="shared" si="22"/>
        <v>24695.445862063407</v>
      </c>
      <c r="T84" s="26">
        <f t="shared" si="22"/>
        <v>24695.445862063407</v>
      </c>
      <c r="U84" s="26">
        <f t="shared" si="22"/>
        <v>24695.445862063407</v>
      </c>
      <c r="V84" s="26">
        <f t="shared" si="22"/>
        <v>24695.445862063407</v>
      </c>
      <c r="W84" s="26">
        <f t="shared" si="22"/>
        <v>24695.445862063407</v>
      </c>
      <c r="X84" s="26">
        <f t="shared" si="22"/>
        <v>24695.445862063407</v>
      </c>
      <c r="Y84" s="26">
        <f t="shared" si="22"/>
        <v>24695.445862063407</v>
      </c>
      <c r="Z84" s="26">
        <f t="shared" si="22"/>
        <v>24695.445862063407</v>
      </c>
      <c r="AA84" s="26">
        <f t="shared" si="22"/>
        <v>24695.445862063407</v>
      </c>
      <c r="AB84" s="26">
        <f t="shared" si="22"/>
        <v>24695.445862063407</v>
      </c>
      <c r="AC84" s="26">
        <f t="shared" si="22"/>
        <v>24695.445862063407</v>
      </c>
      <c r="AD84" s="26">
        <f t="shared" si="22"/>
        <v>24695.445862063407</v>
      </c>
      <c r="AE84" s="26">
        <f t="shared" si="22"/>
        <v>24695.445862063407</v>
      </c>
      <c r="AF84" s="26">
        <f t="shared" si="22"/>
        <v>24695.445862063407</v>
      </c>
      <c r="AG84" s="26">
        <f t="shared" si="22"/>
        <v>24695.445862063407</v>
      </c>
      <c r="AH84" s="26">
        <f t="shared" si="22"/>
        <v>24695.445862063407</v>
      </c>
      <c r="AI84" s="26">
        <f t="shared" si="22"/>
        <v>24695.445862063407</v>
      </c>
      <c r="AJ84" s="26">
        <f t="shared" si="22"/>
        <v>24695.445862063407</v>
      </c>
      <c r="AK84" s="26">
        <f t="shared" si="22"/>
        <v>24695.445862063407</v>
      </c>
      <c r="AL84" s="26">
        <f t="shared" si="22"/>
        <v>24695.445862063407</v>
      </c>
      <c r="AM84" s="26">
        <f t="shared" si="22"/>
        <v>24695.445862063407</v>
      </c>
    </row>
    <row r="85" spans="1:41" ht="16.5" thickBot="1" x14ac:dyDescent="0.3">
      <c r="A85" s="576"/>
      <c r="B85" s="14" t="s">
        <v>102</v>
      </c>
      <c r="C85" s="27">
        <f t="shared" si="20"/>
        <v>0</v>
      </c>
      <c r="D85" s="27">
        <f>C85+D80</f>
        <v>0</v>
      </c>
      <c r="E85" s="27">
        <f t="shared" ref="E85:AM85" si="23">D85+E80</f>
        <v>0</v>
      </c>
      <c r="F85" s="27">
        <f t="shared" si="23"/>
        <v>0</v>
      </c>
      <c r="G85" s="27">
        <f t="shared" si="23"/>
        <v>0</v>
      </c>
      <c r="H85" s="27">
        <f t="shared" si="23"/>
        <v>0</v>
      </c>
      <c r="I85" s="27">
        <f t="shared" si="23"/>
        <v>-584.04707362361876</v>
      </c>
      <c r="J85" s="27">
        <f t="shared" si="23"/>
        <v>-190.64339290813263</v>
      </c>
      <c r="K85" s="27">
        <f t="shared" si="23"/>
        <v>-190.64339290813263</v>
      </c>
      <c r="L85" s="27">
        <f t="shared" si="23"/>
        <v>-190.64339290813263</v>
      </c>
      <c r="M85" s="27">
        <f t="shared" si="23"/>
        <v>-190.64339290813263</v>
      </c>
      <c r="N85" s="27">
        <f t="shared" si="23"/>
        <v>2186.3496780144474</v>
      </c>
      <c r="O85" s="27">
        <f t="shared" si="23"/>
        <v>2186.3496780144474</v>
      </c>
      <c r="P85" s="27">
        <f t="shared" si="23"/>
        <v>2186.3496780144474</v>
      </c>
      <c r="Q85" s="27">
        <f t="shared" si="23"/>
        <v>2186.3496780144474</v>
      </c>
      <c r="R85" s="27">
        <f t="shared" si="23"/>
        <v>2186.3496780144474</v>
      </c>
      <c r="S85" s="27">
        <f t="shared" si="23"/>
        <v>2186.3496780144474</v>
      </c>
      <c r="T85" s="27">
        <f t="shared" si="23"/>
        <v>2186.3496780144474</v>
      </c>
      <c r="U85" s="27">
        <f t="shared" si="23"/>
        <v>2186.3496780144474</v>
      </c>
      <c r="V85" s="27">
        <f t="shared" si="23"/>
        <v>2186.3496780144474</v>
      </c>
      <c r="W85" s="27">
        <f t="shared" si="23"/>
        <v>2186.3496780144474</v>
      </c>
      <c r="X85" s="27">
        <f t="shared" si="23"/>
        <v>2186.3496780144474</v>
      </c>
      <c r="Y85" s="27">
        <f t="shared" si="23"/>
        <v>2186.3496780144474</v>
      </c>
      <c r="Z85" s="27">
        <f t="shared" si="23"/>
        <v>2186.3496780144474</v>
      </c>
      <c r="AA85" s="27">
        <f t="shared" si="23"/>
        <v>2186.3496780144474</v>
      </c>
      <c r="AB85" s="27">
        <f t="shared" si="23"/>
        <v>2186.3496780144474</v>
      </c>
      <c r="AC85" s="27">
        <f t="shared" si="23"/>
        <v>2186.3496780144474</v>
      </c>
      <c r="AD85" s="27">
        <f t="shared" si="23"/>
        <v>2186.3496780144474</v>
      </c>
      <c r="AE85" s="27">
        <f t="shared" si="23"/>
        <v>2186.3496780144474</v>
      </c>
      <c r="AF85" s="27">
        <f t="shared" si="23"/>
        <v>2186.3496780144474</v>
      </c>
      <c r="AG85" s="27">
        <f t="shared" si="23"/>
        <v>2186.3496780144474</v>
      </c>
      <c r="AH85" s="27">
        <f t="shared" si="23"/>
        <v>2186.3496780144474</v>
      </c>
      <c r="AI85" s="27">
        <f t="shared" si="23"/>
        <v>2186.3496780144474</v>
      </c>
      <c r="AJ85" s="27">
        <f t="shared" si="23"/>
        <v>2186.3496780144474</v>
      </c>
      <c r="AK85" s="27">
        <f t="shared" si="23"/>
        <v>2186.3496780144474</v>
      </c>
      <c r="AL85" s="27">
        <f t="shared" si="23"/>
        <v>2186.3496780144474</v>
      </c>
      <c r="AM85" s="27">
        <f t="shared" si="23"/>
        <v>2186.3496780144474</v>
      </c>
    </row>
    <row r="86" spans="1:41" x14ac:dyDescent="0.25">
      <c r="A86" s="8"/>
      <c r="B86" s="33"/>
      <c r="C86" s="30"/>
      <c r="D86" s="35"/>
      <c r="E86" s="30"/>
      <c r="F86" s="35"/>
      <c r="G86" s="30"/>
      <c r="H86" s="35"/>
      <c r="I86" s="30"/>
      <c r="J86" s="35"/>
      <c r="K86" s="30"/>
      <c r="L86" s="35"/>
      <c r="M86" s="30"/>
      <c r="N86" s="35"/>
      <c r="O86" s="30"/>
      <c r="P86" s="35"/>
      <c r="Q86" s="30"/>
      <c r="R86" s="35"/>
      <c r="S86" s="30"/>
      <c r="T86" s="35"/>
      <c r="U86" s="30"/>
      <c r="V86" s="35"/>
      <c r="W86" s="30"/>
      <c r="X86" s="35"/>
      <c r="Y86" s="30"/>
      <c r="Z86" s="35"/>
      <c r="AA86" s="30"/>
      <c r="AB86" s="35"/>
      <c r="AC86" s="30"/>
      <c r="AD86" s="35"/>
      <c r="AE86" s="30"/>
      <c r="AF86" s="35"/>
      <c r="AG86" s="30"/>
      <c r="AH86" s="35"/>
      <c r="AI86" s="30"/>
      <c r="AJ86" s="35"/>
      <c r="AK86" s="30"/>
      <c r="AL86" s="35"/>
      <c r="AM86" s="30"/>
    </row>
    <row r="87" spans="1:41" x14ac:dyDescent="0.25">
      <c r="B87" s="1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41" ht="15.75" thickBot="1" x14ac:dyDescent="0.3">
      <c r="A88" s="7"/>
      <c r="E88" s="190" t="s">
        <v>213</v>
      </c>
    </row>
    <row r="89" spans="1:41" ht="15" customHeight="1" thickBot="1" x14ac:dyDescent="0.3">
      <c r="A89" s="636" t="s">
        <v>112</v>
      </c>
      <c r="B89" s="256" t="s">
        <v>98</v>
      </c>
      <c r="C89" s="142">
        <f>C$4</f>
        <v>44927</v>
      </c>
      <c r="D89" s="142">
        <f t="shared" ref="D89:AM89" si="24">D$4</f>
        <v>44958</v>
      </c>
      <c r="E89" s="142">
        <f t="shared" si="24"/>
        <v>44986</v>
      </c>
      <c r="F89" s="142">
        <f t="shared" si="24"/>
        <v>45017</v>
      </c>
      <c r="G89" s="142">
        <f t="shared" si="24"/>
        <v>45047</v>
      </c>
      <c r="H89" s="142">
        <f t="shared" si="24"/>
        <v>45078</v>
      </c>
      <c r="I89" s="142">
        <f t="shared" si="24"/>
        <v>45108</v>
      </c>
      <c r="J89" s="142">
        <f t="shared" si="24"/>
        <v>45139</v>
      </c>
      <c r="K89" s="142">
        <f t="shared" si="24"/>
        <v>45170</v>
      </c>
      <c r="L89" s="142">
        <f t="shared" si="24"/>
        <v>45200</v>
      </c>
      <c r="M89" s="142">
        <f t="shared" si="24"/>
        <v>45231</v>
      </c>
      <c r="N89" s="142">
        <f t="shared" si="24"/>
        <v>45261</v>
      </c>
      <c r="O89" s="142">
        <f t="shared" si="24"/>
        <v>45292</v>
      </c>
      <c r="P89" s="142">
        <f t="shared" si="24"/>
        <v>45323</v>
      </c>
      <c r="Q89" s="142">
        <f t="shared" si="24"/>
        <v>45352</v>
      </c>
      <c r="R89" s="142">
        <f t="shared" si="24"/>
        <v>45383</v>
      </c>
      <c r="S89" s="142">
        <f t="shared" si="24"/>
        <v>45413</v>
      </c>
      <c r="T89" s="142">
        <f t="shared" si="24"/>
        <v>45444</v>
      </c>
      <c r="U89" s="142">
        <f t="shared" si="24"/>
        <v>45474</v>
      </c>
      <c r="V89" s="142">
        <f t="shared" si="24"/>
        <v>45505</v>
      </c>
      <c r="W89" s="142">
        <f t="shared" si="24"/>
        <v>45536</v>
      </c>
      <c r="X89" s="142">
        <f t="shared" si="24"/>
        <v>45566</v>
      </c>
      <c r="Y89" s="142">
        <f t="shared" si="24"/>
        <v>45597</v>
      </c>
      <c r="Z89" s="142">
        <f t="shared" si="24"/>
        <v>45627</v>
      </c>
      <c r="AA89" s="142">
        <f t="shared" si="24"/>
        <v>45658</v>
      </c>
      <c r="AB89" s="142">
        <f t="shared" si="24"/>
        <v>45689</v>
      </c>
      <c r="AC89" s="142">
        <f t="shared" si="24"/>
        <v>45717</v>
      </c>
      <c r="AD89" s="142">
        <f t="shared" si="24"/>
        <v>45748</v>
      </c>
      <c r="AE89" s="142">
        <f t="shared" si="24"/>
        <v>45778</v>
      </c>
      <c r="AF89" s="142">
        <f t="shared" si="24"/>
        <v>45809</v>
      </c>
      <c r="AG89" s="142">
        <f t="shared" si="24"/>
        <v>45839</v>
      </c>
      <c r="AH89" s="142">
        <f t="shared" si="24"/>
        <v>45870</v>
      </c>
      <c r="AI89" s="142">
        <f t="shared" si="24"/>
        <v>45901</v>
      </c>
      <c r="AJ89" s="142">
        <f t="shared" si="24"/>
        <v>45931</v>
      </c>
      <c r="AK89" s="142">
        <f t="shared" si="24"/>
        <v>45962</v>
      </c>
      <c r="AL89" s="142">
        <f t="shared" si="24"/>
        <v>45992</v>
      </c>
      <c r="AM89" s="142">
        <f t="shared" si="24"/>
        <v>46023</v>
      </c>
    </row>
    <row r="90" spans="1:41" ht="15.75" customHeight="1" x14ac:dyDescent="0.25">
      <c r="A90" s="637"/>
      <c r="B90" s="11" t="s">
        <v>29</v>
      </c>
      <c r="C90" s="349">
        <f>'LI 2M - SGS'!C93</f>
        <v>5.5282999999999999E-2</v>
      </c>
      <c r="D90" s="349">
        <f>'LI 2M - SGS'!D93</f>
        <v>5.5594999999999999E-2</v>
      </c>
      <c r="E90" s="349">
        <f>'LI 2M - SGS'!E93</f>
        <v>5.738E-2</v>
      </c>
      <c r="F90" s="349">
        <f>'LI 2M - SGS'!F93</f>
        <v>6.3913999999999999E-2</v>
      </c>
      <c r="G90" s="349">
        <f>'LI 2M - SGS'!G93</f>
        <v>6.8912000000000001E-2</v>
      </c>
      <c r="H90" s="349">
        <f>'LI 2M - SGS'!H93</f>
        <v>9.9557000000000007E-2</v>
      </c>
      <c r="I90" s="361">
        <f>'LI 2M - SGS'!I93</f>
        <v>0.104534</v>
      </c>
      <c r="J90" s="361">
        <f>'LI 2M - SGS'!J93</f>
        <v>0.104534</v>
      </c>
      <c r="K90" s="361">
        <f>'LI 2M - SGS'!K93</f>
        <v>0.104534</v>
      </c>
      <c r="L90" s="361">
        <f>'LI 2M - SGS'!L93</f>
        <v>6.5838999999999995E-2</v>
      </c>
      <c r="M90" s="361">
        <f>'LI 2M - SGS'!M93</f>
        <v>6.8312999999999999E-2</v>
      </c>
      <c r="N90" s="361">
        <f>'LI 2M - SGS'!N93</f>
        <v>6.4322000000000004E-2</v>
      </c>
      <c r="O90" s="361">
        <f>'LI 2M - SGS'!O93</f>
        <v>6.0077999999999999E-2</v>
      </c>
      <c r="P90" s="361">
        <f>'LI 2M - SGS'!P93</f>
        <v>5.8437000000000003E-2</v>
      </c>
      <c r="Q90" s="361">
        <f>'LI 2M - SGS'!Q93</f>
        <v>6.1108999999999997E-2</v>
      </c>
      <c r="R90" s="361">
        <f>'LI 2M - SGS'!R93</f>
        <v>6.9194000000000006E-2</v>
      </c>
      <c r="S90" s="361">
        <f>'LI 2M - SGS'!S93</f>
        <v>7.2404999999999997E-2</v>
      </c>
      <c r="T90" s="361">
        <f>'LI 2M - SGS'!T93</f>
        <v>0.104534</v>
      </c>
      <c r="U90" s="361">
        <f>'LI 2M - SGS'!U93</f>
        <v>0.104534</v>
      </c>
      <c r="V90" s="361">
        <f>'LI 2M - SGS'!V93</f>
        <v>0.104534</v>
      </c>
      <c r="W90" s="361">
        <f>'LI 2M - SGS'!W93</f>
        <v>0.104534</v>
      </c>
      <c r="X90" s="361">
        <f>'LI 2M - SGS'!X93</f>
        <v>6.5838999999999995E-2</v>
      </c>
      <c r="Y90" s="361">
        <f>'LI 2M - SGS'!Y93</f>
        <v>6.8312999999999999E-2</v>
      </c>
      <c r="Z90" s="361">
        <f>'LI 2M - SGS'!Z93</f>
        <v>6.4322000000000004E-2</v>
      </c>
      <c r="AA90" s="361">
        <f>'LI 2M - SGS'!AA93</f>
        <v>6.0077999999999999E-2</v>
      </c>
      <c r="AB90" s="361">
        <f>'LI 2M - SGS'!AB93</f>
        <v>5.8437000000000003E-2</v>
      </c>
      <c r="AC90" s="361">
        <f>'LI 2M - SGS'!AC93</f>
        <v>6.1108999999999997E-2</v>
      </c>
      <c r="AD90" s="361">
        <f>'LI 2M - SGS'!AD93</f>
        <v>6.9194000000000006E-2</v>
      </c>
      <c r="AE90" s="361">
        <f>'LI 2M - SGS'!AE93</f>
        <v>7.2404999999999997E-2</v>
      </c>
      <c r="AF90" s="361">
        <f>'LI 2M - SGS'!AF93</f>
        <v>0.104534</v>
      </c>
      <c r="AG90" s="361">
        <f>'LI 2M - SGS'!AG93</f>
        <v>0.104534</v>
      </c>
      <c r="AH90" s="361">
        <f>'LI 2M - SGS'!AH93</f>
        <v>0.104534</v>
      </c>
      <c r="AI90" s="361">
        <f>'LI 2M - SGS'!AI93</f>
        <v>0.104534</v>
      </c>
      <c r="AJ90" s="361">
        <f>'LI 2M - SGS'!AJ93</f>
        <v>6.5838999999999995E-2</v>
      </c>
      <c r="AK90" s="361">
        <f>'LI 2M - SGS'!AK93</f>
        <v>6.8312999999999999E-2</v>
      </c>
      <c r="AL90" s="361">
        <f>'LI 2M - SGS'!AL93</f>
        <v>6.4322000000000004E-2</v>
      </c>
      <c r="AM90" s="361">
        <f>'LI 2M - SGS'!AM93</f>
        <v>6.0077999999999999E-2</v>
      </c>
      <c r="AO90" s="192" t="s">
        <v>177</v>
      </c>
    </row>
    <row r="91" spans="1:41" x14ac:dyDescent="0.25">
      <c r="A91" s="637"/>
      <c r="B91" s="11" t="s">
        <v>30</v>
      </c>
      <c r="C91" s="349">
        <f>'LI 3M - LGS'!C101</f>
        <v>3.7309000000000002E-2</v>
      </c>
      <c r="D91" s="349">
        <f>'LI 3M - LGS'!D101</f>
        <v>3.7734999999999998E-2</v>
      </c>
      <c r="E91" s="349">
        <f>'LI 3M - LGS'!E101</f>
        <v>3.8399999999999997E-2</v>
      </c>
      <c r="F91" s="349">
        <f>'LI 3M - LGS'!F101</f>
        <v>3.9986000000000001E-2</v>
      </c>
      <c r="G91" s="349">
        <f>'LI 3M - LGS'!G101</f>
        <v>4.1888000000000002E-2</v>
      </c>
      <c r="H91" s="349">
        <f>'LI 3M - LGS'!H101</f>
        <v>7.8059000000000003E-2</v>
      </c>
      <c r="I91" s="361">
        <f>'LI 3M - LGS'!I101</f>
        <v>7.9558000000000004E-2</v>
      </c>
      <c r="J91" s="361">
        <f>'LI 3M - LGS'!J101</f>
        <v>7.9958000000000001E-2</v>
      </c>
      <c r="K91" s="361">
        <f>'LI 3M - LGS'!K101</f>
        <v>7.8107999999999997E-2</v>
      </c>
      <c r="L91" s="361">
        <f>'LI 3M - LGS'!L101</f>
        <v>4.1531999999999999E-2</v>
      </c>
      <c r="M91" s="361">
        <f>'LI 3M - LGS'!M101</f>
        <v>4.2438999999999998E-2</v>
      </c>
      <c r="N91" s="361">
        <f>'LI 3M - LGS'!N101</f>
        <v>4.0814000000000003E-2</v>
      </c>
      <c r="O91" s="361">
        <f>'LI 3M - LGS'!O101</f>
        <v>3.9933000000000003E-2</v>
      </c>
      <c r="P91" s="361">
        <f>'LI 3M - LGS'!P101</f>
        <v>3.9878999999999998E-2</v>
      </c>
      <c r="Q91" s="361">
        <f>'LI 3M - LGS'!Q101</f>
        <v>4.1041000000000001E-2</v>
      </c>
      <c r="R91" s="361">
        <f>'LI 3M - LGS'!R101</f>
        <v>4.1168000000000003E-2</v>
      </c>
      <c r="S91" s="361">
        <f>'LI 3M - LGS'!S101</f>
        <v>4.2222999999999997E-2</v>
      </c>
      <c r="T91" s="361">
        <f>'LI 3M - LGS'!T101</f>
        <v>8.2789000000000001E-2</v>
      </c>
      <c r="U91" s="361">
        <f>'LI 3M - LGS'!U101</f>
        <v>7.9558000000000004E-2</v>
      </c>
      <c r="V91" s="361">
        <f>'LI 3M - LGS'!V101</f>
        <v>7.9958000000000001E-2</v>
      </c>
      <c r="W91" s="361">
        <f>'LI 3M - LGS'!W101</f>
        <v>7.8107999999999997E-2</v>
      </c>
      <c r="X91" s="361">
        <f>'LI 3M - LGS'!X101</f>
        <v>4.1531999999999999E-2</v>
      </c>
      <c r="Y91" s="361">
        <f>'LI 3M - LGS'!Y101</f>
        <v>4.2438999999999998E-2</v>
      </c>
      <c r="Z91" s="361">
        <f>'LI 3M - LGS'!Z101</f>
        <v>4.0814000000000003E-2</v>
      </c>
      <c r="AA91" s="361">
        <f>'LI 3M - LGS'!AA101</f>
        <v>3.9933000000000003E-2</v>
      </c>
      <c r="AB91" s="361">
        <f>'LI 3M - LGS'!AB101</f>
        <v>3.9878999999999998E-2</v>
      </c>
      <c r="AC91" s="361">
        <f>'LI 3M - LGS'!AC101</f>
        <v>4.1041000000000001E-2</v>
      </c>
      <c r="AD91" s="361">
        <f>'LI 3M - LGS'!AD101</f>
        <v>4.1168000000000003E-2</v>
      </c>
      <c r="AE91" s="361">
        <f>'LI 3M - LGS'!AE101</f>
        <v>4.2222999999999997E-2</v>
      </c>
      <c r="AF91" s="361">
        <f>'LI 3M - LGS'!AF101</f>
        <v>8.2789000000000001E-2</v>
      </c>
      <c r="AG91" s="361">
        <f>'LI 3M - LGS'!AG101</f>
        <v>7.9558000000000004E-2</v>
      </c>
      <c r="AH91" s="361">
        <f>'LI 3M - LGS'!AH101</f>
        <v>7.9958000000000001E-2</v>
      </c>
      <c r="AI91" s="361">
        <f>'LI 3M - LGS'!AI101</f>
        <v>7.8107999999999997E-2</v>
      </c>
      <c r="AJ91" s="361">
        <f>'LI 3M - LGS'!AJ101</f>
        <v>4.1531999999999999E-2</v>
      </c>
      <c r="AK91" s="361">
        <f>'LI 3M - LGS'!AK101</f>
        <v>4.2438999999999998E-2</v>
      </c>
      <c r="AL91" s="361">
        <f>'LI 3M - LGS'!AL101</f>
        <v>4.0814000000000003E-2</v>
      </c>
      <c r="AM91" s="361">
        <f>'LI 3M - LGS'!AM101</f>
        <v>3.9933000000000003E-2</v>
      </c>
      <c r="AO91" s="192" t="s">
        <v>183</v>
      </c>
    </row>
    <row r="92" spans="1:41" x14ac:dyDescent="0.25">
      <c r="A92" s="637"/>
      <c r="B92" s="11" t="s">
        <v>31</v>
      </c>
      <c r="C92" s="349">
        <f>'LI 4M - SPS'!C101</f>
        <v>3.7862E-2</v>
      </c>
      <c r="D92" s="349">
        <f>'LI 4M - SPS'!D101</f>
        <v>3.8269999999999998E-2</v>
      </c>
      <c r="E92" s="349">
        <f>'LI 4M - SPS'!E101</f>
        <v>3.8302999999999997E-2</v>
      </c>
      <c r="F92" s="349">
        <f>'LI 4M - SPS'!F101</f>
        <v>3.9909E-2</v>
      </c>
      <c r="G92" s="349">
        <f>'LI 4M - SPS'!G101</f>
        <v>4.1751999999999997E-2</v>
      </c>
      <c r="H92" s="349">
        <f>'LI 4M - SPS'!H101</f>
        <v>7.5856000000000007E-2</v>
      </c>
      <c r="I92" s="361">
        <f>'LI 4M - SPS'!I101</f>
        <v>7.6974000000000001E-2</v>
      </c>
      <c r="J92" s="361">
        <f>'LI 4M - SPS'!J101</f>
        <v>7.7621999999999997E-2</v>
      </c>
      <c r="K92" s="361">
        <f>'LI 4M - SPS'!K101</f>
        <v>7.6564999999999994E-2</v>
      </c>
      <c r="L92" s="361">
        <f>'LI 4M - SPS'!L101</f>
        <v>4.2223999999999998E-2</v>
      </c>
      <c r="M92" s="361">
        <f>'LI 4M - SPS'!M101</f>
        <v>4.2845000000000001E-2</v>
      </c>
      <c r="N92" s="361">
        <f>'LI 4M - SPS'!N101</f>
        <v>3.9836000000000003E-2</v>
      </c>
      <c r="O92" s="361">
        <f>'LI 4M - SPS'!O101</f>
        <v>3.9829999999999997E-2</v>
      </c>
      <c r="P92" s="361">
        <f>'LI 4M - SPS'!P101</f>
        <v>4.0202000000000002E-2</v>
      </c>
      <c r="Q92" s="361">
        <f>'LI 4M - SPS'!Q101</f>
        <v>4.0568E-2</v>
      </c>
      <c r="R92" s="361">
        <f>'LI 4M - SPS'!R101</f>
        <v>4.1613999999999998E-2</v>
      </c>
      <c r="S92" s="361">
        <f>'LI 4M - SPS'!S101</f>
        <v>4.3744999999999999E-2</v>
      </c>
      <c r="T92" s="361">
        <f>'LI 4M - SPS'!T101</f>
        <v>8.1032999999999994E-2</v>
      </c>
      <c r="U92" s="361">
        <f>'LI 4M - SPS'!U101</f>
        <v>7.6974000000000001E-2</v>
      </c>
      <c r="V92" s="361">
        <f>'LI 4M - SPS'!V101</f>
        <v>7.7621999999999997E-2</v>
      </c>
      <c r="W92" s="361">
        <f>'LI 4M - SPS'!W101</f>
        <v>7.6564999999999994E-2</v>
      </c>
      <c r="X92" s="361">
        <f>'LI 4M - SPS'!X101</f>
        <v>4.2223999999999998E-2</v>
      </c>
      <c r="Y92" s="361">
        <f>'LI 4M - SPS'!Y101</f>
        <v>4.2845000000000001E-2</v>
      </c>
      <c r="Z92" s="361">
        <f>'LI 4M - SPS'!Z101</f>
        <v>3.9836000000000003E-2</v>
      </c>
      <c r="AA92" s="361">
        <f>'LI 4M - SPS'!AA101</f>
        <v>3.9829999999999997E-2</v>
      </c>
      <c r="AB92" s="361">
        <f>'LI 4M - SPS'!AB101</f>
        <v>4.0202000000000002E-2</v>
      </c>
      <c r="AC92" s="361">
        <f>'LI 4M - SPS'!AC101</f>
        <v>4.0568E-2</v>
      </c>
      <c r="AD92" s="361">
        <f>'LI 4M - SPS'!AD101</f>
        <v>4.1613999999999998E-2</v>
      </c>
      <c r="AE92" s="361">
        <f>'LI 4M - SPS'!AE101</f>
        <v>4.3744999999999999E-2</v>
      </c>
      <c r="AF92" s="361">
        <f>'LI 4M - SPS'!AF101</f>
        <v>8.1032999999999994E-2</v>
      </c>
      <c r="AG92" s="361">
        <f>'LI 4M - SPS'!AG101</f>
        <v>7.6974000000000001E-2</v>
      </c>
      <c r="AH92" s="361">
        <f>'LI 4M - SPS'!AH101</f>
        <v>7.7621999999999997E-2</v>
      </c>
      <c r="AI92" s="361">
        <f>'LI 4M - SPS'!AI101</f>
        <v>7.6564999999999994E-2</v>
      </c>
      <c r="AJ92" s="361">
        <f>'LI 4M - SPS'!AJ101</f>
        <v>4.2223999999999998E-2</v>
      </c>
      <c r="AK92" s="361">
        <f>'LI 4M - SPS'!AK101</f>
        <v>4.2845000000000001E-2</v>
      </c>
      <c r="AL92" s="361">
        <f>'LI 4M - SPS'!AL101</f>
        <v>3.9836000000000003E-2</v>
      </c>
      <c r="AM92" s="361">
        <f>'LI 4M - SPS'!AM101</f>
        <v>3.9829999999999997E-2</v>
      </c>
      <c r="AO92" s="192" t="s">
        <v>222</v>
      </c>
    </row>
    <row r="93" spans="1:41" ht="15.75" thickBot="1" x14ac:dyDescent="0.3">
      <c r="A93" s="638"/>
      <c r="B93" s="15" t="s">
        <v>32</v>
      </c>
      <c r="C93" s="348">
        <f>'LI 11M - LPS'!C101</f>
        <v>2.9121000000000001E-2</v>
      </c>
      <c r="D93" s="348">
        <f>'LI 11M - LPS'!D101</f>
        <v>2.8996000000000001E-2</v>
      </c>
      <c r="E93" s="348">
        <f>'LI 11M - LPS'!E101</f>
        <v>3.0048999999999999E-2</v>
      </c>
      <c r="F93" s="348">
        <f>'LI 11M - LPS'!F101</f>
        <v>2.9555999999999999E-2</v>
      </c>
      <c r="G93" s="348">
        <f>'LI 11M - LPS'!G101</f>
        <v>3.1981000000000002E-2</v>
      </c>
      <c r="H93" s="348">
        <f>'LI 11M - LPS'!H101</f>
        <v>5.3499999999999999E-2</v>
      </c>
      <c r="I93" s="359">
        <f>'LI 11M - LPS'!I101</f>
        <v>5.6994999999999997E-2</v>
      </c>
      <c r="J93" s="359">
        <f>'LI 11M - LPS'!J101</f>
        <v>5.5843999999999998E-2</v>
      </c>
      <c r="K93" s="359">
        <f>'LI 11M - LPS'!K101</f>
        <v>5.5169000000000003E-2</v>
      </c>
      <c r="L93" s="359">
        <f>'LI 11M - LPS'!L101</f>
        <v>3.5621E-2</v>
      </c>
      <c r="M93" s="359">
        <f>'LI 11M - LPS'!M101</f>
        <v>3.0717999999999999E-2</v>
      </c>
      <c r="N93" s="359">
        <f>'LI 11M - LPS'!N101</f>
        <v>2.8008000000000002E-2</v>
      </c>
      <c r="O93" s="359">
        <f>'LI 11M - LPS'!O101</f>
        <v>2.7657000000000001E-2</v>
      </c>
      <c r="P93" s="359">
        <f>'LI 11M - LPS'!P101</f>
        <v>2.6662000000000002E-2</v>
      </c>
      <c r="Q93" s="359">
        <f>'LI 11M - LPS'!Q101</f>
        <v>2.7882000000000001E-2</v>
      </c>
      <c r="R93" s="359">
        <f>'LI 11M - LPS'!R101</f>
        <v>3.1621999999999997E-2</v>
      </c>
      <c r="S93" s="359">
        <f>'LI 11M - LPS'!S101</f>
        <v>3.5316E-2</v>
      </c>
      <c r="T93" s="359">
        <f>'LI 11M - LPS'!T101</f>
        <v>5.7203999999999998E-2</v>
      </c>
      <c r="U93" s="359">
        <f>'LI 11M - LPS'!U101</f>
        <v>5.6994999999999997E-2</v>
      </c>
      <c r="V93" s="359">
        <f>'LI 11M - LPS'!V101</f>
        <v>5.5843999999999998E-2</v>
      </c>
      <c r="W93" s="359">
        <f>'LI 11M - LPS'!W101</f>
        <v>5.5169000000000003E-2</v>
      </c>
      <c r="X93" s="359">
        <f>'LI 11M - LPS'!X101</f>
        <v>3.5621E-2</v>
      </c>
      <c r="Y93" s="359">
        <f>'LI 11M - LPS'!Y101</f>
        <v>3.0717999999999999E-2</v>
      </c>
      <c r="Z93" s="359">
        <f>'LI 11M - LPS'!Z101</f>
        <v>2.8008000000000002E-2</v>
      </c>
      <c r="AA93" s="359">
        <f>'LI 11M - LPS'!AA101</f>
        <v>2.7657000000000001E-2</v>
      </c>
      <c r="AB93" s="359">
        <f>'LI 11M - LPS'!AB101</f>
        <v>2.6662000000000002E-2</v>
      </c>
      <c r="AC93" s="359">
        <f>'LI 11M - LPS'!AC101</f>
        <v>2.7882000000000001E-2</v>
      </c>
      <c r="AD93" s="359">
        <f>'LI 11M - LPS'!AD101</f>
        <v>3.1621999999999997E-2</v>
      </c>
      <c r="AE93" s="359">
        <f>'LI 11M - LPS'!AE101</f>
        <v>3.5316E-2</v>
      </c>
      <c r="AF93" s="359">
        <f>'LI 11M - LPS'!AF101</f>
        <v>5.7203999999999998E-2</v>
      </c>
      <c r="AG93" s="359">
        <f>'LI 11M - LPS'!AG101</f>
        <v>5.6994999999999997E-2</v>
      </c>
      <c r="AH93" s="359">
        <f>'LI 11M - LPS'!AH101</f>
        <v>5.5843999999999998E-2</v>
      </c>
      <c r="AI93" s="359">
        <f>'LI 11M - LPS'!AI101</f>
        <v>5.5169000000000003E-2</v>
      </c>
      <c r="AJ93" s="359">
        <f>'LI 11M - LPS'!AJ101</f>
        <v>3.5621E-2</v>
      </c>
      <c r="AK93" s="359">
        <f>'LI 11M - LPS'!AK101</f>
        <v>3.0717999999999999E-2</v>
      </c>
      <c r="AL93" s="359">
        <f>'LI 11M - LPS'!AL101</f>
        <v>2.8008000000000002E-2</v>
      </c>
      <c r="AM93" s="359">
        <f>'LI 11M - LPS'!AM101</f>
        <v>2.7657000000000001E-2</v>
      </c>
    </row>
    <row r="94" spans="1:41" x14ac:dyDescent="0.25">
      <c r="C94" s="347" t="s">
        <v>221</v>
      </c>
      <c r="I94" s="360" t="s">
        <v>230</v>
      </c>
    </row>
    <row r="108" spans="4:10" x14ac:dyDescent="0.25">
      <c r="J108" s="5"/>
    </row>
    <row r="109" spans="4:10" x14ac:dyDescent="0.25">
      <c r="D109" s="6"/>
    </row>
  </sheetData>
  <mergeCells count="6">
    <mergeCell ref="A89:A93"/>
    <mergeCell ref="A58:A73"/>
    <mergeCell ref="A4:A19"/>
    <mergeCell ref="A22:A37"/>
    <mergeCell ref="A40:A55"/>
    <mergeCell ref="A76:A8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94B9E-214A-4A25-BE67-1A5478C52319}">
  <sheetPr>
    <tabColor theme="5" tint="-0.499984740745262"/>
  </sheetPr>
  <dimension ref="A1:AO44"/>
  <sheetViews>
    <sheetView zoomScale="80" zoomScaleNormal="80" workbookViewId="0">
      <pane xSplit="2" topLeftCell="AD1" activePane="topRight" state="frozen"/>
      <selection activeCell="B2" sqref="B2:B3"/>
      <selection pane="topRight" activeCell="AN1" sqref="AN1:CH1048576"/>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39" width="13.710937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v>0.82499999999999996</v>
      </c>
      <c r="D2" s="333">
        <f>C2</f>
        <v>0.82499999999999996</v>
      </c>
      <c r="E2" s="327">
        <f t="shared" ref="E2:AM2" si="0">D2</f>
        <v>0.82499999999999996</v>
      </c>
      <c r="F2" s="335">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642" t="s">
        <v>28</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643"/>
      <c r="B5" s="11" t="s">
        <v>0</v>
      </c>
      <c r="C5" s="3">
        <f>'RES kWh ENTRY'!C130</f>
        <v>0</v>
      </c>
      <c r="D5" s="3">
        <f>'RES kWh ENTRY'!D130</f>
        <v>0</v>
      </c>
      <c r="E5" s="3">
        <f>'RES kWh ENTRY'!E130</f>
        <v>0</v>
      </c>
      <c r="F5" s="3">
        <f>'RES kWh ENTRY'!F130</f>
        <v>0</v>
      </c>
      <c r="G5" s="3">
        <f>'RES kWh ENTRY'!G130</f>
        <v>0</v>
      </c>
      <c r="H5" s="3">
        <f>'RES kWh ENTRY'!H130</f>
        <v>0</v>
      </c>
      <c r="I5" s="3">
        <f>'RES kWh ENTRY'!I130</f>
        <v>0</v>
      </c>
      <c r="J5" s="3">
        <f>'RES kWh ENTRY'!J130</f>
        <v>0</v>
      </c>
      <c r="K5" s="3">
        <f>'RES kWh ENTRY'!K130</f>
        <v>0</v>
      </c>
      <c r="L5" s="3">
        <f>'RES kWh ENTRY'!L130</f>
        <v>0</v>
      </c>
      <c r="M5" s="3">
        <f>'RES kWh ENTRY'!M130</f>
        <v>0</v>
      </c>
      <c r="N5" s="3">
        <f>'RES kWh ENTRY'!N130</f>
        <v>0</v>
      </c>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row>
    <row r="6" spans="1:41" x14ac:dyDescent="0.25">
      <c r="A6" s="643"/>
      <c r="B6" s="12" t="s">
        <v>1</v>
      </c>
      <c r="C6" s="3">
        <f>'RES kWh ENTRY'!C131</f>
        <v>0</v>
      </c>
      <c r="D6" s="3">
        <f>'RES kWh ENTRY'!D131</f>
        <v>0</v>
      </c>
      <c r="E6" s="3">
        <f>'RES kWh ENTRY'!E131</f>
        <v>0</v>
      </c>
      <c r="F6" s="3">
        <f>'RES kWh ENTRY'!F131</f>
        <v>0</v>
      </c>
      <c r="G6" s="3">
        <f>'RES kWh ENTRY'!G131</f>
        <v>0</v>
      </c>
      <c r="H6" s="3">
        <f>'RES kWh ENTRY'!H131</f>
        <v>0</v>
      </c>
      <c r="I6" s="3">
        <f>'RES kWh ENTRY'!I131</f>
        <v>0</v>
      </c>
      <c r="J6" s="3">
        <f>'RES kWh ENTRY'!J131</f>
        <v>0</v>
      </c>
      <c r="K6" s="3">
        <f>'RES kWh ENTRY'!K131</f>
        <v>0</v>
      </c>
      <c r="L6" s="3">
        <f>'RES kWh ENTRY'!L131</f>
        <v>0</v>
      </c>
      <c r="M6" s="3">
        <f>'RES kWh ENTRY'!M131</f>
        <v>0</v>
      </c>
      <c r="N6" s="3">
        <f>'RES kWh ENTRY'!N131</f>
        <v>0</v>
      </c>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row>
    <row r="7" spans="1:41" x14ac:dyDescent="0.25">
      <c r="A7" s="643"/>
      <c r="B7" s="11" t="s">
        <v>2</v>
      </c>
      <c r="C7" s="3">
        <f>'RES kWh ENTRY'!C132</f>
        <v>0</v>
      </c>
      <c r="D7" s="3">
        <f>'RES kWh ENTRY'!D132</f>
        <v>0</v>
      </c>
      <c r="E7" s="3">
        <f>'RES kWh ENTRY'!E132</f>
        <v>0</v>
      </c>
      <c r="F7" s="3">
        <f>'RES kWh ENTRY'!F132</f>
        <v>0</v>
      </c>
      <c r="G7" s="3">
        <f>'RES kWh ENTRY'!G132</f>
        <v>0</v>
      </c>
      <c r="H7" s="3">
        <f>'RES kWh ENTRY'!H132</f>
        <v>0</v>
      </c>
      <c r="I7" s="3">
        <f>'RES kWh ENTRY'!I132</f>
        <v>0</v>
      </c>
      <c r="J7" s="3">
        <f>'RES kWh ENTRY'!J132</f>
        <v>0</v>
      </c>
      <c r="K7" s="3">
        <f>'RES kWh ENTRY'!K132</f>
        <v>0</v>
      </c>
      <c r="L7" s="3">
        <f>'RES kWh ENTRY'!L132</f>
        <v>0</v>
      </c>
      <c r="M7" s="3">
        <f>'RES kWh ENTRY'!M132</f>
        <v>0</v>
      </c>
      <c r="N7" s="3">
        <f>'RES kWh ENTRY'!N132</f>
        <v>0</v>
      </c>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row>
    <row r="8" spans="1:41" x14ac:dyDescent="0.25">
      <c r="A8" s="643"/>
      <c r="B8" s="11" t="s">
        <v>9</v>
      </c>
      <c r="C8" s="3">
        <f>'RES kWh ENTRY'!C133</f>
        <v>0</v>
      </c>
      <c r="D8" s="3">
        <f>'RES kWh ENTRY'!D133</f>
        <v>0</v>
      </c>
      <c r="E8" s="3">
        <f>'RES kWh ENTRY'!E133</f>
        <v>0</v>
      </c>
      <c r="F8" s="3">
        <f>'RES kWh ENTRY'!F133</f>
        <v>0</v>
      </c>
      <c r="G8" s="3">
        <f>'RES kWh ENTRY'!G133</f>
        <v>0</v>
      </c>
      <c r="H8" s="3">
        <f>'RES kWh ENTRY'!H133</f>
        <v>0</v>
      </c>
      <c r="I8" s="3">
        <f>'RES kWh ENTRY'!I133</f>
        <v>0</v>
      </c>
      <c r="J8" s="3">
        <f>'RES kWh ENTRY'!J133</f>
        <v>0</v>
      </c>
      <c r="K8" s="3">
        <f>'RES kWh ENTRY'!K133</f>
        <v>0</v>
      </c>
      <c r="L8" s="3">
        <f>'RES kWh ENTRY'!L133</f>
        <v>0</v>
      </c>
      <c r="M8" s="3">
        <f>'RES kWh ENTRY'!M133</f>
        <v>0</v>
      </c>
      <c r="N8" s="3">
        <f>'RES kWh ENTRY'!N133</f>
        <v>0</v>
      </c>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row>
    <row r="9" spans="1:41" x14ac:dyDescent="0.25">
      <c r="A9" s="643"/>
      <c r="B9" s="12" t="s">
        <v>3</v>
      </c>
      <c r="C9" s="3">
        <f>'RES kWh ENTRY'!C134</f>
        <v>0</v>
      </c>
      <c r="D9" s="3">
        <f>'RES kWh ENTRY'!D134</f>
        <v>0</v>
      </c>
      <c r="E9" s="3">
        <f>'RES kWh ENTRY'!E134</f>
        <v>0</v>
      </c>
      <c r="F9" s="3">
        <f>'RES kWh ENTRY'!F134</f>
        <v>0</v>
      </c>
      <c r="G9" s="3">
        <f>'RES kWh ENTRY'!G134</f>
        <v>0</v>
      </c>
      <c r="H9" s="3">
        <f>'RES kWh ENTRY'!H134</f>
        <v>27017.125887534981</v>
      </c>
      <c r="I9" s="3">
        <f>'RES kWh ENTRY'!I134</f>
        <v>181731.19382740516</v>
      </c>
      <c r="J9" s="3">
        <f>'RES kWh ENTRY'!J134</f>
        <v>134886.87658645265</v>
      </c>
      <c r="K9" s="3">
        <f>'RES kWh ENTRY'!K134</f>
        <v>389.72972755464656</v>
      </c>
      <c r="L9" s="3">
        <f>'RES kWh ENTRY'!L134</f>
        <v>0</v>
      </c>
      <c r="M9" s="3">
        <f>'RES kWh ENTRY'!M134</f>
        <v>0</v>
      </c>
      <c r="N9" s="3">
        <f>'RES kWh ENTRY'!N134</f>
        <v>0</v>
      </c>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row>
    <row r="10" spans="1:41" x14ac:dyDescent="0.25">
      <c r="A10" s="643"/>
      <c r="B10" s="11" t="s">
        <v>4</v>
      </c>
      <c r="C10" s="3">
        <f>'RES kWh ENTRY'!C135</f>
        <v>0</v>
      </c>
      <c r="D10" s="3">
        <f>'RES kWh ENTRY'!D135</f>
        <v>0</v>
      </c>
      <c r="E10" s="3">
        <f>'RES kWh ENTRY'!E135</f>
        <v>0</v>
      </c>
      <c r="F10" s="3">
        <f>'RES kWh ENTRY'!F135</f>
        <v>0</v>
      </c>
      <c r="G10" s="3">
        <f>'RES kWh ENTRY'!G135</f>
        <v>0</v>
      </c>
      <c r="H10" s="3">
        <f>'RES kWh ENTRY'!H135</f>
        <v>0</v>
      </c>
      <c r="I10" s="3">
        <f>'RES kWh ENTRY'!I135</f>
        <v>0</v>
      </c>
      <c r="J10" s="3">
        <f>'RES kWh ENTRY'!J135</f>
        <v>0</v>
      </c>
      <c r="K10" s="3">
        <f>'RES kWh ENTRY'!K135</f>
        <v>0</v>
      </c>
      <c r="L10" s="3">
        <f>'RES kWh ENTRY'!L135</f>
        <v>0</v>
      </c>
      <c r="M10" s="3">
        <f>'RES kWh ENTRY'!M135</f>
        <v>0</v>
      </c>
      <c r="N10" s="3">
        <f>'RES kWh ENTRY'!N135</f>
        <v>0</v>
      </c>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row>
    <row r="11" spans="1:41" x14ac:dyDescent="0.25">
      <c r="A11" s="643"/>
      <c r="B11" s="11" t="s">
        <v>5</v>
      </c>
      <c r="C11" s="3">
        <f>'RES kWh ENTRY'!C136</f>
        <v>0</v>
      </c>
      <c r="D11" s="3">
        <f>'RES kWh ENTRY'!D136</f>
        <v>0</v>
      </c>
      <c r="E11" s="3">
        <f>'RES kWh ENTRY'!E136</f>
        <v>0</v>
      </c>
      <c r="F11" s="3">
        <f>'RES kWh ENTRY'!F136</f>
        <v>0</v>
      </c>
      <c r="G11" s="3">
        <f>'RES kWh ENTRY'!G136</f>
        <v>0</v>
      </c>
      <c r="H11" s="3">
        <f>'RES kWh ENTRY'!H136</f>
        <v>0</v>
      </c>
      <c r="I11" s="3">
        <f>'RES kWh ENTRY'!I136</f>
        <v>0</v>
      </c>
      <c r="J11" s="3">
        <f>'RES kWh ENTRY'!J136</f>
        <v>0</v>
      </c>
      <c r="K11" s="3">
        <f>'RES kWh ENTRY'!K136</f>
        <v>0</v>
      </c>
      <c r="L11" s="3">
        <f>'RES kWh ENTRY'!L136</f>
        <v>0</v>
      </c>
      <c r="M11" s="3">
        <f>'RES kWh ENTRY'!M136</f>
        <v>0</v>
      </c>
      <c r="N11" s="3">
        <f>'RES kWh ENTRY'!N136</f>
        <v>0</v>
      </c>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row>
    <row r="12" spans="1:41" x14ac:dyDescent="0.25">
      <c r="A12" s="643"/>
      <c r="B12" s="11" t="s">
        <v>6</v>
      </c>
      <c r="C12" s="3">
        <f>'RES kWh ENTRY'!C137</f>
        <v>0</v>
      </c>
      <c r="D12" s="3">
        <f>'RES kWh ENTRY'!D137</f>
        <v>0</v>
      </c>
      <c r="E12" s="3">
        <f>'RES kWh ENTRY'!E137</f>
        <v>0</v>
      </c>
      <c r="F12" s="3">
        <f>'RES kWh ENTRY'!F137</f>
        <v>0</v>
      </c>
      <c r="G12" s="3">
        <f>'RES kWh ENTRY'!G137</f>
        <v>0</v>
      </c>
      <c r="H12" s="3">
        <f>'RES kWh ENTRY'!H137</f>
        <v>0</v>
      </c>
      <c r="I12" s="3">
        <f>'RES kWh ENTRY'!I137</f>
        <v>0</v>
      </c>
      <c r="J12" s="3">
        <f>'RES kWh ENTRY'!J137</f>
        <v>0</v>
      </c>
      <c r="K12" s="3">
        <f>'RES kWh ENTRY'!K137</f>
        <v>0</v>
      </c>
      <c r="L12" s="3">
        <f>'RES kWh ENTRY'!L137</f>
        <v>0</v>
      </c>
      <c r="M12" s="3">
        <f>'RES kWh ENTRY'!M137</f>
        <v>0</v>
      </c>
      <c r="N12" s="3">
        <f>'RES kWh ENTRY'!N137</f>
        <v>0</v>
      </c>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row>
    <row r="13" spans="1:41" x14ac:dyDescent="0.25">
      <c r="A13" s="643"/>
      <c r="B13" s="11" t="s">
        <v>7</v>
      </c>
      <c r="C13" s="3">
        <f>'RES kWh ENTRY'!C138</f>
        <v>0</v>
      </c>
      <c r="D13" s="3">
        <f>'RES kWh ENTRY'!D138</f>
        <v>0</v>
      </c>
      <c r="E13" s="3">
        <f>'RES kWh ENTRY'!E138</f>
        <v>0</v>
      </c>
      <c r="F13" s="3">
        <f>'RES kWh ENTRY'!F138</f>
        <v>0</v>
      </c>
      <c r="G13" s="3">
        <f>'RES kWh ENTRY'!G138</f>
        <v>0</v>
      </c>
      <c r="H13" s="3">
        <f>'RES kWh ENTRY'!H138</f>
        <v>0</v>
      </c>
      <c r="I13" s="3">
        <f>'RES kWh ENTRY'!I138</f>
        <v>0</v>
      </c>
      <c r="J13" s="3">
        <f>'RES kWh ENTRY'!J138</f>
        <v>0</v>
      </c>
      <c r="K13" s="3">
        <f>'RES kWh ENTRY'!K138</f>
        <v>0</v>
      </c>
      <c r="L13" s="3">
        <f>'RES kWh ENTRY'!L138</f>
        <v>0</v>
      </c>
      <c r="M13" s="3">
        <f>'RES kWh ENTRY'!M138</f>
        <v>0</v>
      </c>
      <c r="N13" s="3">
        <f>'RES kWh ENTRY'!N138</f>
        <v>0</v>
      </c>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row>
    <row r="14" spans="1:41" x14ac:dyDescent="0.25">
      <c r="A14" s="643"/>
      <c r="B14" s="11" t="s">
        <v>8</v>
      </c>
      <c r="C14" s="3">
        <f>'RES kWh ENTRY'!C139</f>
        <v>0</v>
      </c>
      <c r="D14" s="3">
        <f>'RES kWh ENTRY'!D139</f>
        <v>0</v>
      </c>
      <c r="E14" s="3">
        <f>'RES kWh ENTRY'!E139</f>
        <v>0</v>
      </c>
      <c r="F14" s="3">
        <f>'RES kWh ENTRY'!F139</f>
        <v>0</v>
      </c>
      <c r="G14" s="3">
        <f>'RES kWh ENTRY'!G139</f>
        <v>0</v>
      </c>
      <c r="H14" s="3">
        <f>'RES kWh ENTRY'!H139</f>
        <v>0</v>
      </c>
      <c r="I14" s="3">
        <f>'RES kWh ENTRY'!I139</f>
        <v>0</v>
      </c>
      <c r="J14" s="3">
        <f>'RES kWh ENTRY'!J139</f>
        <v>0</v>
      </c>
      <c r="K14" s="3">
        <f>'RES kWh ENTRY'!K139</f>
        <v>0</v>
      </c>
      <c r="L14" s="3">
        <f>'RES kWh ENTRY'!L139</f>
        <v>0</v>
      </c>
      <c r="M14" s="3">
        <f>'RES kWh ENTRY'!M139</f>
        <v>0</v>
      </c>
      <c r="N14" s="3">
        <f>'RES kWh ENTRY'!N139</f>
        <v>0</v>
      </c>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row>
    <row r="15" spans="1:41" x14ac:dyDescent="0.25">
      <c r="A15" s="643"/>
      <c r="B15" s="184" t="s">
        <v>41</v>
      </c>
      <c r="C15" s="3">
        <f>'RES kWh ENTRY'!C140</f>
        <v>0</v>
      </c>
      <c r="D15" s="3">
        <f>'RES kWh ENTRY'!D140</f>
        <v>0</v>
      </c>
      <c r="E15" s="3">
        <f>'RES kWh ENTRY'!E140</f>
        <v>0</v>
      </c>
      <c r="F15" s="3">
        <f>'RES kWh ENTRY'!F140</f>
        <v>0</v>
      </c>
      <c r="G15" s="3">
        <f>'RES kWh ENTRY'!G140</f>
        <v>0</v>
      </c>
      <c r="H15" s="3">
        <f>'RES kWh ENTRY'!H140</f>
        <v>0</v>
      </c>
      <c r="I15" s="3">
        <f>'RES kWh ENTRY'!I140</f>
        <v>0</v>
      </c>
      <c r="J15" s="3">
        <f>'RES kWh ENTRY'!J140</f>
        <v>0</v>
      </c>
      <c r="K15" s="3">
        <f>'RES kWh ENTRY'!K140</f>
        <v>0</v>
      </c>
      <c r="L15" s="3">
        <f>'RES kWh ENTRY'!L140</f>
        <v>0</v>
      </c>
      <c r="M15" s="3">
        <f>'RES kWh ENTRY'!M140</f>
        <v>0</v>
      </c>
      <c r="N15" s="3">
        <f>'RES kWh ENTRY'!N140</f>
        <v>0</v>
      </c>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row>
    <row r="16" spans="1:41" x14ac:dyDescent="0.25">
      <c r="A16" s="643"/>
      <c r="B16" s="11" t="s">
        <v>11</v>
      </c>
      <c r="C16" s="3"/>
      <c r="D16" s="3"/>
      <c r="E16" s="229"/>
      <c r="F16" s="229"/>
      <c r="G16" s="229"/>
      <c r="H16" s="229"/>
      <c r="I16" s="229"/>
      <c r="J16" s="229"/>
      <c r="K16" s="229"/>
      <c r="L16" s="229"/>
      <c r="M16" s="229"/>
      <c r="N16" s="229"/>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row>
    <row r="17" spans="1:39" ht="15.75" thickBot="1" x14ac:dyDescent="0.3">
      <c r="A17" s="644"/>
      <c r="B17" s="185" t="s">
        <v>24</v>
      </c>
      <c r="C17" s="230">
        <f t="shared" ref="C17:N17" si="1">SUM(C5:C16)</f>
        <v>0</v>
      </c>
      <c r="D17" s="230">
        <f t="shared" si="1"/>
        <v>0</v>
      </c>
      <c r="E17" s="230">
        <f t="shared" si="1"/>
        <v>0</v>
      </c>
      <c r="F17" s="230">
        <f t="shared" si="1"/>
        <v>0</v>
      </c>
      <c r="G17" s="230">
        <f t="shared" si="1"/>
        <v>0</v>
      </c>
      <c r="H17" s="230">
        <f t="shared" si="1"/>
        <v>27017.125887534981</v>
      </c>
      <c r="I17" s="230">
        <f t="shared" si="1"/>
        <v>181731.19382740516</v>
      </c>
      <c r="J17" s="230">
        <f t="shared" si="1"/>
        <v>134886.87658645265</v>
      </c>
      <c r="K17" s="230">
        <f t="shared" si="1"/>
        <v>389.72972755464656</v>
      </c>
      <c r="L17" s="230">
        <f t="shared" si="1"/>
        <v>0</v>
      </c>
      <c r="M17" s="230">
        <f t="shared" si="1"/>
        <v>0</v>
      </c>
      <c r="N17" s="230">
        <f t="shared" si="1"/>
        <v>0</v>
      </c>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row>
    <row r="18" spans="1:39" ht="15.75" customHeight="1" x14ac:dyDescent="0.25">
      <c r="A18" s="8"/>
      <c r="B18" s="250"/>
      <c r="C18" s="9"/>
      <c r="D18" s="250"/>
      <c r="E18" s="9"/>
      <c r="F18" s="5"/>
      <c r="G18" s="250"/>
      <c r="H18" s="250"/>
      <c r="I18" s="9"/>
      <c r="J18" s="250"/>
      <c r="K18" s="250"/>
      <c r="L18" s="9"/>
      <c r="M18" s="304" t="s">
        <v>207</v>
      </c>
      <c r="N18" s="305">
        <f>SUM(C17:N17)</f>
        <v>344024.92602894746</v>
      </c>
      <c r="O18" s="304"/>
      <c r="P18" s="306"/>
      <c r="Q18" s="250"/>
      <c r="R18" s="9"/>
      <c r="S18" s="250"/>
      <c r="T18" s="250"/>
      <c r="U18" s="9"/>
      <c r="V18" s="250"/>
      <c r="W18" s="250"/>
      <c r="X18" s="9"/>
      <c r="Y18" s="250"/>
      <c r="Z18" s="250"/>
      <c r="AA18" s="9"/>
      <c r="AB18" s="250"/>
      <c r="AC18" s="250"/>
      <c r="AD18" s="9"/>
      <c r="AE18" s="250"/>
      <c r="AF18" s="250"/>
      <c r="AG18" s="9"/>
      <c r="AH18" s="250"/>
      <c r="AI18" s="250"/>
      <c r="AJ18" s="9"/>
      <c r="AK18" s="250"/>
      <c r="AL18" s="250"/>
      <c r="AM18" s="9"/>
    </row>
    <row r="19" spans="1:39" ht="15.75" customHeight="1" thickBot="1" x14ac:dyDescent="0.3">
      <c r="P19" s="301"/>
    </row>
    <row r="20" spans="1:39" ht="16.5" customHeight="1" thickBot="1" x14ac:dyDescent="0.3">
      <c r="A20" s="574" t="s">
        <v>16</v>
      </c>
      <c r="B20" s="17" t="s">
        <v>103</v>
      </c>
      <c r="C20" s="142">
        <f>C$4</f>
        <v>44927</v>
      </c>
      <c r="D20" s="142">
        <f t="shared" ref="D20:AM20" si="2">D$4</f>
        <v>44958</v>
      </c>
      <c r="E20" s="142">
        <f t="shared" si="2"/>
        <v>44986</v>
      </c>
      <c r="F20" s="142">
        <f t="shared" si="2"/>
        <v>45017</v>
      </c>
      <c r="G20" s="142">
        <f t="shared" si="2"/>
        <v>45047</v>
      </c>
      <c r="H20" s="142">
        <f t="shared" si="2"/>
        <v>45078</v>
      </c>
      <c r="I20" s="142">
        <f t="shared" si="2"/>
        <v>45108</v>
      </c>
      <c r="J20" s="142">
        <f t="shared" si="2"/>
        <v>45139</v>
      </c>
      <c r="K20" s="142">
        <f t="shared" si="2"/>
        <v>45170</v>
      </c>
      <c r="L20" s="142">
        <f t="shared" si="2"/>
        <v>45200</v>
      </c>
      <c r="M20" s="142">
        <f t="shared" si="2"/>
        <v>45231</v>
      </c>
      <c r="N20" s="142">
        <f t="shared" si="2"/>
        <v>45261</v>
      </c>
      <c r="O20" s="142">
        <f t="shared" si="2"/>
        <v>45292</v>
      </c>
      <c r="P20" s="142">
        <f t="shared" si="2"/>
        <v>45323</v>
      </c>
      <c r="Q20" s="142">
        <f t="shared" si="2"/>
        <v>45352</v>
      </c>
      <c r="R20" s="142">
        <f t="shared" si="2"/>
        <v>45383</v>
      </c>
      <c r="S20" s="142">
        <f t="shared" si="2"/>
        <v>45413</v>
      </c>
      <c r="T20" s="142">
        <f t="shared" si="2"/>
        <v>45444</v>
      </c>
      <c r="U20" s="142">
        <f t="shared" si="2"/>
        <v>45474</v>
      </c>
      <c r="V20" s="142">
        <f t="shared" si="2"/>
        <v>45505</v>
      </c>
      <c r="W20" s="142">
        <f t="shared" si="2"/>
        <v>45536</v>
      </c>
      <c r="X20" s="142">
        <f t="shared" si="2"/>
        <v>45566</v>
      </c>
      <c r="Y20" s="142">
        <f t="shared" si="2"/>
        <v>45597</v>
      </c>
      <c r="Z20" s="142">
        <f t="shared" si="2"/>
        <v>45627</v>
      </c>
      <c r="AA20" s="142">
        <f t="shared" si="2"/>
        <v>45658</v>
      </c>
      <c r="AB20" s="142">
        <f t="shared" si="2"/>
        <v>45689</v>
      </c>
      <c r="AC20" s="142">
        <f t="shared" si="2"/>
        <v>45717</v>
      </c>
      <c r="AD20" s="142">
        <f t="shared" si="2"/>
        <v>45748</v>
      </c>
      <c r="AE20" s="142">
        <f t="shared" si="2"/>
        <v>45778</v>
      </c>
      <c r="AF20" s="142">
        <f t="shared" si="2"/>
        <v>45809</v>
      </c>
      <c r="AG20" s="142">
        <f t="shared" si="2"/>
        <v>45839</v>
      </c>
      <c r="AH20" s="142">
        <f t="shared" si="2"/>
        <v>45870</v>
      </c>
      <c r="AI20" s="142">
        <f t="shared" si="2"/>
        <v>45901</v>
      </c>
      <c r="AJ20" s="142">
        <f t="shared" si="2"/>
        <v>45931</v>
      </c>
      <c r="AK20" s="142">
        <f t="shared" si="2"/>
        <v>45962</v>
      </c>
      <c r="AL20" s="142">
        <f t="shared" si="2"/>
        <v>45992</v>
      </c>
      <c r="AM20" s="142">
        <f t="shared" si="2"/>
        <v>46023</v>
      </c>
    </row>
    <row r="21" spans="1:39" ht="15.75" x14ac:dyDescent="0.25">
      <c r="A21" s="575"/>
      <c r="B21" s="13" t="s">
        <v>28</v>
      </c>
      <c r="C21" s="26">
        <f t="shared" ref="C21:AM21" si="3">((C17*C$28))*C$2</f>
        <v>0</v>
      </c>
      <c r="D21" s="26">
        <f t="shared" si="3"/>
        <v>0</v>
      </c>
      <c r="E21" s="26">
        <f t="shared" si="3"/>
        <v>0</v>
      </c>
      <c r="F21" s="26">
        <f t="shared" si="3"/>
        <v>0</v>
      </c>
      <c r="G21" s="26">
        <f t="shared" si="3"/>
        <v>0</v>
      </c>
      <c r="H21" s="26">
        <f t="shared" si="3"/>
        <v>2577.8937762390719</v>
      </c>
      <c r="I21" s="26">
        <f t="shared" si="3"/>
        <v>18295.59257754065</v>
      </c>
      <c r="J21" s="26">
        <f t="shared" si="3"/>
        <v>13579.257451929236</v>
      </c>
      <c r="K21" s="26">
        <f t="shared" si="3"/>
        <v>39.234335254005984</v>
      </c>
      <c r="L21" s="26">
        <f t="shared" si="3"/>
        <v>0</v>
      </c>
      <c r="M21" s="26">
        <f t="shared" si="3"/>
        <v>0</v>
      </c>
      <c r="N21" s="26">
        <f t="shared" si="3"/>
        <v>0</v>
      </c>
      <c r="O21" s="26">
        <f t="shared" si="3"/>
        <v>0</v>
      </c>
      <c r="P21" s="26">
        <f t="shared" si="3"/>
        <v>0</v>
      </c>
      <c r="Q21" s="26">
        <f t="shared" si="3"/>
        <v>0</v>
      </c>
      <c r="R21" s="26">
        <f t="shared" si="3"/>
        <v>0</v>
      </c>
      <c r="S21" s="26">
        <f t="shared" si="3"/>
        <v>0</v>
      </c>
      <c r="T21" s="26">
        <f t="shared" si="3"/>
        <v>0</v>
      </c>
      <c r="U21" s="26">
        <f t="shared" si="3"/>
        <v>0</v>
      </c>
      <c r="V21" s="26">
        <f t="shared" si="3"/>
        <v>0</v>
      </c>
      <c r="W21" s="26">
        <f t="shared" si="3"/>
        <v>0</v>
      </c>
      <c r="X21" s="26">
        <f t="shared" si="3"/>
        <v>0</v>
      </c>
      <c r="Y21" s="26">
        <f t="shared" si="3"/>
        <v>0</v>
      </c>
      <c r="Z21" s="26">
        <f t="shared" si="3"/>
        <v>0</v>
      </c>
      <c r="AA21" s="26">
        <f t="shared" si="3"/>
        <v>0</v>
      </c>
      <c r="AB21" s="26">
        <f t="shared" si="3"/>
        <v>0</v>
      </c>
      <c r="AC21" s="26">
        <f t="shared" si="3"/>
        <v>0</v>
      </c>
      <c r="AD21" s="26">
        <f t="shared" si="3"/>
        <v>0</v>
      </c>
      <c r="AE21" s="26">
        <f t="shared" si="3"/>
        <v>0</v>
      </c>
      <c r="AF21" s="26">
        <f t="shared" si="3"/>
        <v>0</v>
      </c>
      <c r="AG21" s="26">
        <f t="shared" si="3"/>
        <v>0</v>
      </c>
      <c r="AH21" s="26">
        <f t="shared" si="3"/>
        <v>0</v>
      </c>
      <c r="AI21" s="26">
        <f t="shared" si="3"/>
        <v>0</v>
      </c>
      <c r="AJ21" s="26">
        <f t="shared" si="3"/>
        <v>0</v>
      </c>
      <c r="AK21" s="26">
        <f t="shared" si="3"/>
        <v>0</v>
      </c>
      <c r="AL21" s="26">
        <f t="shared" si="3"/>
        <v>0</v>
      </c>
      <c r="AM21" s="26">
        <f t="shared" si="3"/>
        <v>0</v>
      </c>
    </row>
    <row r="22" spans="1:39" ht="15.75" x14ac:dyDescent="0.25">
      <c r="A22" s="575"/>
      <c r="B22" s="1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ht="15.75" x14ac:dyDescent="0.25">
      <c r="A23" s="575"/>
      <c r="B23" s="13" t="s">
        <v>235</v>
      </c>
      <c r="C23" s="26">
        <f>C21</f>
        <v>0</v>
      </c>
      <c r="D23" s="26">
        <f t="shared" ref="D23:AM23" si="4">C23+D21</f>
        <v>0</v>
      </c>
      <c r="E23" s="26">
        <f t="shared" si="4"/>
        <v>0</v>
      </c>
      <c r="F23" s="26">
        <f t="shared" si="4"/>
        <v>0</v>
      </c>
      <c r="G23" s="26">
        <f t="shared" si="4"/>
        <v>0</v>
      </c>
      <c r="H23" s="26">
        <f t="shared" si="4"/>
        <v>2577.8937762390719</v>
      </c>
      <c r="I23" s="26">
        <f t="shared" si="4"/>
        <v>20873.486353779721</v>
      </c>
      <c r="J23" s="26">
        <f t="shared" si="4"/>
        <v>34452.74380570896</v>
      </c>
      <c r="K23" s="26">
        <f t="shared" si="4"/>
        <v>34491.978140962965</v>
      </c>
      <c r="L23" s="26">
        <f t="shared" si="4"/>
        <v>34491.978140962965</v>
      </c>
      <c r="M23" s="26">
        <f t="shared" si="4"/>
        <v>34491.978140962965</v>
      </c>
      <c r="N23" s="26">
        <f t="shared" si="4"/>
        <v>34491.978140962965</v>
      </c>
      <c r="O23" s="26">
        <f t="shared" si="4"/>
        <v>34491.978140962965</v>
      </c>
      <c r="P23" s="26">
        <f t="shared" si="4"/>
        <v>34491.978140962965</v>
      </c>
      <c r="Q23" s="26">
        <f t="shared" si="4"/>
        <v>34491.978140962965</v>
      </c>
      <c r="R23" s="26">
        <f t="shared" si="4"/>
        <v>34491.978140962965</v>
      </c>
      <c r="S23" s="26">
        <f t="shared" si="4"/>
        <v>34491.978140962965</v>
      </c>
      <c r="T23" s="26">
        <f t="shared" si="4"/>
        <v>34491.978140962965</v>
      </c>
      <c r="U23" s="26">
        <f t="shared" si="4"/>
        <v>34491.978140962965</v>
      </c>
      <c r="V23" s="26">
        <f t="shared" si="4"/>
        <v>34491.978140962965</v>
      </c>
      <c r="W23" s="26">
        <f t="shared" si="4"/>
        <v>34491.978140962965</v>
      </c>
      <c r="X23" s="26">
        <f t="shared" si="4"/>
        <v>34491.978140962965</v>
      </c>
      <c r="Y23" s="26">
        <f t="shared" si="4"/>
        <v>34491.978140962965</v>
      </c>
      <c r="Z23" s="26">
        <f t="shared" si="4"/>
        <v>34491.978140962965</v>
      </c>
      <c r="AA23" s="26">
        <f t="shared" si="4"/>
        <v>34491.978140962965</v>
      </c>
      <c r="AB23" s="26">
        <f t="shared" si="4"/>
        <v>34491.978140962965</v>
      </c>
      <c r="AC23" s="26">
        <f t="shared" si="4"/>
        <v>34491.978140962965</v>
      </c>
      <c r="AD23" s="26">
        <f t="shared" si="4"/>
        <v>34491.978140962965</v>
      </c>
      <c r="AE23" s="26">
        <f t="shared" si="4"/>
        <v>34491.978140962965</v>
      </c>
      <c r="AF23" s="26">
        <f t="shared" si="4"/>
        <v>34491.978140962965</v>
      </c>
      <c r="AG23" s="26">
        <f t="shared" si="4"/>
        <v>34491.978140962965</v>
      </c>
      <c r="AH23" s="26">
        <f t="shared" si="4"/>
        <v>34491.978140962965</v>
      </c>
      <c r="AI23" s="26">
        <f t="shared" si="4"/>
        <v>34491.978140962965</v>
      </c>
      <c r="AJ23" s="26">
        <f t="shared" si="4"/>
        <v>34491.978140962965</v>
      </c>
      <c r="AK23" s="26">
        <f t="shared" si="4"/>
        <v>34491.978140962965</v>
      </c>
      <c r="AL23" s="26">
        <f t="shared" si="4"/>
        <v>34491.978140962965</v>
      </c>
      <c r="AM23" s="26">
        <f t="shared" si="4"/>
        <v>34491.978140962965</v>
      </c>
    </row>
    <row r="24" spans="1:39" x14ac:dyDescent="0.25">
      <c r="A24" s="8"/>
      <c r="B24" s="33"/>
      <c r="C24" s="30"/>
      <c r="D24" s="35"/>
      <c r="E24" s="30"/>
      <c r="F24" s="35"/>
      <c r="G24" s="30"/>
      <c r="H24" s="35"/>
      <c r="I24" s="30"/>
      <c r="J24" s="35"/>
      <c r="K24" s="30"/>
      <c r="L24" s="35"/>
      <c r="M24" s="30"/>
      <c r="N24" s="35"/>
      <c r="O24" s="30"/>
      <c r="P24" s="35"/>
      <c r="Q24" s="30"/>
      <c r="R24" s="35"/>
      <c r="S24" s="30"/>
      <c r="T24" s="35"/>
      <c r="U24" s="30"/>
      <c r="V24" s="35"/>
      <c r="W24" s="30"/>
      <c r="X24" s="35"/>
      <c r="Y24" s="30"/>
      <c r="Z24" s="35"/>
      <c r="AA24" s="30"/>
      <c r="AB24" s="35"/>
      <c r="AC24" s="30"/>
      <c r="AD24" s="35"/>
      <c r="AE24" s="30"/>
      <c r="AF24" s="35"/>
      <c r="AG24" s="30"/>
      <c r="AH24" s="35"/>
      <c r="AI24" s="30"/>
      <c r="AJ24" s="35"/>
      <c r="AK24" s="30"/>
      <c r="AL24" s="35"/>
      <c r="AM24" s="30"/>
    </row>
    <row r="25" spans="1:39" x14ac:dyDescent="0.25">
      <c r="B25" s="16"/>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ht="15.75" thickBot="1" x14ac:dyDescent="0.3">
      <c r="A26" s="7"/>
      <c r="E26" s="190"/>
    </row>
    <row r="27" spans="1:39" ht="15" customHeight="1" thickBot="1" x14ac:dyDescent="0.3">
      <c r="A27" s="19"/>
      <c r="B27" s="563" t="s">
        <v>157</v>
      </c>
      <c r="C27" s="142">
        <f>C$4</f>
        <v>44927</v>
      </c>
      <c r="D27" s="142">
        <f t="shared" ref="D27:AM27" si="5">D$4</f>
        <v>44958</v>
      </c>
      <c r="E27" s="142">
        <f t="shared" si="5"/>
        <v>44986</v>
      </c>
      <c r="F27" s="142">
        <f t="shared" si="5"/>
        <v>45017</v>
      </c>
      <c r="G27" s="142">
        <f t="shared" si="5"/>
        <v>45047</v>
      </c>
      <c r="H27" s="142">
        <f t="shared" si="5"/>
        <v>45078</v>
      </c>
      <c r="I27" s="142">
        <f t="shared" si="5"/>
        <v>45108</v>
      </c>
      <c r="J27" s="142">
        <f t="shared" si="5"/>
        <v>45139</v>
      </c>
      <c r="K27" s="142">
        <f t="shared" si="5"/>
        <v>45170</v>
      </c>
      <c r="L27" s="142">
        <f t="shared" si="5"/>
        <v>45200</v>
      </c>
      <c r="M27" s="142">
        <f t="shared" si="5"/>
        <v>45231</v>
      </c>
      <c r="N27" s="142">
        <f t="shared" si="5"/>
        <v>45261</v>
      </c>
      <c r="O27" s="142">
        <f t="shared" si="5"/>
        <v>45292</v>
      </c>
      <c r="P27" s="142">
        <f t="shared" si="5"/>
        <v>45323</v>
      </c>
      <c r="Q27" s="142">
        <f t="shared" si="5"/>
        <v>45352</v>
      </c>
      <c r="R27" s="142">
        <f t="shared" si="5"/>
        <v>45383</v>
      </c>
      <c r="S27" s="142">
        <f t="shared" si="5"/>
        <v>45413</v>
      </c>
      <c r="T27" s="142">
        <f t="shared" si="5"/>
        <v>45444</v>
      </c>
      <c r="U27" s="142">
        <f t="shared" si="5"/>
        <v>45474</v>
      </c>
      <c r="V27" s="142">
        <f t="shared" si="5"/>
        <v>45505</v>
      </c>
      <c r="W27" s="142">
        <f t="shared" si="5"/>
        <v>45536</v>
      </c>
      <c r="X27" s="142">
        <f t="shared" si="5"/>
        <v>45566</v>
      </c>
      <c r="Y27" s="142">
        <f t="shared" si="5"/>
        <v>45597</v>
      </c>
      <c r="Z27" s="142">
        <f t="shared" si="5"/>
        <v>45627</v>
      </c>
      <c r="AA27" s="142">
        <f t="shared" si="5"/>
        <v>45658</v>
      </c>
      <c r="AB27" s="142">
        <f t="shared" si="5"/>
        <v>45689</v>
      </c>
      <c r="AC27" s="142">
        <f t="shared" si="5"/>
        <v>45717</v>
      </c>
      <c r="AD27" s="142">
        <f t="shared" si="5"/>
        <v>45748</v>
      </c>
      <c r="AE27" s="142">
        <f t="shared" si="5"/>
        <v>45778</v>
      </c>
      <c r="AF27" s="142">
        <f t="shared" si="5"/>
        <v>45809</v>
      </c>
      <c r="AG27" s="142">
        <f t="shared" si="5"/>
        <v>45839</v>
      </c>
      <c r="AH27" s="142">
        <f t="shared" si="5"/>
        <v>45870</v>
      </c>
      <c r="AI27" s="142">
        <f t="shared" si="5"/>
        <v>45901</v>
      </c>
      <c r="AJ27" s="142">
        <f t="shared" si="5"/>
        <v>45931</v>
      </c>
      <c r="AK27" s="142">
        <f t="shared" si="5"/>
        <v>45962</v>
      </c>
      <c r="AL27" s="142">
        <f t="shared" si="5"/>
        <v>45992</v>
      </c>
      <c r="AM27" s="142">
        <f t="shared" si="5"/>
        <v>46023</v>
      </c>
    </row>
    <row r="28" spans="1:39" ht="15.75" customHeight="1" thickBot="1" x14ac:dyDescent="0.3">
      <c r="A28" s="19"/>
      <c r="B28" s="564"/>
      <c r="C28" s="346">
        <f>' 1M - RES'!C78</f>
        <v>5.1041000000000003E-2</v>
      </c>
      <c r="D28" s="346">
        <f>' 1M - RES'!D78</f>
        <v>5.1568999999999997E-2</v>
      </c>
      <c r="E28" s="346">
        <f>' 1M - RES'!E78</f>
        <v>5.2597999999999999E-2</v>
      </c>
      <c r="F28" s="346">
        <f>' 1M - RES'!F78</f>
        <v>5.4790999999999999E-2</v>
      </c>
      <c r="G28" s="346">
        <f>' 1M - RES'!G78</f>
        <v>5.6397999999999997E-2</v>
      </c>
      <c r="H28" s="346">
        <f>' 1M - RES'!H78</f>
        <v>0.115657</v>
      </c>
      <c r="I28" s="358">
        <f>' 1M - RES'!I78</f>
        <v>0.122029</v>
      </c>
      <c r="J28" s="358">
        <f>' 1M - RES'!J78</f>
        <v>0.122026</v>
      </c>
      <c r="K28" s="358">
        <f>' 1M - RES'!K78</f>
        <v>0.12202499999999999</v>
      </c>
      <c r="L28" s="358">
        <f>' 1M - RES'!L78</f>
        <v>5.5929E-2</v>
      </c>
      <c r="M28" s="358">
        <f>' 1M - RES'!M78</f>
        <v>5.9523E-2</v>
      </c>
      <c r="N28" s="358">
        <f>' 1M - RES'!N78</f>
        <v>5.5969999999999999E-2</v>
      </c>
      <c r="O28" s="358">
        <f>' 1M - RES'!O78</f>
        <v>5.3462000000000003E-2</v>
      </c>
      <c r="P28" s="358">
        <f>' 1M - RES'!P78</f>
        <v>5.3289999999999997E-2</v>
      </c>
      <c r="Q28" s="358">
        <f>' 1M - RES'!Q78</f>
        <v>5.4837999999999998E-2</v>
      </c>
      <c r="R28" s="358">
        <f>' 1M - RES'!R78</f>
        <v>5.9094000000000001E-2</v>
      </c>
      <c r="S28" s="358">
        <f>' 1M - RES'!S78</f>
        <v>6.0398E-2</v>
      </c>
      <c r="T28" s="358">
        <f>' 1M - RES'!T78</f>
        <v>0.122034</v>
      </c>
      <c r="U28" s="358">
        <f>' 1M - RES'!U78</f>
        <v>0.122029</v>
      </c>
      <c r="V28" s="358">
        <f>' 1M - RES'!V78</f>
        <v>0.122026</v>
      </c>
      <c r="W28" s="358">
        <f>' 1M - RES'!W78</f>
        <v>0.12202499999999999</v>
      </c>
      <c r="X28" s="358">
        <f>' 1M - RES'!X78</f>
        <v>5.5929E-2</v>
      </c>
      <c r="Y28" s="358">
        <f>' 1M - RES'!Y78</f>
        <v>5.9523E-2</v>
      </c>
      <c r="Z28" s="358">
        <f>' 1M - RES'!Z78</f>
        <v>5.5969999999999999E-2</v>
      </c>
      <c r="AA28" s="358">
        <f>' 1M - RES'!AA78</f>
        <v>5.3462000000000003E-2</v>
      </c>
      <c r="AB28" s="358">
        <f>' 1M - RES'!AB78</f>
        <v>5.3289999999999997E-2</v>
      </c>
      <c r="AC28" s="358">
        <f>' 1M - RES'!AC78</f>
        <v>5.4837999999999998E-2</v>
      </c>
      <c r="AD28" s="358">
        <f>' 1M - RES'!AD78</f>
        <v>5.9094000000000001E-2</v>
      </c>
      <c r="AE28" s="358">
        <f>' 1M - RES'!AE78</f>
        <v>6.0398E-2</v>
      </c>
      <c r="AF28" s="358">
        <f>' 1M - RES'!AF78</f>
        <v>0.122034</v>
      </c>
      <c r="AG28" s="358">
        <f>' 1M - RES'!AG78</f>
        <v>0.122029</v>
      </c>
      <c r="AH28" s="358">
        <f>' 1M - RES'!AH78</f>
        <v>0.122026</v>
      </c>
      <c r="AI28" s="358">
        <f>' 1M - RES'!AI78</f>
        <v>0.12202499999999999</v>
      </c>
      <c r="AJ28" s="358">
        <f>' 1M - RES'!AJ78</f>
        <v>5.5929E-2</v>
      </c>
      <c r="AK28" s="358">
        <f>' 1M - RES'!AK78</f>
        <v>5.9523E-2</v>
      </c>
      <c r="AL28" s="358">
        <f>' 1M - RES'!AL78</f>
        <v>5.5969999999999999E-2</v>
      </c>
      <c r="AM28" s="358">
        <f>' 1M - RES'!AM78</f>
        <v>5.3462000000000003E-2</v>
      </c>
    </row>
    <row r="29" spans="1:39" x14ac:dyDescent="0.25">
      <c r="C29" s="347" t="s">
        <v>221</v>
      </c>
      <c r="I29" s="360" t="s">
        <v>230</v>
      </c>
    </row>
    <row r="43" spans="4:10" x14ac:dyDescent="0.25">
      <c r="J43" s="5"/>
    </row>
    <row r="44" spans="4:10" x14ac:dyDescent="0.25">
      <c r="D44" s="6"/>
    </row>
  </sheetData>
  <mergeCells count="3">
    <mergeCell ref="A4:A17"/>
    <mergeCell ref="A20:A23"/>
    <mergeCell ref="B27:B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5"/>
  <sheetViews>
    <sheetView workbookViewId="0">
      <selection activeCell="G30" sqref="G30"/>
    </sheetView>
  </sheetViews>
  <sheetFormatPr defaultRowHeight="15" x14ac:dyDescent="0.25"/>
  <cols>
    <col min="1" max="1" width="22" customWidth="1"/>
    <col min="2" max="2" width="6.42578125" customWidth="1"/>
    <col min="3" max="3" width="15.5703125" customWidth="1"/>
    <col min="18" max="18" width="11.7109375" customWidth="1"/>
  </cols>
  <sheetData>
    <row r="1" spans="1:30" x14ac:dyDescent="0.25">
      <c r="A1" s="1" t="s">
        <v>187</v>
      </c>
    </row>
    <row r="3" spans="1:30" x14ac:dyDescent="0.25">
      <c r="A3" s="322" t="s">
        <v>211</v>
      </c>
      <c r="R3" t="s">
        <v>216</v>
      </c>
    </row>
    <row r="4" spans="1:30" x14ac:dyDescent="0.25">
      <c r="D4" s="307">
        <f>'RES kWh ENTRY'!C3</f>
        <v>44927</v>
      </c>
      <c r="E4" s="307">
        <f>'RES kWh ENTRY'!D3</f>
        <v>44958</v>
      </c>
      <c r="F4" s="307">
        <f>'RES kWh ENTRY'!E3</f>
        <v>44986</v>
      </c>
      <c r="G4" s="307">
        <f>'RES kWh ENTRY'!F3</f>
        <v>45017</v>
      </c>
      <c r="H4" s="307">
        <f>'RES kWh ENTRY'!G3</f>
        <v>45047</v>
      </c>
      <c r="I4" s="307">
        <f>'RES kWh ENTRY'!H3</f>
        <v>45078</v>
      </c>
      <c r="J4" s="307">
        <f>'RES kWh ENTRY'!I3</f>
        <v>45108</v>
      </c>
      <c r="K4" s="307">
        <f>'RES kWh ENTRY'!J3</f>
        <v>45139</v>
      </c>
      <c r="L4" s="307">
        <f>'RES kWh ENTRY'!K3</f>
        <v>45170</v>
      </c>
      <c r="M4" s="307">
        <f>'RES kWh ENTRY'!L3</f>
        <v>45200</v>
      </c>
      <c r="N4" s="307">
        <f>'RES kWh ENTRY'!M3</f>
        <v>45231</v>
      </c>
      <c r="O4" s="307" t="str">
        <f>'RES kWh ENTRY'!N3</f>
        <v>Dec-23 +</v>
      </c>
      <c r="S4" s="307">
        <f>D4</f>
        <v>44927</v>
      </c>
      <c r="T4" s="307">
        <f t="shared" ref="T4:AD4" si="0">E4</f>
        <v>44958</v>
      </c>
      <c r="U4" s="307">
        <f t="shared" si="0"/>
        <v>44986</v>
      </c>
      <c r="V4" s="307">
        <f t="shared" si="0"/>
        <v>45017</v>
      </c>
      <c r="W4" s="307">
        <f t="shared" si="0"/>
        <v>45047</v>
      </c>
      <c r="X4" s="307">
        <f t="shared" si="0"/>
        <v>45078</v>
      </c>
      <c r="Y4" s="307">
        <f t="shared" si="0"/>
        <v>45108</v>
      </c>
      <c r="Z4" s="307">
        <f t="shared" si="0"/>
        <v>45139</v>
      </c>
      <c r="AA4" s="307">
        <f t="shared" si="0"/>
        <v>45170</v>
      </c>
      <c r="AB4" s="307">
        <f t="shared" si="0"/>
        <v>45200</v>
      </c>
      <c r="AC4" s="307">
        <f t="shared" si="0"/>
        <v>45231</v>
      </c>
      <c r="AD4" s="307" t="str">
        <f t="shared" si="0"/>
        <v>Dec-23 +</v>
      </c>
    </row>
    <row r="5" spans="1:30" x14ac:dyDescent="0.25">
      <c r="A5" t="s">
        <v>209</v>
      </c>
      <c r="B5" t="s">
        <v>33</v>
      </c>
      <c r="C5" t="s">
        <v>210</v>
      </c>
      <c r="D5" s="434"/>
      <c r="E5" s="434"/>
      <c r="F5" s="434"/>
      <c r="G5" s="434"/>
      <c r="H5" s="434"/>
      <c r="I5" s="434"/>
      <c r="J5" s="434"/>
      <c r="K5" s="434"/>
      <c r="L5" s="434"/>
      <c r="M5" s="434"/>
      <c r="N5" s="434"/>
      <c r="O5" s="458"/>
      <c r="R5" t="s">
        <v>217</v>
      </c>
      <c r="S5" s="356" t="str">
        <f>IF('REVISED SUMMARY'!AO57=0,"NO INPUTS","OK")</f>
        <v>NO INPUTS</v>
      </c>
      <c r="T5" s="356" t="str">
        <f>IF('REVISED SUMMARY'!AP57=0,"NO INPUTS","OK")</f>
        <v>OK</v>
      </c>
      <c r="U5" s="356" t="str">
        <f>IF('REVISED SUMMARY'!AQ57=0,"NO INPUTS","OK")</f>
        <v>OK</v>
      </c>
      <c r="V5" s="356" t="str">
        <f>IF('REVISED SUMMARY'!AR57=0,"NO INPUTS","OK")</f>
        <v>OK</v>
      </c>
      <c r="W5" s="356" t="str">
        <f>IF('REVISED SUMMARY'!AS57=0,"NO INPUTS","OK")</f>
        <v>OK</v>
      </c>
      <c r="X5" s="356" t="str">
        <f>IF('REVISED SUMMARY'!AT57=0,"NO INPUTS","OK")</f>
        <v>OK</v>
      </c>
      <c r="Y5" s="356" t="str">
        <f>IF('REVISED SUMMARY'!AU57=0,"NO INPUTS","OK")</f>
        <v>OK</v>
      </c>
      <c r="Z5" s="356" t="str">
        <f>IF('REVISED SUMMARY'!AV57=0,"NO INPUTS","OK")</f>
        <v>OK</v>
      </c>
      <c r="AA5" s="356" t="str">
        <f>IF('REVISED SUMMARY'!AW57=0,"NO INPUTS","OK")</f>
        <v>OK</v>
      </c>
      <c r="AB5" s="356" t="str">
        <f>IF('REVISED SUMMARY'!AX57=0,"NO INPUTS","OK")</f>
        <v>OK</v>
      </c>
      <c r="AC5" s="356" t="str">
        <f>IF('REVISED SUMMARY'!AY57=0,"NO INPUTS","OK")</f>
        <v>OK</v>
      </c>
      <c r="AD5" s="356" t="str">
        <f>IF('REVISED SUMMARY'!AZ57=0,"NO INPUTS","OK")</f>
        <v>OK</v>
      </c>
    </row>
    <row r="8" spans="1:30" x14ac:dyDescent="0.25">
      <c r="A8" s="322" t="s">
        <v>212</v>
      </c>
    </row>
    <row r="9" spans="1:30" x14ac:dyDescent="0.25">
      <c r="A9" t="s">
        <v>188</v>
      </c>
      <c r="B9" t="s">
        <v>28</v>
      </c>
      <c r="C9" t="s">
        <v>189</v>
      </c>
      <c r="D9" s="6" t="b">
        <f>'RES kWh ENTRY'!O155='RES kWh ENTRY'!P156</f>
        <v>1</v>
      </c>
    </row>
    <row r="10" spans="1:30" x14ac:dyDescent="0.25">
      <c r="B10" t="s">
        <v>28</v>
      </c>
      <c r="C10" t="s">
        <v>190</v>
      </c>
      <c r="D10" s="6" t="b">
        <f>'RES kWh ENTRY'!O169='RES kWh ENTRY'!P169</f>
        <v>1</v>
      </c>
    </row>
    <row r="11" spans="1:30" x14ac:dyDescent="0.25">
      <c r="B11" t="s">
        <v>28</v>
      </c>
      <c r="C11" t="s">
        <v>191</v>
      </c>
      <c r="D11" s="6" t="b">
        <f>'RES kWh ENTRY'!O170='RES kWh ENTRY'!P170</f>
        <v>1</v>
      </c>
    </row>
    <row r="12" spans="1:30" x14ac:dyDescent="0.25">
      <c r="A12" t="s">
        <v>192</v>
      </c>
      <c r="B12" t="s">
        <v>29</v>
      </c>
      <c r="C12" t="s">
        <v>189</v>
      </c>
      <c r="D12" t="b">
        <f>'BIZ kWh ENTRY'!O177='BIZ kWh ENTRY'!P177</f>
        <v>1</v>
      </c>
    </row>
    <row r="13" spans="1:30" x14ac:dyDescent="0.25">
      <c r="B13" t="s">
        <v>29</v>
      </c>
      <c r="C13" t="s">
        <v>190</v>
      </c>
      <c r="D13" t="b">
        <f>'BIZ kWh ENTRY'!O193='BIZ kWh ENTRY'!P193</f>
        <v>1</v>
      </c>
    </row>
    <row r="14" spans="1:30" x14ac:dyDescent="0.25">
      <c r="B14" t="s">
        <v>29</v>
      </c>
      <c r="C14" t="s">
        <v>193</v>
      </c>
      <c r="D14" t="b">
        <f>'BIZ kWh ENTRY'!O113='BIZ kWh ENTRY'!P113</f>
        <v>1</v>
      </c>
    </row>
    <row r="15" spans="1:30" x14ac:dyDescent="0.25">
      <c r="B15" t="s">
        <v>29</v>
      </c>
      <c r="C15" t="s">
        <v>191</v>
      </c>
      <c r="D15" t="b">
        <f>'BIZ kWh ENTRY'!O194='BIZ kWh ENTRY'!P194</f>
        <v>1</v>
      </c>
    </row>
    <row r="16" spans="1:30" x14ac:dyDescent="0.25">
      <c r="B16" t="s">
        <v>30</v>
      </c>
      <c r="C16" t="s">
        <v>189</v>
      </c>
      <c r="D16" t="b">
        <f>'BIZ kWh ENTRY'!AE177='BIZ kWh ENTRY'!AF177</f>
        <v>1</v>
      </c>
    </row>
    <row r="17" spans="1:5" x14ac:dyDescent="0.25">
      <c r="B17" t="s">
        <v>30</v>
      </c>
      <c r="C17" t="s">
        <v>190</v>
      </c>
      <c r="D17" t="b">
        <f>'BIZ kWh ENTRY'!AE193='BIZ kWh ENTRY'!AF193</f>
        <v>1</v>
      </c>
    </row>
    <row r="18" spans="1:5" x14ac:dyDescent="0.25">
      <c r="B18" t="s">
        <v>30</v>
      </c>
      <c r="C18" t="s">
        <v>193</v>
      </c>
      <c r="D18" t="b">
        <f>'BIZ kWh ENTRY'!AE113='BIZ kWh ENTRY'!AF113</f>
        <v>1</v>
      </c>
    </row>
    <row r="19" spans="1:5" x14ac:dyDescent="0.25">
      <c r="B19" t="s">
        <v>30</v>
      </c>
      <c r="C19" t="s">
        <v>191</v>
      </c>
      <c r="D19" s="6" t="b">
        <f>'BIZ kWh ENTRY'!AE194='BIZ kWh ENTRY'!AF194</f>
        <v>1</v>
      </c>
    </row>
    <row r="20" spans="1:5" x14ac:dyDescent="0.25">
      <c r="B20" t="s">
        <v>31</v>
      </c>
      <c r="C20" t="s">
        <v>189</v>
      </c>
      <c r="D20">
        <f>'BIZ kWh ENTRY'!AU177-'BIZ kWh ENTRY'!AV177</f>
        <v>0</v>
      </c>
    </row>
    <row r="21" spans="1:5" x14ac:dyDescent="0.25">
      <c r="B21" t="s">
        <v>31</v>
      </c>
      <c r="C21" t="s">
        <v>190</v>
      </c>
      <c r="D21" t="b">
        <f>'BIZ kWh ENTRY'!AU193='BIZ kWh ENTRY'!AV193</f>
        <v>1</v>
      </c>
    </row>
    <row r="22" spans="1:5" x14ac:dyDescent="0.25">
      <c r="B22" t="s">
        <v>31</v>
      </c>
      <c r="C22" t="s">
        <v>193</v>
      </c>
      <c r="D22" t="b">
        <f>'BIZ kWh ENTRY'!AU113='BIZ kWh ENTRY'!AV113</f>
        <v>1</v>
      </c>
    </row>
    <row r="23" spans="1:5" x14ac:dyDescent="0.25">
      <c r="B23" t="s">
        <v>31</v>
      </c>
      <c r="C23" t="s">
        <v>191</v>
      </c>
      <c r="D23">
        <f>'BIZ kWh ENTRY'!AU194-'BIZ kWh ENTRY'!AV194</f>
        <v>0</v>
      </c>
    </row>
    <row r="24" spans="1:5" x14ac:dyDescent="0.25">
      <c r="B24" t="s">
        <v>32</v>
      </c>
      <c r="C24" t="s">
        <v>189</v>
      </c>
      <c r="D24" t="b">
        <f>'BIZ kWh ENTRY'!BK177='BIZ kWh ENTRY'!BL177</f>
        <v>1</v>
      </c>
    </row>
    <row r="25" spans="1:5" x14ac:dyDescent="0.25">
      <c r="B25" t="s">
        <v>32</v>
      </c>
      <c r="C25" t="s">
        <v>190</v>
      </c>
      <c r="D25" t="b">
        <f>'BIZ kWh ENTRY'!BK193='BIZ kWh ENTRY'!BL193</f>
        <v>1</v>
      </c>
    </row>
    <row r="26" spans="1:5" x14ac:dyDescent="0.25">
      <c r="B26" t="s">
        <v>32</v>
      </c>
      <c r="C26" t="s">
        <v>193</v>
      </c>
      <c r="D26" t="b">
        <f>'BIZ kWh ENTRY'!BK113='BIZ kWh ENTRY'!BL113</f>
        <v>1</v>
      </c>
    </row>
    <row r="27" spans="1:5" x14ac:dyDescent="0.25">
      <c r="B27" t="s">
        <v>32</v>
      </c>
      <c r="C27" t="s">
        <v>191</v>
      </c>
      <c r="D27" t="b">
        <f>'BIZ kWh ENTRY'!BK194='BIZ kWh ENTRY'!BL194</f>
        <v>1</v>
      </c>
    </row>
    <row r="28" spans="1:5" x14ac:dyDescent="0.25">
      <c r="A28" t="s">
        <v>194</v>
      </c>
      <c r="C28" t="s">
        <v>189</v>
      </c>
      <c r="D28" s="323" t="b">
        <f>'BIZ SUM'!O177='BIZ SUM'!P177</f>
        <v>1</v>
      </c>
      <c r="E28" s="174" t="b">
        <v>1</v>
      </c>
    </row>
    <row r="29" spans="1:5" x14ac:dyDescent="0.25">
      <c r="C29" t="s">
        <v>190</v>
      </c>
      <c r="D29" t="b">
        <f>'BIZ SUM'!O193='BIZ SUM'!P193</f>
        <v>1</v>
      </c>
      <c r="E29" t="b">
        <v>1</v>
      </c>
    </row>
    <row r="30" spans="1:5" x14ac:dyDescent="0.25">
      <c r="C30" t="s">
        <v>193</v>
      </c>
      <c r="D30" t="b">
        <f>'BIZ SUM'!O113='BIZ SUM'!P113</f>
        <v>1</v>
      </c>
      <c r="E30" t="b">
        <v>1</v>
      </c>
    </row>
    <row r="31" spans="1:5" x14ac:dyDescent="0.25">
      <c r="C31" t="s">
        <v>191</v>
      </c>
      <c r="D31">
        <f>'BIZ SUM'!O194-'BIZ SUM'!P194</f>
        <v>0</v>
      </c>
      <c r="E31">
        <v>0</v>
      </c>
    </row>
    <row r="32" spans="1:5" x14ac:dyDescent="0.25">
      <c r="A32" t="s">
        <v>195</v>
      </c>
      <c r="C32" t="s">
        <v>206</v>
      </c>
      <c r="D32" s="6" t="b">
        <f>' 1M - RES'!O31=' 1M - RES'!O32</f>
        <v>1</v>
      </c>
    </row>
    <row r="33" spans="1:4" x14ac:dyDescent="0.25">
      <c r="A33" t="s">
        <v>199</v>
      </c>
      <c r="C33" t="s">
        <v>206</v>
      </c>
      <c r="D33" t="b">
        <f>'2M - SGS'!O37='2M - SGS'!O38</f>
        <v>1</v>
      </c>
    </row>
    <row r="34" spans="1:4" x14ac:dyDescent="0.25">
      <c r="A34" t="s">
        <v>198</v>
      </c>
      <c r="C34" t="s">
        <v>206</v>
      </c>
      <c r="D34" t="b">
        <f>'3M - LGS'!O37='3M - LGS'!O38</f>
        <v>1</v>
      </c>
    </row>
    <row r="35" spans="1:4" x14ac:dyDescent="0.25">
      <c r="A35" t="s">
        <v>197</v>
      </c>
      <c r="C35" t="s">
        <v>206</v>
      </c>
      <c r="D35" t="b">
        <f>'4M - SPS'!O37='4M - SPS'!O38</f>
        <v>1</v>
      </c>
    </row>
    <row r="36" spans="1:4" x14ac:dyDescent="0.25">
      <c r="A36" t="s">
        <v>196</v>
      </c>
      <c r="C36" t="s">
        <v>206</v>
      </c>
      <c r="D36" t="b">
        <f>'11M - LPS'!O37='11M - LPS'!O38</f>
        <v>1</v>
      </c>
    </row>
    <row r="37" spans="1:4" x14ac:dyDescent="0.25">
      <c r="A37" t="s">
        <v>200</v>
      </c>
      <c r="C37" t="s">
        <v>206</v>
      </c>
      <c r="D37" s="6" t="b">
        <f>' LI 1M - RES'!O31=' LI 1M - RES'!O32</f>
        <v>1</v>
      </c>
    </row>
    <row r="38" spans="1:4" x14ac:dyDescent="0.25">
      <c r="A38" t="s">
        <v>201</v>
      </c>
      <c r="C38" t="s">
        <v>206</v>
      </c>
      <c r="D38" t="b">
        <f>'LI 2M - SGS'!O37='LI 2M - SGS'!O38</f>
        <v>1</v>
      </c>
    </row>
    <row r="39" spans="1:4" x14ac:dyDescent="0.25">
      <c r="A39" t="s">
        <v>202</v>
      </c>
      <c r="C39" t="s">
        <v>206</v>
      </c>
      <c r="D39" t="b">
        <f>'LI 3M - LGS'!O37='LI 3M - LGS'!O38</f>
        <v>1</v>
      </c>
    </row>
    <row r="40" spans="1:4" x14ac:dyDescent="0.25">
      <c r="A40" t="s">
        <v>203</v>
      </c>
      <c r="C40" t="s">
        <v>206</v>
      </c>
      <c r="D40" t="b">
        <f>'LI 4M - SPS'!O37='LI 4M - SPS'!O38</f>
        <v>1</v>
      </c>
    </row>
    <row r="41" spans="1:4" x14ac:dyDescent="0.25">
      <c r="A41" t="s">
        <v>204</v>
      </c>
      <c r="C41" t="s">
        <v>206</v>
      </c>
      <c r="D41" t="b">
        <f>'LI 11M - LPS'!O37='LI 11M - LPS'!O38</f>
        <v>1</v>
      </c>
    </row>
    <row r="42" spans="1:4" x14ac:dyDescent="0.25">
      <c r="A42" t="s">
        <v>205</v>
      </c>
      <c r="B42" t="s">
        <v>29</v>
      </c>
      <c r="C42" t="s">
        <v>206</v>
      </c>
      <c r="D42" s="174" t="b">
        <f>'Biz DRENE'!N20='Biz DRENE'!P20</f>
        <v>1</v>
      </c>
    </row>
    <row r="43" spans="1:4" x14ac:dyDescent="0.25">
      <c r="B43" t="s">
        <v>30</v>
      </c>
      <c r="C43" t="s">
        <v>206</v>
      </c>
      <c r="D43" s="174" t="b">
        <f>'Biz DRENE'!N38='Biz DRENE'!P38</f>
        <v>1</v>
      </c>
    </row>
    <row r="44" spans="1:4" x14ac:dyDescent="0.25">
      <c r="B44" t="s">
        <v>31</v>
      </c>
      <c r="C44" t="s">
        <v>206</v>
      </c>
      <c r="D44" s="174" t="b">
        <f>'Biz DRENE'!N56='Biz DRENE'!P56</f>
        <v>1</v>
      </c>
    </row>
    <row r="45" spans="1:4" x14ac:dyDescent="0.25">
      <c r="B45" t="s">
        <v>32</v>
      </c>
      <c r="C45" t="s">
        <v>206</v>
      </c>
      <c r="D45" s="174" t="b">
        <f>'Biz DRENE'!N74='Biz DRENE'!P74</f>
        <v>1</v>
      </c>
    </row>
  </sheetData>
  <conditionalFormatting sqref="D9:D45">
    <cfRule type="cellIs" dxfId="5" priority="3" operator="equal">
      <formula>FALSE</formula>
    </cfRule>
  </conditionalFormatting>
  <conditionalFormatting sqref="E28:E31">
    <cfRule type="cellIs" dxfId="4" priority="1" operator="equal">
      <formula>FALSE</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20"/>
  <sheetViews>
    <sheetView workbookViewId="0">
      <selection activeCell="V20" sqref="V20"/>
    </sheetView>
  </sheetViews>
  <sheetFormatPr defaultRowHeight="15" x14ac:dyDescent="0.25"/>
  <cols>
    <col min="2" max="2" width="33.28515625" bestFit="1" customWidth="1"/>
    <col min="5" max="5" width="5.7109375" bestFit="1" customWidth="1"/>
    <col min="6" max="6" width="23" bestFit="1" customWidth="1"/>
  </cols>
  <sheetData>
    <row r="3" spans="2:6" x14ac:dyDescent="0.25">
      <c r="B3" t="s">
        <v>70</v>
      </c>
      <c r="E3" t="s">
        <v>16</v>
      </c>
      <c r="F3" t="s">
        <v>71</v>
      </c>
    </row>
    <row r="4" spans="2:6" x14ac:dyDescent="0.25">
      <c r="E4" t="s">
        <v>72</v>
      </c>
      <c r="F4" t="s">
        <v>96</v>
      </c>
    </row>
    <row r="5" spans="2:6" x14ac:dyDescent="0.25">
      <c r="E5" t="s">
        <v>73</v>
      </c>
      <c r="F5" t="s">
        <v>74</v>
      </c>
    </row>
    <row r="6" spans="2:6" x14ac:dyDescent="0.25">
      <c r="E6" t="s">
        <v>75</v>
      </c>
      <c r="F6" t="s">
        <v>76</v>
      </c>
    </row>
    <row r="8" spans="2:6" x14ac:dyDescent="0.25">
      <c r="B8" t="s">
        <v>77</v>
      </c>
      <c r="E8" t="s">
        <v>78</v>
      </c>
    </row>
    <row r="9" spans="2:6" x14ac:dyDescent="0.25">
      <c r="E9" t="s">
        <v>79</v>
      </c>
      <c r="F9" t="s">
        <v>80</v>
      </c>
    </row>
    <row r="10" spans="2:6" x14ac:dyDescent="0.25">
      <c r="E10" t="s">
        <v>81</v>
      </c>
      <c r="F10" t="s">
        <v>97</v>
      </c>
    </row>
    <row r="11" spans="2:6" x14ac:dyDescent="0.25">
      <c r="E11" t="s">
        <v>82</v>
      </c>
      <c r="F11" t="s">
        <v>83</v>
      </c>
    </row>
    <row r="12" spans="2:6" x14ac:dyDescent="0.25">
      <c r="E12" t="s">
        <v>84</v>
      </c>
      <c r="F12" t="s">
        <v>85</v>
      </c>
    </row>
    <row r="13" spans="2:6" x14ac:dyDescent="0.25">
      <c r="E13" t="s">
        <v>86</v>
      </c>
      <c r="F13" t="s">
        <v>87</v>
      </c>
    </row>
    <row r="15" spans="2:6" x14ac:dyDescent="0.25">
      <c r="B15" t="s">
        <v>88</v>
      </c>
      <c r="E15" t="s">
        <v>89</v>
      </c>
      <c r="F15" t="s">
        <v>90</v>
      </c>
    </row>
    <row r="16" spans="2:6" x14ac:dyDescent="0.25">
      <c r="E16" t="s">
        <v>91</v>
      </c>
      <c r="F16" t="s">
        <v>92</v>
      </c>
    </row>
    <row r="18" spans="2:6" x14ac:dyDescent="0.25">
      <c r="B18" t="s">
        <v>93</v>
      </c>
      <c r="E18" t="s">
        <v>94</v>
      </c>
      <c r="F18" t="s">
        <v>95</v>
      </c>
    </row>
    <row r="19" spans="2:6" x14ac:dyDescent="0.25">
      <c r="E19" t="s">
        <v>73</v>
      </c>
      <c r="F19" t="s">
        <v>74</v>
      </c>
    </row>
    <row r="20" spans="2:6" x14ac:dyDescent="0.25">
      <c r="E20" t="s">
        <v>75</v>
      </c>
      <c r="F20" t="s">
        <v>76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I138"/>
  <sheetViews>
    <sheetView tabSelected="1" topLeftCell="X1" zoomScaleNormal="100" workbookViewId="0">
      <selection activeCell="AF14" sqref="AF14"/>
    </sheetView>
  </sheetViews>
  <sheetFormatPr defaultRowHeight="15" x14ac:dyDescent="0.25"/>
  <cols>
    <col min="1" max="1" width="13.28515625" customWidth="1"/>
    <col min="2" max="2" width="19.28515625" bestFit="1" customWidth="1"/>
    <col min="3" max="7" width="13.42578125" customWidth="1"/>
    <col min="8" max="9" width="14.42578125" customWidth="1"/>
    <col min="10" max="11" width="15.28515625" customWidth="1"/>
    <col min="12" max="13" width="14.42578125" customWidth="1"/>
    <col min="14" max="14" width="14.5703125" customWidth="1"/>
    <col min="15" max="16" width="14.28515625" customWidth="1"/>
    <col min="17" max="20" width="14.7109375" customWidth="1"/>
    <col min="21" max="24" width="15.7109375" customWidth="1"/>
    <col min="25" max="26" width="14.7109375" customWidth="1"/>
    <col min="27" max="39" width="15.42578125" customWidth="1"/>
    <col min="40" max="40" width="15.7109375" bestFit="1" customWidth="1"/>
    <col min="41" max="58" width="12.28515625" customWidth="1"/>
    <col min="61" max="61" width="12.28515625" customWidth="1"/>
  </cols>
  <sheetData>
    <row r="1" spans="1:41" ht="26.25" x14ac:dyDescent="0.4">
      <c r="A1" s="260" t="s">
        <v>228</v>
      </c>
      <c r="R1" s="399"/>
      <c r="S1" s="400" t="s">
        <v>238</v>
      </c>
      <c r="T1" s="401" t="s">
        <v>239</v>
      </c>
      <c r="U1" s="402"/>
      <c r="V1" s="402"/>
      <c r="W1" s="402"/>
    </row>
    <row r="2" spans="1:41" x14ac:dyDescent="0.25">
      <c r="R2" s="163"/>
      <c r="S2" s="403"/>
      <c r="AF2" s="477" t="s">
        <v>275</v>
      </c>
    </row>
    <row r="3" spans="1:41" x14ac:dyDescent="0.25">
      <c r="A3" s="518" t="s">
        <v>37</v>
      </c>
      <c r="B3" s="518"/>
      <c r="N3" s="190"/>
      <c r="S3" s="404"/>
      <c r="X3" s="478" t="s">
        <v>276</v>
      </c>
    </row>
    <row r="4" spans="1:41" ht="15.75" thickBot="1" x14ac:dyDescent="0.3">
      <c r="A4" s="518"/>
      <c r="B4" s="518"/>
      <c r="C4" s="147" t="s">
        <v>229</v>
      </c>
      <c r="D4" s="147" t="s">
        <v>229</v>
      </c>
      <c r="E4" s="147" t="s">
        <v>229</v>
      </c>
      <c r="F4" s="147" t="s">
        <v>229</v>
      </c>
      <c r="G4" s="147" t="s">
        <v>229</v>
      </c>
      <c r="H4" s="147" t="s">
        <v>229</v>
      </c>
      <c r="I4" s="147" t="s">
        <v>229</v>
      </c>
      <c r="J4" s="147" t="s">
        <v>229</v>
      </c>
      <c r="K4" s="147" t="s">
        <v>229</v>
      </c>
      <c r="L4" s="147" t="s">
        <v>229</v>
      </c>
      <c r="M4" s="147" t="s">
        <v>229</v>
      </c>
      <c r="N4" s="147" t="s">
        <v>229</v>
      </c>
      <c r="O4" s="147" t="s">
        <v>229</v>
      </c>
      <c r="P4" s="147" t="s">
        <v>229</v>
      </c>
      <c r="Q4" s="147" t="s">
        <v>229</v>
      </c>
      <c r="R4" s="147" t="s">
        <v>229</v>
      </c>
      <c r="S4" s="406" t="s">
        <v>229</v>
      </c>
      <c r="T4" s="147" t="s">
        <v>229</v>
      </c>
      <c r="U4" s="147" t="s">
        <v>229</v>
      </c>
      <c r="V4" s="147" t="s">
        <v>229</v>
      </c>
      <c r="W4" s="147" t="s">
        <v>229</v>
      </c>
      <c r="X4" s="495" t="s">
        <v>229</v>
      </c>
      <c r="Y4" s="495" t="s">
        <v>229</v>
      </c>
      <c r="Z4" s="495" t="s">
        <v>229</v>
      </c>
      <c r="AA4" s="495" t="s">
        <v>229</v>
      </c>
      <c r="AB4" s="495" t="s">
        <v>229</v>
      </c>
      <c r="AC4" s="495" t="s">
        <v>229</v>
      </c>
      <c r="AD4" s="495" t="s">
        <v>229</v>
      </c>
      <c r="AE4" s="495" t="s">
        <v>229</v>
      </c>
      <c r="AF4" s="495" t="s">
        <v>229</v>
      </c>
      <c r="AG4" s="495" t="s">
        <v>229</v>
      </c>
      <c r="AH4" s="495" t="s">
        <v>229</v>
      </c>
      <c r="AI4" s="495" t="s">
        <v>229</v>
      </c>
      <c r="AJ4" s="495" t="s">
        <v>229</v>
      </c>
      <c r="AK4" s="495" t="s">
        <v>229</v>
      </c>
      <c r="AL4" s="495" t="s">
        <v>229</v>
      </c>
      <c r="AM4" s="495" t="s">
        <v>229</v>
      </c>
    </row>
    <row r="5" spans="1:41" ht="15.75" thickBot="1" x14ac:dyDescent="0.3">
      <c r="B5" s="145" t="s">
        <v>34</v>
      </c>
      <c r="C5" s="142">
        <v>44927</v>
      </c>
      <c r="D5" s="142">
        <f>EDATE(C5,1)</f>
        <v>44958</v>
      </c>
      <c r="E5" s="142">
        <f t="shared" ref="E5:AM5" si="0">EDATE(D5,1)</f>
        <v>44986</v>
      </c>
      <c r="F5" s="142">
        <f t="shared" si="0"/>
        <v>45017</v>
      </c>
      <c r="G5" s="142">
        <f t="shared" si="0"/>
        <v>45047</v>
      </c>
      <c r="H5" s="142">
        <f t="shared" si="0"/>
        <v>45078</v>
      </c>
      <c r="I5" s="142">
        <f t="shared" si="0"/>
        <v>45108</v>
      </c>
      <c r="J5" s="142">
        <f t="shared" si="0"/>
        <v>45139</v>
      </c>
      <c r="K5" s="142">
        <f t="shared" si="0"/>
        <v>45170</v>
      </c>
      <c r="L5" s="142">
        <f t="shared" si="0"/>
        <v>45200</v>
      </c>
      <c r="M5" s="142">
        <f t="shared" si="0"/>
        <v>45231</v>
      </c>
      <c r="N5" s="142">
        <f t="shared" si="0"/>
        <v>45261</v>
      </c>
      <c r="O5" s="142">
        <f t="shared" si="0"/>
        <v>45292</v>
      </c>
      <c r="P5" s="142">
        <f t="shared" si="0"/>
        <v>45323</v>
      </c>
      <c r="Q5" s="142">
        <f t="shared" si="0"/>
        <v>45352</v>
      </c>
      <c r="R5" s="142">
        <f t="shared" si="0"/>
        <v>45383</v>
      </c>
      <c r="S5" s="407">
        <f t="shared" si="0"/>
        <v>45413</v>
      </c>
      <c r="T5" s="405">
        <f t="shared" si="0"/>
        <v>45444</v>
      </c>
      <c r="U5" s="142">
        <f t="shared" si="0"/>
        <v>45474</v>
      </c>
      <c r="V5" s="142">
        <f t="shared" si="0"/>
        <v>45505</v>
      </c>
      <c r="W5" s="142">
        <f t="shared" si="0"/>
        <v>45536</v>
      </c>
      <c r="X5" s="142">
        <f t="shared" si="0"/>
        <v>45566</v>
      </c>
      <c r="Y5" s="142">
        <f t="shared" si="0"/>
        <v>45597</v>
      </c>
      <c r="Z5" s="142">
        <f t="shared" si="0"/>
        <v>45627</v>
      </c>
      <c r="AA5" s="142">
        <f t="shared" si="0"/>
        <v>45658</v>
      </c>
      <c r="AB5" s="142">
        <f t="shared" si="0"/>
        <v>45689</v>
      </c>
      <c r="AC5" s="142">
        <f t="shared" si="0"/>
        <v>45717</v>
      </c>
      <c r="AD5" s="142">
        <f t="shared" si="0"/>
        <v>45748</v>
      </c>
      <c r="AE5" s="142">
        <f t="shared" si="0"/>
        <v>45778</v>
      </c>
      <c r="AF5" s="483">
        <f t="shared" si="0"/>
        <v>45809</v>
      </c>
      <c r="AG5" s="142">
        <f t="shared" si="0"/>
        <v>45839</v>
      </c>
      <c r="AH5" s="142">
        <f t="shared" si="0"/>
        <v>45870</v>
      </c>
      <c r="AI5" s="142">
        <f t="shared" si="0"/>
        <v>45901</v>
      </c>
      <c r="AJ5" s="142">
        <f t="shared" si="0"/>
        <v>45931</v>
      </c>
      <c r="AK5" s="142">
        <f t="shared" si="0"/>
        <v>45962</v>
      </c>
      <c r="AL5" s="142">
        <f t="shared" si="0"/>
        <v>45992</v>
      </c>
      <c r="AM5" s="142">
        <f t="shared" si="0"/>
        <v>46023</v>
      </c>
    </row>
    <row r="6" spans="1:41" x14ac:dyDescent="0.25">
      <c r="B6" s="54" t="s">
        <v>28</v>
      </c>
      <c r="C6" s="45">
        <f t="shared" ref="C6:R10" si="1">IF(C$4="X",C14+C22,0)</f>
        <v>577.1347627563614</v>
      </c>
      <c r="D6" s="45">
        <f t="shared" si="1"/>
        <v>6895.6257800778667</v>
      </c>
      <c r="E6" s="45">
        <f t="shared" si="1"/>
        <v>23116.759173993214</v>
      </c>
      <c r="F6" s="45">
        <f t="shared" si="1"/>
        <v>44027.788559679</v>
      </c>
      <c r="G6" s="45">
        <f t="shared" si="1"/>
        <v>86856.239430519272</v>
      </c>
      <c r="H6" s="45">
        <f t="shared" si="1"/>
        <v>342320.85782235867</v>
      </c>
      <c r="I6" s="45">
        <f t="shared" si="1"/>
        <v>796967.70329440176</v>
      </c>
      <c r="J6" s="45">
        <f t="shared" si="1"/>
        <v>1340019.0028228494</v>
      </c>
      <c r="K6" s="45">
        <f t="shared" si="1"/>
        <v>1684830.4046189887</v>
      </c>
      <c r="L6" s="45">
        <f t="shared" si="1"/>
        <v>1775578.6999698782</v>
      </c>
      <c r="M6" s="45">
        <f t="shared" si="1"/>
        <v>1905448.3691095226</v>
      </c>
      <c r="N6" s="45">
        <f t="shared" si="1"/>
        <v>2129191.45581921</v>
      </c>
      <c r="O6" s="45">
        <f t="shared" si="1"/>
        <v>2372572.4851982566</v>
      </c>
      <c r="P6" s="45">
        <f t="shared" si="1"/>
        <v>2577366.1011205362</v>
      </c>
      <c r="Q6" s="45">
        <f t="shared" si="1"/>
        <v>2750363.1351280259</v>
      </c>
      <c r="R6" s="45">
        <f t="shared" si="1"/>
        <v>2877105.7153272736</v>
      </c>
      <c r="S6" s="408">
        <f t="shared" ref="S6:AM6" si="2">IF(S$4="X",S14+S22,0)</f>
        <v>3047165.655825044</v>
      </c>
      <c r="T6" s="45">
        <f t="shared" si="2"/>
        <v>3736721.7596637746</v>
      </c>
      <c r="U6" s="45">
        <f t="shared" si="2"/>
        <v>4623121.6141211744</v>
      </c>
      <c r="V6" s="45">
        <f t="shared" si="2"/>
        <v>5475810.9064766997</v>
      </c>
      <c r="W6" s="45">
        <f t="shared" si="2"/>
        <v>5961923.6125879008</v>
      </c>
      <c r="X6" s="45">
        <f t="shared" si="2"/>
        <v>6099648.4588052966</v>
      </c>
      <c r="Y6" s="45">
        <f t="shared" si="2"/>
        <v>6284691.8963909941</v>
      </c>
      <c r="Z6" s="45">
        <f t="shared" si="2"/>
        <v>6546663.4516487792</v>
      </c>
      <c r="AA6" s="45">
        <f t="shared" si="2"/>
        <v>6806214.4035866335</v>
      </c>
      <c r="AB6" s="45">
        <f t="shared" si="2"/>
        <v>7025543.9760285607</v>
      </c>
      <c r="AC6" s="45">
        <f t="shared" si="2"/>
        <v>7216828.6973390747</v>
      </c>
      <c r="AD6" s="45">
        <f t="shared" si="2"/>
        <v>7361348.6077992972</v>
      </c>
      <c r="AE6" s="45">
        <f t="shared" si="2"/>
        <v>7533177.3181522554</v>
      </c>
      <c r="AF6" s="484">
        <f t="shared" si="2"/>
        <v>7533177.3181522554</v>
      </c>
      <c r="AG6" s="45">
        <f t="shared" si="2"/>
        <v>7533177.3181522554</v>
      </c>
      <c r="AH6" s="45">
        <f t="shared" si="2"/>
        <v>7533177.3181522554</v>
      </c>
      <c r="AI6" s="45">
        <f t="shared" si="2"/>
        <v>7533177.3181522554</v>
      </c>
      <c r="AJ6" s="45">
        <f t="shared" si="2"/>
        <v>7533177.3181522554</v>
      </c>
      <c r="AK6" s="45">
        <f t="shared" si="2"/>
        <v>7533177.3181522554</v>
      </c>
      <c r="AL6" s="45">
        <f t="shared" si="2"/>
        <v>7533177.3181522554</v>
      </c>
      <c r="AM6" s="45">
        <f t="shared" si="2"/>
        <v>7533177.3181522554</v>
      </c>
    </row>
    <row r="7" spans="1:41" x14ac:dyDescent="0.25">
      <c r="B7" s="49" t="s">
        <v>29</v>
      </c>
      <c r="C7" s="45">
        <f t="shared" si="1"/>
        <v>0</v>
      </c>
      <c r="D7" s="45">
        <f t="shared" ref="D7:AM10" si="3">IF(D$4="X",D15+D23,0)</f>
        <v>882.69251349748833</v>
      </c>
      <c r="E7" s="45">
        <f t="shared" si="3"/>
        <v>6226.2050831682636</v>
      </c>
      <c r="F7" s="45">
        <f t="shared" si="3"/>
        <v>17987.783192631086</v>
      </c>
      <c r="G7" s="45">
        <f t="shared" si="3"/>
        <v>40316.515561345317</v>
      </c>
      <c r="H7" s="45">
        <f t="shared" si="3"/>
        <v>80393.568509328165</v>
      </c>
      <c r="I7" s="45">
        <f t="shared" si="3"/>
        <v>146563.43672299001</v>
      </c>
      <c r="J7" s="45">
        <f t="shared" si="3"/>
        <v>208407.32607853386</v>
      </c>
      <c r="K7" s="45">
        <f t="shared" si="3"/>
        <v>277460.20654832543</v>
      </c>
      <c r="L7" s="45">
        <f t="shared" si="3"/>
        <v>334097.12565165455</v>
      </c>
      <c r="M7" s="45">
        <f t="shared" si="3"/>
        <v>394889.05571121676</v>
      </c>
      <c r="N7" s="45">
        <f t="shared" si="3"/>
        <v>485858.19711844641</v>
      </c>
      <c r="O7" s="45">
        <f t="shared" si="3"/>
        <v>595920.44800448255</v>
      </c>
      <c r="P7" s="45">
        <f t="shared" si="3"/>
        <v>679995.28557372699</v>
      </c>
      <c r="Q7" s="45">
        <f t="shared" si="3"/>
        <v>771902.61334332998</v>
      </c>
      <c r="R7" s="45">
        <f t="shared" si="3"/>
        <v>870362.04133584769</v>
      </c>
      <c r="S7" s="408">
        <f t="shared" si="3"/>
        <v>1000642.433835155</v>
      </c>
      <c r="T7" s="45">
        <f t="shared" si="3"/>
        <v>1172687.7921403029</v>
      </c>
      <c r="U7" s="45">
        <f t="shared" si="3"/>
        <v>1394606.6115278283</v>
      </c>
      <c r="V7" s="45">
        <f t="shared" si="3"/>
        <v>1581059.531387662</v>
      </c>
      <c r="W7" s="45">
        <f t="shared" si="3"/>
        <v>1740962.6897052992</v>
      </c>
      <c r="X7" s="45">
        <f t="shared" si="3"/>
        <v>1844349.346100426</v>
      </c>
      <c r="Y7" s="45">
        <f t="shared" si="3"/>
        <v>1932728.7203360631</v>
      </c>
      <c r="Z7" s="45">
        <f t="shared" si="3"/>
        <v>2024948.2626222544</v>
      </c>
      <c r="AA7" s="45">
        <f t="shared" si="3"/>
        <v>2120211.4623074653</v>
      </c>
      <c r="AB7" s="45">
        <f t="shared" si="3"/>
        <v>2192330.2948473836</v>
      </c>
      <c r="AC7" s="45">
        <f t="shared" si="3"/>
        <v>2273589.7458984624</v>
      </c>
      <c r="AD7" s="45">
        <f t="shared" si="3"/>
        <v>2363500.7234519552</v>
      </c>
      <c r="AE7" s="45">
        <f t="shared" si="3"/>
        <v>2482831.3108984139</v>
      </c>
      <c r="AF7" s="484">
        <f t="shared" si="3"/>
        <v>2482831.3108984139</v>
      </c>
      <c r="AG7" s="45">
        <f t="shared" si="3"/>
        <v>2482831.3108984139</v>
      </c>
      <c r="AH7" s="45">
        <f t="shared" si="3"/>
        <v>2482831.3108984139</v>
      </c>
      <c r="AI7" s="45">
        <f t="shared" si="3"/>
        <v>2482831.3108984139</v>
      </c>
      <c r="AJ7" s="45">
        <f t="shared" si="3"/>
        <v>2482831.3108984139</v>
      </c>
      <c r="AK7" s="45">
        <f t="shared" si="3"/>
        <v>2482831.3108984139</v>
      </c>
      <c r="AL7" s="45">
        <f t="shared" si="3"/>
        <v>2482831.3108984139</v>
      </c>
      <c r="AM7" s="45">
        <f t="shared" si="3"/>
        <v>2482831.3108984139</v>
      </c>
    </row>
    <row r="8" spans="1:41" x14ac:dyDescent="0.25">
      <c r="B8" s="49" t="s">
        <v>30</v>
      </c>
      <c r="C8" s="45">
        <f t="shared" si="1"/>
        <v>0</v>
      </c>
      <c r="D8" s="45">
        <f t="shared" si="3"/>
        <v>333.20011437393242</v>
      </c>
      <c r="E8" s="45">
        <f t="shared" si="3"/>
        <v>5327.4513696474241</v>
      </c>
      <c r="F8" s="45">
        <f t="shared" si="3"/>
        <v>19010.455077963987</v>
      </c>
      <c r="G8" s="45">
        <f t="shared" si="3"/>
        <v>58814.811495075664</v>
      </c>
      <c r="H8" s="45">
        <f t="shared" si="3"/>
        <v>182568.65308887642</v>
      </c>
      <c r="I8" s="45">
        <f t="shared" si="3"/>
        <v>372155.09915950487</v>
      </c>
      <c r="J8" s="45">
        <f t="shared" si="3"/>
        <v>569127.55650598637</v>
      </c>
      <c r="K8" s="45">
        <f t="shared" si="3"/>
        <v>737533.00729952857</v>
      </c>
      <c r="L8" s="45">
        <f t="shared" si="3"/>
        <v>839582.90130989486</v>
      </c>
      <c r="M8" s="45">
        <f t="shared" si="3"/>
        <v>946021.72502716805</v>
      </c>
      <c r="N8" s="45">
        <f t="shared" si="3"/>
        <v>1110206.9877187407</v>
      </c>
      <c r="O8" s="45">
        <f t="shared" si="3"/>
        <v>1301083.1044642911</v>
      </c>
      <c r="P8" s="45">
        <f t="shared" si="3"/>
        <v>1454972.3225317695</v>
      </c>
      <c r="Q8" s="45">
        <f t="shared" si="3"/>
        <v>1616761.1349115542</v>
      </c>
      <c r="R8" s="45">
        <f t="shared" si="3"/>
        <v>1765151.1843751646</v>
      </c>
      <c r="S8" s="408">
        <f t="shared" si="3"/>
        <v>1958753.4970478318</v>
      </c>
      <c r="T8" s="45">
        <f t="shared" si="3"/>
        <v>2384025.8535640808</v>
      </c>
      <c r="U8" s="45">
        <f t="shared" si="3"/>
        <v>2901236.0946639241</v>
      </c>
      <c r="V8" s="45">
        <f t="shared" si="3"/>
        <v>3363710.4751895508</v>
      </c>
      <c r="W8" s="45">
        <f t="shared" si="3"/>
        <v>3687957.985422418</v>
      </c>
      <c r="X8" s="45">
        <f t="shared" si="3"/>
        <v>3844649.2582052634</v>
      </c>
      <c r="Y8" s="45">
        <f t="shared" si="3"/>
        <v>3986676.6476696567</v>
      </c>
      <c r="Z8" s="45">
        <f t="shared" si="3"/>
        <v>4144293.3802810567</v>
      </c>
      <c r="AA8" s="45">
        <f t="shared" si="3"/>
        <v>4312692.1430145204</v>
      </c>
      <c r="AB8" s="45">
        <f t="shared" si="3"/>
        <v>4447977.6527903704</v>
      </c>
      <c r="AC8" s="45">
        <f t="shared" si="3"/>
        <v>4591989.2702721776</v>
      </c>
      <c r="AD8" s="45">
        <f t="shared" si="3"/>
        <v>4726172.1437153956</v>
      </c>
      <c r="AE8" s="45">
        <f t="shared" si="3"/>
        <v>4901130.5855838237</v>
      </c>
      <c r="AF8" s="484">
        <f t="shared" si="3"/>
        <v>4901130.5855838237</v>
      </c>
      <c r="AG8" s="45">
        <f t="shared" si="3"/>
        <v>4901130.5855838237</v>
      </c>
      <c r="AH8" s="45">
        <f t="shared" si="3"/>
        <v>4901130.5855838237</v>
      </c>
      <c r="AI8" s="45">
        <f t="shared" si="3"/>
        <v>4901130.5855838237</v>
      </c>
      <c r="AJ8" s="45">
        <f t="shared" si="3"/>
        <v>4901130.5855838237</v>
      </c>
      <c r="AK8" s="45">
        <f t="shared" si="3"/>
        <v>4901130.5855838237</v>
      </c>
      <c r="AL8" s="45">
        <f t="shared" si="3"/>
        <v>4901130.5855838237</v>
      </c>
      <c r="AM8" s="45">
        <f t="shared" si="3"/>
        <v>4901130.5855838237</v>
      </c>
    </row>
    <row r="9" spans="1:41" x14ac:dyDescent="0.25">
      <c r="B9" s="49" t="s">
        <v>31</v>
      </c>
      <c r="C9" s="45">
        <f t="shared" si="1"/>
        <v>0</v>
      </c>
      <c r="D9" s="45">
        <f t="shared" si="3"/>
        <v>773.0724746858923</v>
      </c>
      <c r="E9" s="45">
        <f t="shared" si="3"/>
        <v>2676.1377429604395</v>
      </c>
      <c r="F9" s="45">
        <f t="shared" si="3"/>
        <v>5986.4677394195041</v>
      </c>
      <c r="G9" s="45">
        <f t="shared" si="3"/>
        <v>13060.609166706634</v>
      </c>
      <c r="H9" s="45">
        <f t="shared" si="3"/>
        <v>33616.607400107023</v>
      </c>
      <c r="I9" s="45">
        <f t="shared" si="3"/>
        <v>64463.320805912837</v>
      </c>
      <c r="J9" s="45">
        <f t="shared" si="3"/>
        <v>102118.94350354647</v>
      </c>
      <c r="K9" s="45">
        <f t="shared" si="3"/>
        <v>137064.1596266292</v>
      </c>
      <c r="L9" s="45">
        <f t="shared" si="3"/>
        <v>157236.40725835378</v>
      </c>
      <c r="M9" s="45">
        <f t="shared" si="3"/>
        <v>179248.42329139879</v>
      </c>
      <c r="N9" s="45">
        <f t="shared" si="3"/>
        <v>229317.27312580755</v>
      </c>
      <c r="O9" s="45">
        <f t="shared" si="3"/>
        <v>282904.54846742941</v>
      </c>
      <c r="P9" s="45">
        <f t="shared" si="3"/>
        <v>326115.23827678105</v>
      </c>
      <c r="Q9" s="45">
        <f t="shared" si="3"/>
        <v>369900.8005582334</v>
      </c>
      <c r="R9" s="45">
        <f t="shared" si="3"/>
        <v>410751.82263471489</v>
      </c>
      <c r="S9" s="408">
        <f t="shared" si="3"/>
        <v>468945.19775324606</v>
      </c>
      <c r="T9" s="45">
        <f t="shared" si="3"/>
        <v>609378.60821950156</v>
      </c>
      <c r="U9" s="45">
        <f t="shared" si="3"/>
        <v>775832.93218061328</v>
      </c>
      <c r="V9" s="45">
        <f t="shared" si="3"/>
        <v>930723.23244417878</v>
      </c>
      <c r="W9" s="45">
        <f t="shared" si="3"/>
        <v>1028640.9199243491</v>
      </c>
      <c r="X9" s="45">
        <f t="shared" si="3"/>
        <v>1071149.1258324892</v>
      </c>
      <c r="Y9" s="45">
        <f t="shared" si="3"/>
        <v>1109871.8786457865</v>
      </c>
      <c r="Z9" s="45">
        <f t="shared" si="3"/>
        <v>1153291.4272973863</v>
      </c>
      <c r="AA9" s="45">
        <f t="shared" si="3"/>
        <v>1200853.2389704103</v>
      </c>
      <c r="AB9" s="45">
        <f t="shared" si="3"/>
        <v>1239236.3084715507</v>
      </c>
      <c r="AC9" s="45">
        <f t="shared" si="3"/>
        <v>1278333.6634388345</v>
      </c>
      <c r="AD9" s="45">
        <f t="shared" si="3"/>
        <v>1314944.1333668679</v>
      </c>
      <c r="AE9" s="45">
        <f t="shared" si="3"/>
        <v>1366497.0469648708</v>
      </c>
      <c r="AF9" s="484">
        <f t="shared" si="3"/>
        <v>1366497.0469648708</v>
      </c>
      <c r="AG9" s="45">
        <f t="shared" si="3"/>
        <v>1366497.0469648708</v>
      </c>
      <c r="AH9" s="45">
        <f t="shared" si="3"/>
        <v>1366497.0469648708</v>
      </c>
      <c r="AI9" s="45">
        <f t="shared" si="3"/>
        <v>1366497.0469648708</v>
      </c>
      <c r="AJ9" s="45">
        <f t="shared" si="3"/>
        <v>1366497.0469648708</v>
      </c>
      <c r="AK9" s="45">
        <f t="shared" si="3"/>
        <v>1366497.0469648708</v>
      </c>
      <c r="AL9" s="45">
        <f t="shared" si="3"/>
        <v>1366497.0469648708</v>
      </c>
      <c r="AM9" s="45">
        <f t="shared" si="3"/>
        <v>1366497.0469648708</v>
      </c>
    </row>
    <row r="10" spans="1:41" ht="15.75" thickBot="1" x14ac:dyDescent="0.3">
      <c r="B10" s="29" t="s">
        <v>32</v>
      </c>
      <c r="C10" s="138">
        <f t="shared" si="1"/>
        <v>0</v>
      </c>
      <c r="D10" s="138">
        <f t="shared" si="3"/>
        <v>0</v>
      </c>
      <c r="E10" s="138">
        <f t="shared" si="3"/>
        <v>114.67939048859617</v>
      </c>
      <c r="F10" s="138">
        <f t="shared" si="3"/>
        <v>345.7030739496106</v>
      </c>
      <c r="G10" s="138">
        <f t="shared" si="3"/>
        <v>716.59627295832513</v>
      </c>
      <c r="H10" s="138">
        <f t="shared" si="3"/>
        <v>8376.2616375182624</v>
      </c>
      <c r="I10" s="138">
        <f t="shared" si="3"/>
        <v>25843.45760781649</v>
      </c>
      <c r="J10" s="138">
        <f t="shared" si="3"/>
        <v>43939.766301403477</v>
      </c>
      <c r="K10" s="138">
        <f t="shared" si="3"/>
        <v>53864.707918875007</v>
      </c>
      <c r="L10" s="138">
        <f t="shared" si="3"/>
        <v>56328.18264287155</v>
      </c>
      <c r="M10" s="138">
        <f t="shared" si="3"/>
        <v>57791.002939687474</v>
      </c>
      <c r="N10" s="138">
        <f t="shared" si="3"/>
        <v>63874.756148771936</v>
      </c>
      <c r="O10" s="138">
        <f t="shared" si="3"/>
        <v>71683.019704408434</v>
      </c>
      <c r="P10" s="138">
        <f t="shared" si="3"/>
        <v>77811.935297942182</v>
      </c>
      <c r="Q10" s="138">
        <f t="shared" si="3"/>
        <v>84752.217635239591</v>
      </c>
      <c r="R10" s="138">
        <f t="shared" si="3"/>
        <v>93076.730100053712</v>
      </c>
      <c r="S10" s="409">
        <f t="shared" si="3"/>
        <v>107709.12211886686</v>
      </c>
      <c r="T10" s="138">
        <f t="shared" si="3"/>
        <v>144943.08499968084</v>
      </c>
      <c r="U10" s="138">
        <f t="shared" si="3"/>
        <v>186282.44033993763</v>
      </c>
      <c r="V10" s="138">
        <f t="shared" si="3"/>
        <v>226329.70736176852</v>
      </c>
      <c r="W10" s="138">
        <f t="shared" si="3"/>
        <v>251342.16523279482</v>
      </c>
      <c r="X10" s="138">
        <f t="shared" si="3"/>
        <v>261264.30333016926</v>
      </c>
      <c r="Y10" s="138">
        <f t="shared" si="3"/>
        <v>268399.91400576732</v>
      </c>
      <c r="Z10" s="138">
        <f t="shared" si="3"/>
        <v>275301.01355420594</v>
      </c>
      <c r="AA10" s="138">
        <f t="shared" si="3"/>
        <v>282820.90455527947</v>
      </c>
      <c r="AB10" s="138">
        <f t="shared" si="3"/>
        <v>288737.32047384878</v>
      </c>
      <c r="AC10" s="138">
        <f t="shared" si="3"/>
        <v>295401.73151388002</v>
      </c>
      <c r="AD10" s="138">
        <f t="shared" si="3"/>
        <v>303290.6980269982</v>
      </c>
      <c r="AE10" s="138">
        <f t="shared" si="3"/>
        <v>316850.85666674539</v>
      </c>
      <c r="AF10" s="485">
        <f t="shared" si="3"/>
        <v>316850.85666674539</v>
      </c>
      <c r="AG10" s="138">
        <f t="shared" si="3"/>
        <v>316850.85666674539</v>
      </c>
      <c r="AH10" s="138">
        <f t="shared" si="3"/>
        <v>316850.85666674539</v>
      </c>
      <c r="AI10" s="138">
        <f t="shared" si="3"/>
        <v>316850.85666674539</v>
      </c>
      <c r="AJ10" s="138">
        <f t="shared" si="3"/>
        <v>316850.85666674539</v>
      </c>
      <c r="AK10" s="138">
        <f t="shared" si="3"/>
        <v>316850.85666674539</v>
      </c>
      <c r="AL10" s="138">
        <f t="shared" si="3"/>
        <v>316850.85666674539</v>
      </c>
      <c r="AM10" s="138">
        <f t="shared" si="3"/>
        <v>316850.85666674539</v>
      </c>
      <c r="AN10" s="297"/>
    </row>
    <row r="11" spans="1:41" ht="15.75" thickBot="1" x14ac:dyDescent="0.3">
      <c r="A11" s="1"/>
      <c r="B11" s="50" t="s">
        <v>33</v>
      </c>
      <c r="C11" s="392">
        <f>SUM(C6:C10)</f>
        <v>577.1347627563614</v>
      </c>
      <c r="D11" s="393">
        <f t="shared" ref="D11:AM11" si="4">SUM(D6:D10)</f>
        <v>8884.5908826351806</v>
      </c>
      <c r="E11" s="393">
        <f t="shared" si="4"/>
        <v>37461.232760257932</v>
      </c>
      <c r="F11" s="393">
        <f t="shared" si="4"/>
        <v>87358.197643643187</v>
      </c>
      <c r="G11" s="393">
        <f t="shared" si="4"/>
        <v>199764.7719266052</v>
      </c>
      <c r="H11" s="393">
        <f t="shared" si="4"/>
        <v>647275.94845818856</v>
      </c>
      <c r="I11" s="393">
        <f t="shared" si="4"/>
        <v>1405993.0175906259</v>
      </c>
      <c r="J11" s="393">
        <f t="shared" si="4"/>
        <v>2263612.5952123194</v>
      </c>
      <c r="K11" s="393">
        <f t="shared" si="4"/>
        <v>2890752.486012347</v>
      </c>
      <c r="L11" s="393">
        <f t="shared" si="4"/>
        <v>3162823.3168326528</v>
      </c>
      <c r="M11" s="393">
        <f t="shared" si="4"/>
        <v>3483398.5760789937</v>
      </c>
      <c r="N11" s="393">
        <f t="shared" si="4"/>
        <v>4018448.6699309763</v>
      </c>
      <c r="O11" s="393">
        <f t="shared" si="4"/>
        <v>4624163.6058388678</v>
      </c>
      <c r="P11" s="393">
        <f t="shared" si="4"/>
        <v>5116260.882800756</v>
      </c>
      <c r="Q11" s="393">
        <f t="shared" si="4"/>
        <v>5593679.901576383</v>
      </c>
      <c r="R11" s="393">
        <f t="shared" si="4"/>
        <v>6016447.4937730543</v>
      </c>
      <c r="S11" s="410">
        <f t="shared" si="4"/>
        <v>6583215.9065801436</v>
      </c>
      <c r="T11" s="420">
        <f t="shared" si="4"/>
        <v>8047757.0985873407</v>
      </c>
      <c r="U11" s="393">
        <f t="shared" si="4"/>
        <v>9881079.6928334776</v>
      </c>
      <c r="V11" s="393">
        <f t="shared" si="4"/>
        <v>11577633.852859858</v>
      </c>
      <c r="W11" s="393">
        <f t="shared" si="4"/>
        <v>12670827.372872761</v>
      </c>
      <c r="X11" s="393">
        <f t="shared" si="4"/>
        <v>13121060.492273645</v>
      </c>
      <c r="Y11" s="393">
        <f t="shared" si="4"/>
        <v>13582369.057048269</v>
      </c>
      <c r="Z11" s="393">
        <f t="shared" si="4"/>
        <v>14144497.535403682</v>
      </c>
      <c r="AA11" s="393">
        <f t="shared" si="4"/>
        <v>14722792.152434308</v>
      </c>
      <c r="AB11" s="393">
        <f t="shared" si="4"/>
        <v>15193825.552611712</v>
      </c>
      <c r="AC11" s="393">
        <f t="shared" si="4"/>
        <v>15656143.108462431</v>
      </c>
      <c r="AD11" s="393">
        <f t="shared" si="4"/>
        <v>16069256.306360515</v>
      </c>
      <c r="AE11" s="393">
        <f t="shared" si="4"/>
        <v>16600487.118266109</v>
      </c>
      <c r="AF11" s="486">
        <f t="shared" si="4"/>
        <v>16600487.118266109</v>
      </c>
      <c r="AG11" s="393">
        <f t="shared" si="4"/>
        <v>16600487.118266109</v>
      </c>
      <c r="AH11" s="393">
        <f t="shared" si="4"/>
        <v>16600487.118266109</v>
      </c>
      <c r="AI11" s="393">
        <f t="shared" si="4"/>
        <v>16600487.118266109</v>
      </c>
      <c r="AJ11" s="393">
        <f t="shared" si="4"/>
        <v>16600487.118266109</v>
      </c>
      <c r="AK11" s="393">
        <f t="shared" si="4"/>
        <v>16600487.118266109</v>
      </c>
      <c r="AL11" s="393">
        <f t="shared" si="4"/>
        <v>16600487.118266109</v>
      </c>
      <c r="AM11" s="393">
        <f t="shared" si="4"/>
        <v>16600487.118266109</v>
      </c>
      <c r="AN11" s="299"/>
    </row>
    <row r="12" spans="1:41" s="286" customFormat="1" ht="15.75" thickBot="1" x14ac:dyDescent="0.3">
      <c r="B12" s="287"/>
      <c r="C12" s="300"/>
      <c r="D12" s="300"/>
      <c r="E12" s="300"/>
      <c r="F12" s="300"/>
      <c r="G12" s="300"/>
      <c r="H12" s="300"/>
      <c r="I12" s="300"/>
      <c r="J12" s="300"/>
      <c r="K12" s="300"/>
      <c r="L12" s="300"/>
      <c r="M12" s="300"/>
      <c r="N12" s="300"/>
      <c r="O12" s="300"/>
      <c r="P12" s="300"/>
      <c r="Q12" s="300"/>
      <c r="R12" s="300" t="s">
        <v>172</v>
      </c>
      <c r="S12" s="457">
        <f>SUM(C122:S122)</f>
        <v>6583215.9065801427</v>
      </c>
      <c r="T12" s="300"/>
      <c r="U12" s="300"/>
      <c r="V12" s="300"/>
      <c r="W12" s="300"/>
      <c r="X12" s="300"/>
      <c r="Y12" s="300"/>
      <c r="Z12" s="300"/>
      <c r="AA12" s="300"/>
      <c r="AB12" s="300"/>
      <c r="AC12" s="300"/>
      <c r="AD12" s="300"/>
      <c r="AE12" s="300"/>
      <c r="AF12" s="487"/>
      <c r="AG12" s="300"/>
      <c r="AH12" s="300"/>
      <c r="AI12" s="300"/>
      <c r="AJ12" s="300"/>
      <c r="AK12" s="300"/>
      <c r="AL12" s="300"/>
      <c r="AM12" s="300"/>
    </row>
    <row r="13" spans="1:41" ht="15.75" thickBot="1" x14ac:dyDescent="0.3">
      <c r="B13" s="146" t="s">
        <v>150</v>
      </c>
      <c r="C13" s="131">
        <f t="shared" ref="C13:AH13" si="5">C5</f>
        <v>44927</v>
      </c>
      <c r="D13" s="143">
        <f t="shared" si="5"/>
        <v>44958</v>
      </c>
      <c r="E13" s="143">
        <f t="shared" si="5"/>
        <v>44986</v>
      </c>
      <c r="F13" s="143">
        <f t="shared" si="5"/>
        <v>45017</v>
      </c>
      <c r="G13" s="143">
        <f t="shared" si="5"/>
        <v>45047</v>
      </c>
      <c r="H13" s="143">
        <f t="shared" si="5"/>
        <v>45078</v>
      </c>
      <c r="I13" s="143">
        <f t="shared" si="5"/>
        <v>45108</v>
      </c>
      <c r="J13" s="143">
        <f t="shared" si="5"/>
        <v>45139</v>
      </c>
      <c r="K13" s="143">
        <f t="shared" si="5"/>
        <v>45170</v>
      </c>
      <c r="L13" s="143">
        <f t="shared" si="5"/>
        <v>45200</v>
      </c>
      <c r="M13" s="143">
        <f t="shared" si="5"/>
        <v>45231</v>
      </c>
      <c r="N13" s="143">
        <f t="shared" si="5"/>
        <v>45261</v>
      </c>
      <c r="O13" s="143">
        <f t="shared" si="5"/>
        <v>45292</v>
      </c>
      <c r="P13" s="143">
        <f t="shared" si="5"/>
        <v>45323</v>
      </c>
      <c r="Q13" s="143">
        <f t="shared" si="5"/>
        <v>45352</v>
      </c>
      <c r="R13" s="143">
        <f t="shared" si="5"/>
        <v>45383</v>
      </c>
      <c r="S13" s="411">
        <f t="shared" si="5"/>
        <v>45413</v>
      </c>
      <c r="T13" s="284">
        <f t="shared" si="5"/>
        <v>45444</v>
      </c>
      <c r="U13" s="143">
        <f t="shared" si="5"/>
        <v>45474</v>
      </c>
      <c r="V13" s="143">
        <f t="shared" si="5"/>
        <v>45505</v>
      </c>
      <c r="W13" s="143">
        <f t="shared" si="5"/>
        <v>45536</v>
      </c>
      <c r="X13" s="143">
        <f t="shared" si="5"/>
        <v>45566</v>
      </c>
      <c r="Y13" s="143">
        <f t="shared" si="5"/>
        <v>45597</v>
      </c>
      <c r="Z13" s="143">
        <f t="shared" si="5"/>
        <v>45627</v>
      </c>
      <c r="AA13" s="143">
        <f t="shared" si="5"/>
        <v>45658</v>
      </c>
      <c r="AB13" s="143">
        <f t="shared" si="5"/>
        <v>45689</v>
      </c>
      <c r="AC13" s="143">
        <f t="shared" si="5"/>
        <v>45717</v>
      </c>
      <c r="AD13" s="143">
        <f t="shared" si="5"/>
        <v>45748</v>
      </c>
      <c r="AE13" s="143">
        <f t="shared" si="5"/>
        <v>45778</v>
      </c>
      <c r="AF13" s="488">
        <f t="shared" si="5"/>
        <v>45809</v>
      </c>
      <c r="AG13" s="143">
        <f t="shared" si="5"/>
        <v>45839</v>
      </c>
      <c r="AH13" s="143">
        <f t="shared" si="5"/>
        <v>45870</v>
      </c>
      <c r="AI13" s="143">
        <f t="shared" ref="AI13:AM13" si="6">AI5</f>
        <v>45901</v>
      </c>
      <c r="AJ13" s="143">
        <f t="shared" si="6"/>
        <v>45931</v>
      </c>
      <c r="AK13" s="143">
        <f t="shared" si="6"/>
        <v>45962</v>
      </c>
      <c r="AL13" s="143">
        <f t="shared" si="6"/>
        <v>45992</v>
      </c>
      <c r="AM13" s="143">
        <f t="shared" si="6"/>
        <v>46023</v>
      </c>
      <c r="AN13" s="384"/>
      <c r="AO13" s="286"/>
    </row>
    <row r="14" spans="1:41" x14ac:dyDescent="0.25">
      <c r="B14" s="48" t="s">
        <v>28</v>
      </c>
      <c r="C14" s="396">
        <f>C125</f>
        <v>376.2435091308256</v>
      </c>
      <c r="D14" s="396">
        <f>C14+D125</f>
        <v>5134.3001854890817</v>
      </c>
      <c r="E14" s="396">
        <f t="shared" ref="E14:S14" si="7">D14+E125</f>
        <v>17640.46908256568</v>
      </c>
      <c r="F14" s="396">
        <f t="shared" si="7"/>
        <v>30352.498615463541</v>
      </c>
      <c r="G14" s="396">
        <f t="shared" si="7"/>
        <v>55317.881467289204</v>
      </c>
      <c r="H14" s="396">
        <f t="shared" si="7"/>
        <v>235819.96601928232</v>
      </c>
      <c r="I14" s="396">
        <f t="shared" si="7"/>
        <v>576663.32768154365</v>
      </c>
      <c r="J14" s="396">
        <f t="shared" si="7"/>
        <v>994391.75255641411</v>
      </c>
      <c r="K14" s="396">
        <f t="shared" si="7"/>
        <v>1240235.3601252623</v>
      </c>
      <c r="L14" s="396">
        <f t="shared" si="7"/>
        <v>1288599.0730533486</v>
      </c>
      <c r="M14" s="396">
        <f t="shared" si="7"/>
        <v>1363657.4554696002</v>
      </c>
      <c r="N14" s="396">
        <f t="shared" si="7"/>
        <v>1513571.4062344171</v>
      </c>
      <c r="O14" s="396">
        <f t="shared" si="7"/>
        <v>1678821.3935063013</v>
      </c>
      <c r="P14" s="396">
        <f t="shared" si="7"/>
        <v>1816758.6531991758</v>
      </c>
      <c r="Q14" s="396">
        <f t="shared" si="7"/>
        <v>1925847.2231563728</v>
      </c>
      <c r="R14" s="396">
        <f t="shared" si="7"/>
        <v>1998440.6871567587</v>
      </c>
      <c r="S14" s="412">
        <f t="shared" si="7"/>
        <v>2114154.1954264748</v>
      </c>
      <c r="T14" s="421">
        <f>IF(T$4="X",S14+T99,0)</f>
        <v>2617856.2076684856</v>
      </c>
      <c r="U14" s="421">
        <f t="shared" ref="U14:AM14" si="8">IF(U$4="X",T14+U99,0)</f>
        <v>3294492.9349934296</v>
      </c>
      <c r="V14" s="421">
        <f t="shared" si="8"/>
        <v>3937889.3339273082</v>
      </c>
      <c r="W14" s="421">
        <f t="shared" si="8"/>
        <v>4255699.7653219895</v>
      </c>
      <c r="X14" s="421">
        <f t="shared" si="8"/>
        <v>4317989.6287024505</v>
      </c>
      <c r="Y14" s="421">
        <f t="shared" si="8"/>
        <v>4411323.4739993643</v>
      </c>
      <c r="Z14" s="421">
        <f t="shared" si="8"/>
        <v>4566253.9737623036</v>
      </c>
      <c r="AA14" s="421">
        <f t="shared" si="8"/>
        <v>4720223.2450359073</v>
      </c>
      <c r="AB14" s="421">
        <f t="shared" si="8"/>
        <v>4848760.7517758375</v>
      </c>
      <c r="AC14" s="421">
        <f t="shared" si="8"/>
        <v>4950142.6820958592</v>
      </c>
      <c r="AD14" s="421">
        <f t="shared" si="8"/>
        <v>5014845.7377253221</v>
      </c>
      <c r="AE14" s="421">
        <f t="shared" si="8"/>
        <v>5107684.7429342391</v>
      </c>
      <c r="AF14" s="489">
        <f t="shared" si="8"/>
        <v>5107684.7429342391</v>
      </c>
      <c r="AG14" s="421">
        <f t="shared" si="8"/>
        <v>5107684.7429342391</v>
      </c>
      <c r="AH14" s="421">
        <f t="shared" si="8"/>
        <v>5107684.7429342391</v>
      </c>
      <c r="AI14" s="421">
        <f t="shared" si="8"/>
        <v>5107684.7429342391</v>
      </c>
      <c r="AJ14" s="421">
        <f t="shared" si="8"/>
        <v>5107684.7429342391</v>
      </c>
      <c r="AK14" s="421">
        <f t="shared" si="8"/>
        <v>5107684.7429342391</v>
      </c>
      <c r="AL14" s="421">
        <f t="shared" si="8"/>
        <v>5107684.7429342391</v>
      </c>
      <c r="AM14" s="421">
        <f t="shared" si="8"/>
        <v>5107684.7429342391</v>
      </c>
    </row>
    <row r="15" spans="1:41" x14ac:dyDescent="0.25">
      <c r="B15" s="49" t="s">
        <v>29</v>
      </c>
      <c r="C15" s="394">
        <f>C126</f>
        <v>0</v>
      </c>
      <c r="D15" s="394">
        <f t="shared" ref="D15:S15" si="9">C15+D126</f>
        <v>882.69251349748833</v>
      </c>
      <c r="E15" s="394">
        <f t="shared" si="9"/>
        <v>5957.8831555104753</v>
      </c>
      <c r="F15" s="394">
        <f t="shared" si="9"/>
        <v>16781.345045929742</v>
      </c>
      <c r="G15" s="394">
        <f t="shared" si="9"/>
        <v>36405.509713759326</v>
      </c>
      <c r="H15" s="394">
        <f t="shared" si="9"/>
        <v>69900.590138518339</v>
      </c>
      <c r="I15" s="394">
        <f t="shared" si="9"/>
        <v>125168.68028427369</v>
      </c>
      <c r="J15" s="394">
        <f t="shared" si="9"/>
        <v>174395.32055025833</v>
      </c>
      <c r="K15" s="394">
        <f t="shared" si="9"/>
        <v>232228.02340700716</v>
      </c>
      <c r="L15" s="394">
        <f t="shared" si="9"/>
        <v>281678.26218261133</v>
      </c>
      <c r="M15" s="394">
        <f t="shared" si="9"/>
        <v>333970.21863914304</v>
      </c>
      <c r="N15" s="394">
        <f t="shared" si="9"/>
        <v>412715.84695432463</v>
      </c>
      <c r="O15" s="394">
        <f t="shared" si="9"/>
        <v>509472.3123330177</v>
      </c>
      <c r="P15" s="394">
        <f t="shared" si="9"/>
        <v>583142.05284328188</v>
      </c>
      <c r="Q15" s="394">
        <f t="shared" si="9"/>
        <v>664737.54779970634</v>
      </c>
      <c r="R15" s="394">
        <f t="shared" si="9"/>
        <v>753495.75414480991</v>
      </c>
      <c r="S15" s="413">
        <f t="shared" si="9"/>
        <v>871534.5267498442</v>
      </c>
      <c r="T15" s="422">
        <f>IF(T$4="X",S15+T100,0)</f>
        <v>1028424.7459764953</v>
      </c>
      <c r="U15" s="422">
        <f t="shared" ref="U15:AI15" si="10">IF(U$4="X",T15+U100,0)</f>
        <v>1231016.0474495911</v>
      </c>
      <c r="V15" s="422">
        <f t="shared" si="10"/>
        <v>1401865.165756403</v>
      </c>
      <c r="W15" s="422">
        <f t="shared" si="10"/>
        <v>1545803.3375318132</v>
      </c>
      <c r="X15" s="422">
        <f t="shared" si="10"/>
        <v>1637754.2892638566</v>
      </c>
      <c r="Y15" s="422">
        <f t="shared" si="10"/>
        <v>1716462.1911521538</v>
      </c>
      <c r="Z15" s="422">
        <f t="shared" si="10"/>
        <v>1798702.0736611355</v>
      </c>
      <c r="AA15" s="422">
        <f t="shared" si="10"/>
        <v>1883596.5305990658</v>
      </c>
      <c r="AB15" s="422">
        <f t="shared" si="10"/>
        <v>1947931.6791454905</v>
      </c>
      <c r="AC15" s="422">
        <f t="shared" si="10"/>
        <v>2020348.6980702621</v>
      </c>
      <c r="AD15" s="422">
        <f t="shared" si="10"/>
        <v>2100465.8542185491</v>
      </c>
      <c r="AE15" s="422">
        <f t="shared" si="10"/>
        <v>2207115.4891527919</v>
      </c>
      <c r="AF15" s="484">
        <f t="shared" si="10"/>
        <v>2207115.4891527919</v>
      </c>
      <c r="AG15" s="422">
        <f t="shared" si="10"/>
        <v>2207115.4891527919</v>
      </c>
      <c r="AH15" s="422">
        <f t="shared" si="10"/>
        <v>2207115.4891527919</v>
      </c>
      <c r="AI15" s="422">
        <f t="shared" si="10"/>
        <v>2207115.4891527919</v>
      </c>
      <c r="AJ15" s="422">
        <f t="shared" ref="AJ15:AM15" si="11">IF(AJ$4="X",AI15+AJ100,0)</f>
        <v>2207115.4891527919</v>
      </c>
      <c r="AK15" s="422">
        <f t="shared" si="11"/>
        <v>2207115.4891527919</v>
      </c>
      <c r="AL15" s="422">
        <f t="shared" si="11"/>
        <v>2207115.4891527919</v>
      </c>
      <c r="AM15" s="422">
        <f t="shared" si="11"/>
        <v>2207115.4891527919</v>
      </c>
    </row>
    <row r="16" spans="1:41" x14ac:dyDescent="0.25">
      <c r="B16" s="49" t="s">
        <v>30</v>
      </c>
      <c r="C16" s="394">
        <f>C127</f>
        <v>0</v>
      </c>
      <c r="D16" s="394">
        <f t="shared" ref="D16:S16" si="12">C16+D127</f>
        <v>333.20011437393242</v>
      </c>
      <c r="E16" s="394">
        <f t="shared" si="12"/>
        <v>5256.0609984543389</v>
      </c>
      <c r="F16" s="394">
        <f t="shared" si="12"/>
        <v>18773.925221681104</v>
      </c>
      <c r="G16" s="394">
        <f t="shared" si="12"/>
        <v>58219.397256816635</v>
      </c>
      <c r="H16" s="394">
        <f t="shared" si="12"/>
        <v>181133.99337878218</v>
      </c>
      <c r="I16" s="394">
        <f t="shared" si="12"/>
        <v>368870.4078004394</v>
      </c>
      <c r="J16" s="394">
        <f t="shared" si="12"/>
        <v>563455.73710541462</v>
      </c>
      <c r="K16" s="394">
        <f t="shared" si="12"/>
        <v>729245.09269556985</v>
      </c>
      <c r="L16" s="394">
        <f t="shared" si="12"/>
        <v>829200.89857319661</v>
      </c>
      <c r="M16" s="394">
        <f t="shared" si="12"/>
        <v>933551.64439326047</v>
      </c>
      <c r="N16" s="394">
        <f t="shared" si="12"/>
        <v>1092878.637957542</v>
      </c>
      <c r="O16" s="394">
        <f t="shared" si="12"/>
        <v>1275697.0472071411</v>
      </c>
      <c r="P16" s="394">
        <f t="shared" si="12"/>
        <v>1423380.8618786826</v>
      </c>
      <c r="Q16" s="394">
        <f t="shared" si="12"/>
        <v>1578309.1506122826</v>
      </c>
      <c r="R16" s="394">
        <f t="shared" si="12"/>
        <v>1720023.5520361592</v>
      </c>
      <c r="S16" s="413">
        <f t="shared" si="12"/>
        <v>1905237.2062429055</v>
      </c>
      <c r="T16" s="422">
        <f>IF(T$4="X",S16+T101,0)</f>
        <v>2316553.4316444448</v>
      </c>
      <c r="U16" s="422">
        <f t="shared" ref="U16:AI16" si="13">IF(U$4="X",T16+U101,0)</f>
        <v>2816714.7260221592</v>
      </c>
      <c r="V16" s="422">
        <f t="shared" si="13"/>
        <v>3265447.9910722999</v>
      </c>
      <c r="W16" s="422">
        <f t="shared" si="13"/>
        <v>3575964.0339641431</v>
      </c>
      <c r="X16" s="422">
        <f t="shared" si="13"/>
        <v>3723981.7703900621</v>
      </c>
      <c r="Y16" s="422">
        <f t="shared" si="13"/>
        <v>3858841.5788468448</v>
      </c>
      <c r="Z16" s="422">
        <f t="shared" si="13"/>
        <v>4008986.585958912</v>
      </c>
      <c r="AA16" s="422">
        <f t="shared" si="13"/>
        <v>4169141.196977092</v>
      </c>
      <c r="AB16" s="422">
        <f t="shared" si="13"/>
        <v>4298115.6468576947</v>
      </c>
      <c r="AC16" s="422">
        <f t="shared" si="13"/>
        <v>4435041.0547692766</v>
      </c>
      <c r="AD16" s="422">
        <f t="shared" si="13"/>
        <v>4562198.51310247</v>
      </c>
      <c r="AE16" s="422">
        <f t="shared" si="13"/>
        <v>4728312.3187083695</v>
      </c>
      <c r="AF16" s="484">
        <f t="shared" si="13"/>
        <v>4728312.3187083695</v>
      </c>
      <c r="AG16" s="422">
        <f t="shared" si="13"/>
        <v>4728312.3187083695</v>
      </c>
      <c r="AH16" s="422">
        <f t="shared" si="13"/>
        <v>4728312.3187083695</v>
      </c>
      <c r="AI16" s="422">
        <f t="shared" si="13"/>
        <v>4728312.3187083695</v>
      </c>
      <c r="AJ16" s="422">
        <f t="shared" ref="AJ16:AM16" si="14">IF(AJ$4="X",AI16+AJ101,0)</f>
        <v>4728312.3187083695</v>
      </c>
      <c r="AK16" s="422">
        <f t="shared" si="14"/>
        <v>4728312.3187083695</v>
      </c>
      <c r="AL16" s="422">
        <f t="shared" si="14"/>
        <v>4728312.3187083695</v>
      </c>
      <c r="AM16" s="422">
        <f t="shared" si="14"/>
        <v>4728312.3187083695</v>
      </c>
    </row>
    <row r="17" spans="1:39" x14ac:dyDescent="0.25">
      <c r="B17" s="49" t="s">
        <v>31</v>
      </c>
      <c r="C17" s="394">
        <f>C128</f>
        <v>0</v>
      </c>
      <c r="D17" s="394">
        <f t="shared" ref="D17:S17" si="15">C17+D128</f>
        <v>773.0724746858923</v>
      </c>
      <c r="E17" s="394">
        <f t="shared" si="15"/>
        <v>2676.1377429604395</v>
      </c>
      <c r="F17" s="394">
        <f t="shared" si="15"/>
        <v>5986.4677394195041</v>
      </c>
      <c r="G17" s="394">
        <f t="shared" si="15"/>
        <v>13060.609166706634</v>
      </c>
      <c r="H17" s="394">
        <f t="shared" si="15"/>
        <v>33616.607400107023</v>
      </c>
      <c r="I17" s="394">
        <f t="shared" si="15"/>
        <v>64463.320805912837</v>
      </c>
      <c r="J17" s="394">
        <f t="shared" si="15"/>
        <v>102118.94350354647</v>
      </c>
      <c r="K17" s="394">
        <f t="shared" si="15"/>
        <v>137064.1596266292</v>
      </c>
      <c r="L17" s="394">
        <f t="shared" si="15"/>
        <v>157236.40725835378</v>
      </c>
      <c r="M17" s="394">
        <f t="shared" si="15"/>
        <v>179248.42329139879</v>
      </c>
      <c r="N17" s="394">
        <f t="shared" si="15"/>
        <v>229317.27312580755</v>
      </c>
      <c r="O17" s="394">
        <f t="shared" si="15"/>
        <v>282904.54846742941</v>
      </c>
      <c r="P17" s="394">
        <f t="shared" si="15"/>
        <v>326115.23827678105</v>
      </c>
      <c r="Q17" s="394">
        <f t="shared" si="15"/>
        <v>369900.8005582334</v>
      </c>
      <c r="R17" s="394">
        <f t="shared" si="15"/>
        <v>410751.82263471489</v>
      </c>
      <c r="S17" s="413">
        <f t="shared" si="15"/>
        <v>468945.19775324606</v>
      </c>
      <c r="T17" s="422">
        <f>IF(T$4="X",S17+T102,0)</f>
        <v>609378.60821950156</v>
      </c>
      <c r="U17" s="422">
        <f t="shared" ref="U17:AI17" si="16">IF(U$4="X",T17+U102,0)</f>
        <v>775832.93218061328</v>
      </c>
      <c r="V17" s="422">
        <f t="shared" si="16"/>
        <v>930723.23244417878</v>
      </c>
      <c r="W17" s="422">
        <f t="shared" si="16"/>
        <v>1028640.9199243491</v>
      </c>
      <c r="X17" s="422">
        <f t="shared" si="16"/>
        <v>1071149.1258324892</v>
      </c>
      <c r="Y17" s="422">
        <f t="shared" si="16"/>
        <v>1109871.8786457865</v>
      </c>
      <c r="Z17" s="422">
        <f t="shared" si="16"/>
        <v>1153291.4272973863</v>
      </c>
      <c r="AA17" s="422">
        <f t="shared" si="16"/>
        <v>1200853.2389704103</v>
      </c>
      <c r="AB17" s="422">
        <f t="shared" si="16"/>
        <v>1239236.3084715507</v>
      </c>
      <c r="AC17" s="422">
        <f t="shared" si="16"/>
        <v>1278333.6634388345</v>
      </c>
      <c r="AD17" s="422">
        <f t="shared" si="16"/>
        <v>1314944.1333668679</v>
      </c>
      <c r="AE17" s="422">
        <f t="shared" si="16"/>
        <v>1366497.0469648708</v>
      </c>
      <c r="AF17" s="484">
        <f t="shared" si="16"/>
        <v>1366497.0469648708</v>
      </c>
      <c r="AG17" s="422">
        <f t="shared" si="16"/>
        <v>1366497.0469648708</v>
      </c>
      <c r="AH17" s="422">
        <f t="shared" si="16"/>
        <v>1366497.0469648708</v>
      </c>
      <c r="AI17" s="422">
        <f t="shared" si="16"/>
        <v>1366497.0469648708</v>
      </c>
      <c r="AJ17" s="422">
        <f t="shared" ref="AJ17:AM17" si="17">IF(AJ$4="X",AI17+AJ102,0)</f>
        <v>1366497.0469648708</v>
      </c>
      <c r="AK17" s="422">
        <f t="shared" si="17"/>
        <v>1366497.0469648708</v>
      </c>
      <c r="AL17" s="422">
        <f t="shared" si="17"/>
        <v>1366497.0469648708</v>
      </c>
      <c r="AM17" s="422">
        <f t="shared" si="17"/>
        <v>1366497.0469648708</v>
      </c>
    </row>
    <row r="18" spans="1:39" ht="15.75" thickBot="1" x14ac:dyDescent="0.3">
      <c r="B18" s="29" t="s">
        <v>32</v>
      </c>
      <c r="C18" s="395">
        <f>C129</f>
        <v>0</v>
      </c>
      <c r="D18" s="395">
        <f t="shared" ref="D18:S18" si="18">C18+D129</f>
        <v>0</v>
      </c>
      <c r="E18" s="395">
        <f t="shared" si="18"/>
        <v>114.67939048859617</v>
      </c>
      <c r="F18" s="395">
        <f t="shared" si="18"/>
        <v>345.7030739496106</v>
      </c>
      <c r="G18" s="395">
        <f t="shared" si="18"/>
        <v>716.59627295832513</v>
      </c>
      <c r="H18" s="395">
        <f t="shared" si="18"/>
        <v>8376.2616375182624</v>
      </c>
      <c r="I18" s="395">
        <f t="shared" si="18"/>
        <v>25843.45760781649</v>
      </c>
      <c r="J18" s="395">
        <f t="shared" si="18"/>
        <v>43939.766301403477</v>
      </c>
      <c r="K18" s="395">
        <f t="shared" si="18"/>
        <v>53864.707918875007</v>
      </c>
      <c r="L18" s="395">
        <f t="shared" si="18"/>
        <v>56328.18264287155</v>
      </c>
      <c r="M18" s="395">
        <f t="shared" si="18"/>
        <v>57791.002939687474</v>
      </c>
      <c r="N18" s="395">
        <f t="shared" si="18"/>
        <v>63874.756148771936</v>
      </c>
      <c r="O18" s="395">
        <f t="shared" si="18"/>
        <v>71683.019704408434</v>
      </c>
      <c r="P18" s="395">
        <f t="shared" si="18"/>
        <v>77811.935297942182</v>
      </c>
      <c r="Q18" s="395">
        <f t="shared" si="18"/>
        <v>84752.217635239591</v>
      </c>
      <c r="R18" s="395">
        <f t="shared" si="18"/>
        <v>93076.730100053712</v>
      </c>
      <c r="S18" s="414">
        <f t="shared" si="18"/>
        <v>107709.12211886686</v>
      </c>
      <c r="T18" s="423">
        <f>IF(T$4="X",S18+T103,0)</f>
        <v>144943.08499968084</v>
      </c>
      <c r="U18" s="423">
        <f t="shared" ref="U18:AI18" si="19">IF(U$4="X",T18+U103,0)</f>
        <v>186282.44033993763</v>
      </c>
      <c r="V18" s="423">
        <f t="shared" si="19"/>
        <v>226329.70736176852</v>
      </c>
      <c r="W18" s="423">
        <f t="shared" si="19"/>
        <v>251342.16523279482</v>
      </c>
      <c r="X18" s="423">
        <f t="shared" si="19"/>
        <v>261264.30333016926</v>
      </c>
      <c r="Y18" s="423">
        <f t="shared" si="19"/>
        <v>268399.91400576732</v>
      </c>
      <c r="Z18" s="423">
        <f t="shared" si="19"/>
        <v>275301.01355420594</v>
      </c>
      <c r="AA18" s="423">
        <f t="shared" si="19"/>
        <v>282820.90455527947</v>
      </c>
      <c r="AB18" s="423">
        <f t="shared" si="19"/>
        <v>288737.32047384878</v>
      </c>
      <c r="AC18" s="423">
        <f t="shared" si="19"/>
        <v>295401.73151388002</v>
      </c>
      <c r="AD18" s="423">
        <f t="shared" si="19"/>
        <v>303290.6980269982</v>
      </c>
      <c r="AE18" s="423">
        <f t="shared" si="19"/>
        <v>316850.85666674539</v>
      </c>
      <c r="AF18" s="490">
        <f t="shared" si="19"/>
        <v>316850.85666674539</v>
      </c>
      <c r="AG18" s="423">
        <f t="shared" si="19"/>
        <v>316850.85666674539</v>
      </c>
      <c r="AH18" s="423">
        <f t="shared" si="19"/>
        <v>316850.85666674539</v>
      </c>
      <c r="AI18" s="423">
        <f t="shared" si="19"/>
        <v>316850.85666674539</v>
      </c>
      <c r="AJ18" s="423">
        <f t="shared" ref="AJ18:AM18" si="20">IF(AJ$4="X",AI18+AJ103,0)</f>
        <v>316850.85666674539</v>
      </c>
      <c r="AK18" s="423">
        <f t="shared" si="20"/>
        <v>316850.85666674539</v>
      </c>
      <c r="AL18" s="423">
        <f t="shared" si="20"/>
        <v>316850.85666674539</v>
      </c>
      <c r="AM18" s="423">
        <f t="shared" si="20"/>
        <v>316850.85666674539</v>
      </c>
    </row>
    <row r="19" spans="1:39" ht="15.75" thickBot="1" x14ac:dyDescent="0.3">
      <c r="A19" s="1"/>
      <c r="B19" s="50" t="s">
        <v>33</v>
      </c>
      <c r="C19" s="51">
        <f>SUM(C14:C18)</f>
        <v>376.2435091308256</v>
      </c>
      <c r="D19" s="42">
        <f t="shared" ref="D19:AM19" si="21">SUM(D14:D18)</f>
        <v>7123.2652880463947</v>
      </c>
      <c r="E19" s="42">
        <f t="shared" si="21"/>
        <v>31645.230369979534</v>
      </c>
      <c r="F19" s="42">
        <f t="shared" si="21"/>
        <v>72239.9396964435</v>
      </c>
      <c r="G19" s="42">
        <f t="shared" si="21"/>
        <v>163719.9938775301</v>
      </c>
      <c r="H19" s="42">
        <f t="shared" si="21"/>
        <v>528847.41857420816</v>
      </c>
      <c r="I19" s="42">
        <f t="shared" si="21"/>
        <v>1161009.1941799861</v>
      </c>
      <c r="J19" s="42">
        <f t="shared" si="21"/>
        <v>1878301.5200170369</v>
      </c>
      <c r="K19" s="42">
        <f t="shared" si="21"/>
        <v>2392637.3437733436</v>
      </c>
      <c r="L19" s="42">
        <f t="shared" si="21"/>
        <v>2613042.8237103815</v>
      </c>
      <c r="M19" s="42">
        <f t="shared" si="21"/>
        <v>2868218.74473309</v>
      </c>
      <c r="N19" s="42">
        <f t="shared" si="21"/>
        <v>3312357.9204208632</v>
      </c>
      <c r="O19" s="42">
        <f t="shared" si="21"/>
        <v>3818578.3212182983</v>
      </c>
      <c r="P19" s="42">
        <f t="shared" si="21"/>
        <v>4227208.7414958635</v>
      </c>
      <c r="Q19" s="42">
        <f t="shared" si="21"/>
        <v>4623546.9397618342</v>
      </c>
      <c r="R19" s="42">
        <f t="shared" si="21"/>
        <v>4975788.5460724961</v>
      </c>
      <c r="S19" s="415">
        <f t="shared" si="21"/>
        <v>5467580.2482913379</v>
      </c>
      <c r="T19" s="51">
        <f t="shared" si="21"/>
        <v>6717156.0785086071</v>
      </c>
      <c r="U19" s="42">
        <f t="shared" si="21"/>
        <v>8304339.0809857305</v>
      </c>
      <c r="V19" s="42">
        <f t="shared" si="21"/>
        <v>9762255.4305619597</v>
      </c>
      <c r="W19" s="42">
        <f t="shared" si="21"/>
        <v>10657450.22197509</v>
      </c>
      <c r="X19" s="42">
        <f t="shared" si="21"/>
        <v>11012139.117519028</v>
      </c>
      <c r="Y19" s="42">
        <f t="shared" si="21"/>
        <v>11364899.036649918</v>
      </c>
      <c r="Z19" s="42">
        <f t="shared" si="21"/>
        <v>11802535.074233944</v>
      </c>
      <c r="AA19" s="42">
        <f t="shared" si="21"/>
        <v>12256635.116137754</v>
      </c>
      <c r="AB19" s="42">
        <f t="shared" si="21"/>
        <v>12622781.706724422</v>
      </c>
      <c r="AC19" s="42">
        <f t="shared" si="21"/>
        <v>12979267.829888113</v>
      </c>
      <c r="AD19" s="42">
        <f t="shared" si="21"/>
        <v>13295744.936440207</v>
      </c>
      <c r="AE19" s="42">
        <f t="shared" si="21"/>
        <v>13726460.454427017</v>
      </c>
      <c r="AF19" s="491">
        <f t="shared" si="21"/>
        <v>13726460.454427017</v>
      </c>
      <c r="AG19" s="42">
        <f t="shared" si="21"/>
        <v>13726460.454427017</v>
      </c>
      <c r="AH19" s="42">
        <f t="shared" si="21"/>
        <v>13726460.454427017</v>
      </c>
      <c r="AI19" s="42">
        <f t="shared" si="21"/>
        <v>13726460.454427017</v>
      </c>
      <c r="AJ19" s="42">
        <f t="shared" si="21"/>
        <v>13726460.454427017</v>
      </c>
      <c r="AK19" s="42">
        <f t="shared" si="21"/>
        <v>13726460.454427017</v>
      </c>
      <c r="AL19" s="42">
        <f t="shared" si="21"/>
        <v>13726460.454427017</v>
      </c>
      <c r="AM19" s="42">
        <f t="shared" si="21"/>
        <v>13726460.454427017</v>
      </c>
    </row>
    <row r="20" spans="1:39" ht="15.75" thickBot="1" x14ac:dyDescent="0.3">
      <c r="B20" s="137"/>
      <c r="S20" s="404"/>
      <c r="AF20" s="340"/>
    </row>
    <row r="21" spans="1:39" ht="15.75" thickBot="1" x14ac:dyDescent="0.3">
      <c r="B21" s="144" t="s">
        <v>160</v>
      </c>
      <c r="C21" s="131">
        <f>C13</f>
        <v>44927</v>
      </c>
      <c r="D21" s="143">
        <f>D5</f>
        <v>44958</v>
      </c>
      <c r="E21" s="143">
        <f t="shared" ref="E21:AM21" si="22">E5</f>
        <v>44986</v>
      </c>
      <c r="F21" s="143">
        <f t="shared" si="22"/>
        <v>45017</v>
      </c>
      <c r="G21" s="143">
        <f t="shared" si="22"/>
        <v>45047</v>
      </c>
      <c r="H21" s="143">
        <f t="shared" si="22"/>
        <v>45078</v>
      </c>
      <c r="I21" s="143">
        <f t="shared" si="22"/>
        <v>45108</v>
      </c>
      <c r="J21" s="143">
        <f t="shared" si="22"/>
        <v>45139</v>
      </c>
      <c r="K21" s="143">
        <f t="shared" si="22"/>
        <v>45170</v>
      </c>
      <c r="L21" s="143">
        <f t="shared" si="22"/>
        <v>45200</v>
      </c>
      <c r="M21" s="143">
        <f t="shared" si="22"/>
        <v>45231</v>
      </c>
      <c r="N21" s="143">
        <f t="shared" si="22"/>
        <v>45261</v>
      </c>
      <c r="O21" s="143">
        <f t="shared" si="22"/>
        <v>45292</v>
      </c>
      <c r="P21" s="143">
        <f t="shared" si="22"/>
        <v>45323</v>
      </c>
      <c r="Q21" s="143">
        <f t="shared" si="22"/>
        <v>45352</v>
      </c>
      <c r="R21" s="143">
        <f t="shared" si="22"/>
        <v>45383</v>
      </c>
      <c r="S21" s="411">
        <f t="shared" si="22"/>
        <v>45413</v>
      </c>
      <c r="T21" s="284">
        <f t="shared" si="22"/>
        <v>45444</v>
      </c>
      <c r="U21" s="143">
        <f t="shared" si="22"/>
        <v>45474</v>
      </c>
      <c r="V21" s="143">
        <f t="shared" si="22"/>
        <v>45505</v>
      </c>
      <c r="W21" s="143">
        <f t="shared" si="22"/>
        <v>45536</v>
      </c>
      <c r="X21" s="143">
        <f t="shared" si="22"/>
        <v>45566</v>
      </c>
      <c r="Y21" s="143">
        <f t="shared" si="22"/>
        <v>45597</v>
      </c>
      <c r="Z21" s="143">
        <f t="shared" si="22"/>
        <v>45627</v>
      </c>
      <c r="AA21" s="143">
        <f t="shared" si="22"/>
        <v>45658</v>
      </c>
      <c r="AB21" s="143">
        <f t="shared" si="22"/>
        <v>45689</v>
      </c>
      <c r="AC21" s="143">
        <f t="shared" si="22"/>
        <v>45717</v>
      </c>
      <c r="AD21" s="143">
        <f t="shared" si="22"/>
        <v>45748</v>
      </c>
      <c r="AE21" s="143">
        <f t="shared" si="22"/>
        <v>45778</v>
      </c>
      <c r="AF21" s="488">
        <f t="shared" si="22"/>
        <v>45809</v>
      </c>
      <c r="AG21" s="143">
        <f t="shared" si="22"/>
        <v>45839</v>
      </c>
      <c r="AH21" s="143">
        <f t="shared" si="22"/>
        <v>45870</v>
      </c>
      <c r="AI21" s="143">
        <f t="shared" si="22"/>
        <v>45901</v>
      </c>
      <c r="AJ21" s="143">
        <f t="shared" si="22"/>
        <v>45931</v>
      </c>
      <c r="AK21" s="143">
        <f t="shared" si="22"/>
        <v>45962</v>
      </c>
      <c r="AL21" s="143">
        <f t="shared" si="22"/>
        <v>45992</v>
      </c>
      <c r="AM21" s="143">
        <f t="shared" si="22"/>
        <v>46023</v>
      </c>
    </row>
    <row r="22" spans="1:39" x14ac:dyDescent="0.25">
      <c r="B22" s="54" t="s">
        <v>28</v>
      </c>
      <c r="C22" s="397">
        <f>C133</f>
        <v>200.89125362553585</v>
      </c>
      <c r="D22" s="397">
        <f t="shared" ref="D22:S22" si="23">C22+D133</f>
        <v>1761.325594588785</v>
      </c>
      <c r="E22" s="397">
        <f t="shared" si="23"/>
        <v>5476.2900914275342</v>
      </c>
      <c r="F22" s="397">
        <f t="shared" si="23"/>
        <v>13675.289944215463</v>
      </c>
      <c r="G22" s="397">
        <f t="shared" si="23"/>
        <v>31538.357963230072</v>
      </c>
      <c r="H22" s="397">
        <f t="shared" si="23"/>
        <v>106500.89180307636</v>
      </c>
      <c r="I22" s="397">
        <f t="shared" si="23"/>
        <v>220304.37561285816</v>
      </c>
      <c r="J22" s="397">
        <f t="shared" si="23"/>
        <v>345627.25026643538</v>
      </c>
      <c r="K22" s="397">
        <f t="shared" si="23"/>
        <v>444595.04449372657</v>
      </c>
      <c r="L22" s="397">
        <f t="shared" si="23"/>
        <v>486979.62691652967</v>
      </c>
      <c r="M22" s="397">
        <f t="shared" si="23"/>
        <v>541790.91363992251</v>
      </c>
      <c r="N22" s="397">
        <f t="shared" si="23"/>
        <v>615620.04958479269</v>
      </c>
      <c r="O22" s="397">
        <f t="shared" si="23"/>
        <v>693751.09169195499</v>
      </c>
      <c r="P22" s="397">
        <f t="shared" si="23"/>
        <v>760607.44792136014</v>
      </c>
      <c r="Q22" s="397">
        <f t="shared" si="23"/>
        <v>824515.91197165288</v>
      </c>
      <c r="R22" s="397">
        <f t="shared" si="23"/>
        <v>878665.02817051485</v>
      </c>
      <c r="S22" s="416">
        <f t="shared" si="23"/>
        <v>933011.46039856912</v>
      </c>
      <c r="T22" s="424">
        <f t="shared" ref="T22:AI22" si="24">IF(T$4="X",S22+T107,0)</f>
        <v>1118865.5519952893</v>
      </c>
      <c r="U22" s="424">
        <f t="shared" si="24"/>
        <v>1328628.6791277444</v>
      </c>
      <c r="V22" s="424">
        <f t="shared" si="24"/>
        <v>1537921.5725493918</v>
      </c>
      <c r="W22" s="424">
        <f t="shared" si="24"/>
        <v>1706223.8472659108</v>
      </c>
      <c r="X22" s="424">
        <f t="shared" si="24"/>
        <v>1781658.8301028463</v>
      </c>
      <c r="Y22" s="424">
        <f t="shared" si="24"/>
        <v>1873368.4223916298</v>
      </c>
      <c r="Z22" s="424">
        <f t="shared" si="24"/>
        <v>1980409.4778864754</v>
      </c>
      <c r="AA22" s="424">
        <f t="shared" si="24"/>
        <v>2085991.1585507267</v>
      </c>
      <c r="AB22" s="424">
        <f t="shared" si="24"/>
        <v>2176783.2242527232</v>
      </c>
      <c r="AC22" s="424">
        <f t="shared" si="24"/>
        <v>2266686.0152432155</v>
      </c>
      <c r="AD22" s="424">
        <f t="shared" si="24"/>
        <v>2346502.8700739746</v>
      </c>
      <c r="AE22" s="424">
        <f t="shared" si="24"/>
        <v>2425492.5752180163</v>
      </c>
      <c r="AF22" s="492">
        <f t="shared" si="24"/>
        <v>2425492.5752180163</v>
      </c>
      <c r="AG22" s="424">
        <f t="shared" si="24"/>
        <v>2425492.5752180163</v>
      </c>
      <c r="AH22" s="424">
        <f t="shared" si="24"/>
        <v>2425492.5752180163</v>
      </c>
      <c r="AI22" s="424">
        <f t="shared" si="24"/>
        <v>2425492.5752180163</v>
      </c>
      <c r="AJ22" s="424">
        <f t="shared" ref="AJ22:AM22" si="25">IF(AJ$4="X",AI22+AJ107,0)</f>
        <v>2425492.5752180163</v>
      </c>
      <c r="AK22" s="424">
        <f t="shared" si="25"/>
        <v>2425492.5752180163</v>
      </c>
      <c r="AL22" s="424">
        <f t="shared" si="25"/>
        <v>2425492.5752180163</v>
      </c>
      <c r="AM22" s="424">
        <f t="shared" si="25"/>
        <v>2425492.5752180163</v>
      </c>
    </row>
    <row r="23" spans="1:39" x14ac:dyDescent="0.25">
      <c r="B23" s="49" t="s">
        <v>29</v>
      </c>
      <c r="C23" s="394">
        <f>C134</f>
        <v>0</v>
      </c>
      <c r="D23" s="394">
        <f t="shared" ref="D23:S23" si="26">C23+D134</f>
        <v>0</v>
      </c>
      <c r="E23" s="394">
        <f t="shared" si="26"/>
        <v>268.32192765778808</v>
      </c>
      <c r="F23" s="394">
        <f t="shared" si="26"/>
        <v>1206.4381467013457</v>
      </c>
      <c r="G23" s="394">
        <f t="shared" si="26"/>
        <v>3911.0058475859905</v>
      </c>
      <c r="H23" s="394">
        <f t="shared" si="26"/>
        <v>10492.978370809826</v>
      </c>
      <c r="I23" s="394">
        <f t="shared" si="26"/>
        <v>21394.7564387163</v>
      </c>
      <c r="J23" s="394">
        <f t="shared" si="26"/>
        <v>34012.005528275542</v>
      </c>
      <c r="K23" s="394">
        <f t="shared" si="26"/>
        <v>45232.183141318252</v>
      </c>
      <c r="L23" s="394">
        <f t="shared" si="26"/>
        <v>52418.863469043223</v>
      </c>
      <c r="M23" s="394">
        <f t="shared" si="26"/>
        <v>60918.8370720737</v>
      </c>
      <c r="N23" s="394">
        <f t="shared" si="26"/>
        <v>73142.350164121774</v>
      </c>
      <c r="O23" s="394">
        <f t="shared" si="26"/>
        <v>86448.135671464814</v>
      </c>
      <c r="P23" s="394">
        <f t="shared" si="26"/>
        <v>96853.232730445161</v>
      </c>
      <c r="Q23" s="394">
        <f t="shared" si="26"/>
        <v>107165.06554362368</v>
      </c>
      <c r="R23" s="394">
        <f t="shared" si="26"/>
        <v>116866.28719103773</v>
      </c>
      <c r="S23" s="413">
        <f t="shared" si="26"/>
        <v>129107.90708531081</v>
      </c>
      <c r="T23" s="422">
        <f t="shared" ref="T23:AI23" si="27">IF(T$4="X",S23+T108,0)</f>
        <v>144263.04616380756</v>
      </c>
      <c r="U23" s="422">
        <f t="shared" si="27"/>
        <v>163590.5640782371</v>
      </c>
      <c r="V23" s="422">
        <f t="shared" si="27"/>
        <v>179194.3656312591</v>
      </c>
      <c r="W23" s="422">
        <f t="shared" si="27"/>
        <v>195159.35217348611</v>
      </c>
      <c r="X23" s="422">
        <f t="shared" si="27"/>
        <v>206595.05683656948</v>
      </c>
      <c r="Y23" s="422">
        <f t="shared" si="27"/>
        <v>216266.52918390936</v>
      </c>
      <c r="Z23" s="422">
        <f t="shared" si="27"/>
        <v>226246.18896111895</v>
      </c>
      <c r="AA23" s="422">
        <f t="shared" si="27"/>
        <v>236614.9317083995</v>
      </c>
      <c r="AB23" s="422">
        <f t="shared" si="27"/>
        <v>244398.61570189326</v>
      </c>
      <c r="AC23" s="422">
        <f t="shared" si="27"/>
        <v>253241.04782820027</v>
      </c>
      <c r="AD23" s="422">
        <f t="shared" si="27"/>
        <v>263034.86923340597</v>
      </c>
      <c r="AE23" s="422">
        <f t="shared" si="27"/>
        <v>275715.8217456218</v>
      </c>
      <c r="AF23" s="484">
        <f t="shared" si="27"/>
        <v>275715.8217456218</v>
      </c>
      <c r="AG23" s="422">
        <f t="shared" si="27"/>
        <v>275715.8217456218</v>
      </c>
      <c r="AH23" s="422">
        <f t="shared" si="27"/>
        <v>275715.8217456218</v>
      </c>
      <c r="AI23" s="422">
        <f t="shared" si="27"/>
        <v>275715.8217456218</v>
      </c>
      <c r="AJ23" s="422">
        <f t="shared" ref="AJ23:AM23" si="28">IF(AJ$4="X",AI23+AJ108,0)</f>
        <v>275715.8217456218</v>
      </c>
      <c r="AK23" s="422">
        <f t="shared" si="28"/>
        <v>275715.8217456218</v>
      </c>
      <c r="AL23" s="422">
        <f t="shared" si="28"/>
        <v>275715.8217456218</v>
      </c>
      <c r="AM23" s="422">
        <f t="shared" si="28"/>
        <v>275715.8217456218</v>
      </c>
    </row>
    <row r="24" spans="1:39" x14ac:dyDescent="0.25">
      <c r="B24" s="49" t="s">
        <v>30</v>
      </c>
      <c r="C24" s="394">
        <f>C135</f>
        <v>0</v>
      </c>
      <c r="D24" s="394">
        <f t="shared" ref="D24:S24" si="29">C24+D135</f>
        <v>0</v>
      </c>
      <c r="E24" s="394">
        <f t="shared" si="29"/>
        <v>71.390371193085031</v>
      </c>
      <c r="F24" s="394">
        <f t="shared" si="29"/>
        <v>236.52985628288158</v>
      </c>
      <c r="G24" s="394">
        <f t="shared" si="29"/>
        <v>595.4142382590295</v>
      </c>
      <c r="H24" s="394">
        <f t="shared" si="29"/>
        <v>1434.6597100942572</v>
      </c>
      <c r="I24" s="394">
        <f t="shared" si="29"/>
        <v>3284.6913590654772</v>
      </c>
      <c r="J24" s="394">
        <f t="shared" si="29"/>
        <v>5671.819400571776</v>
      </c>
      <c r="K24" s="394">
        <f t="shared" si="29"/>
        <v>8287.9146039587577</v>
      </c>
      <c r="L24" s="394">
        <f t="shared" si="29"/>
        <v>10382.002736698214</v>
      </c>
      <c r="M24" s="394">
        <f t="shared" si="29"/>
        <v>12470.08063390763</v>
      </c>
      <c r="N24" s="394">
        <f t="shared" si="29"/>
        <v>17328.349761198639</v>
      </c>
      <c r="O24" s="394">
        <f t="shared" si="29"/>
        <v>25386.057257149965</v>
      </c>
      <c r="P24" s="394">
        <f t="shared" si="29"/>
        <v>31591.460653086975</v>
      </c>
      <c r="Q24" s="394">
        <f t="shared" si="29"/>
        <v>38451.984299271528</v>
      </c>
      <c r="R24" s="394">
        <f t="shared" si="29"/>
        <v>45127.632339005242</v>
      </c>
      <c r="S24" s="413">
        <f t="shared" si="29"/>
        <v>53516.290804926422</v>
      </c>
      <c r="T24" s="422">
        <f t="shared" ref="T24:AI24" si="30">IF(T$4="X",S24+T109,0)</f>
        <v>67472.421919635832</v>
      </c>
      <c r="U24" s="422">
        <f t="shared" si="30"/>
        <v>84521.368641764915</v>
      </c>
      <c r="V24" s="422">
        <f t="shared" si="30"/>
        <v>98262.48411725089</v>
      </c>
      <c r="W24" s="422">
        <f t="shared" si="30"/>
        <v>111993.95145827497</v>
      </c>
      <c r="X24" s="422">
        <f t="shared" si="30"/>
        <v>120667.48781520149</v>
      </c>
      <c r="Y24" s="422">
        <f t="shared" si="30"/>
        <v>127835.06882281177</v>
      </c>
      <c r="Z24" s="422">
        <f t="shared" si="30"/>
        <v>135306.79432214462</v>
      </c>
      <c r="AA24" s="422">
        <f t="shared" si="30"/>
        <v>143550.94603742813</v>
      </c>
      <c r="AB24" s="422">
        <f t="shared" si="30"/>
        <v>149862.00593267535</v>
      </c>
      <c r="AC24" s="422">
        <f t="shared" si="30"/>
        <v>156948.21550290097</v>
      </c>
      <c r="AD24" s="422">
        <f t="shared" si="30"/>
        <v>163973.63061292563</v>
      </c>
      <c r="AE24" s="422">
        <f t="shared" si="30"/>
        <v>172818.26687545399</v>
      </c>
      <c r="AF24" s="484">
        <f t="shared" si="30"/>
        <v>172818.26687545399</v>
      </c>
      <c r="AG24" s="422">
        <f t="shared" si="30"/>
        <v>172818.26687545399</v>
      </c>
      <c r="AH24" s="422">
        <f t="shared" si="30"/>
        <v>172818.26687545399</v>
      </c>
      <c r="AI24" s="422">
        <f t="shared" si="30"/>
        <v>172818.26687545399</v>
      </c>
      <c r="AJ24" s="422">
        <f t="shared" ref="AJ24:AM24" si="31">IF(AJ$4="X",AI24+AJ109,0)</f>
        <v>172818.26687545399</v>
      </c>
      <c r="AK24" s="422">
        <f t="shared" si="31"/>
        <v>172818.26687545399</v>
      </c>
      <c r="AL24" s="422">
        <f t="shared" si="31"/>
        <v>172818.26687545399</v>
      </c>
      <c r="AM24" s="422">
        <f t="shared" si="31"/>
        <v>172818.26687545399</v>
      </c>
    </row>
    <row r="25" spans="1:39" x14ac:dyDescent="0.25">
      <c r="B25" s="49" t="s">
        <v>31</v>
      </c>
      <c r="C25" s="394">
        <f>C136</f>
        <v>0</v>
      </c>
      <c r="D25" s="394">
        <f t="shared" ref="D25:S25" si="32">C25+D136</f>
        <v>0</v>
      </c>
      <c r="E25" s="394">
        <f t="shared" si="32"/>
        <v>0</v>
      </c>
      <c r="F25" s="394">
        <f t="shared" si="32"/>
        <v>0</v>
      </c>
      <c r="G25" s="394">
        <f t="shared" si="32"/>
        <v>0</v>
      </c>
      <c r="H25" s="394">
        <f t="shared" si="32"/>
        <v>0</v>
      </c>
      <c r="I25" s="394">
        <f t="shared" si="32"/>
        <v>0</v>
      </c>
      <c r="J25" s="394">
        <f t="shared" si="32"/>
        <v>0</v>
      </c>
      <c r="K25" s="394">
        <f t="shared" si="32"/>
        <v>0</v>
      </c>
      <c r="L25" s="394">
        <f t="shared" si="32"/>
        <v>0</v>
      </c>
      <c r="M25" s="394">
        <f t="shared" si="32"/>
        <v>0</v>
      </c>
      <c r="N25" s="394">
        <f t="shared" si="32"/>
        <v>0</v>
      </c>
      <c r="O25" s="394">
        <f t="shared" si="32"/>
        <v>0</v>
      </c>
      <c r="P25" s="394">
        <f t="shared" si="32"/>
        <v>0</v>
      </c>
      <c r="Q25" s="394">
        <f t="shared" si="32"/>
        <v>0</v>
      </c>
      <c r="R25" s="394">
        <f t="shared" si="32"/>
        <v>0</v>
      </c>
      <c r="S25" s="413">
        <f t="shared" si="32"/>
        <v>0</v>
      </c>
      <c r="T25" s="422">
        <f t="shared" ref="T25:AI25" si="33">IF(T$4="X",S25+T110,0)</f>
        <v>0</v>
      </c>
      <c r="U25" s="422">
        <f t="shared" si="33"/>
        <v>0</v>
      </c>
      <c r="V25" s="422">
        <f t="shared" si="33"/>
        <v>0</v>
      </c>
      <c r="W25" s="422">
        <f t="shared" si="33"/>
        <v>0</v>
      </c>
      <c r="X25" s="422">
        <f t="shared" si="33"/>
        <v>0</v>
      </c>
      <c r="Y25" s="422">
        <f t="shared" si="33"/>
        <v>0</v>
      </c>
      <c r="Z25" s="422">
        <f t="shared" si="33"/>
        <v>0</v>
      </c>
      <c r="AA25" s="422">
        <f t="shared" si="33"/>
        <v>0</v>
      </c>
      <c r="AB25" s="422">
        <f t="shared" si="33"/>
        <v>0</v>
      </c>
      <c r="AC25" s="422">
        <f t="shared" si="33"/>
        <v>0</v>
      </c>
      <c r="AD25" s="422">
        <f t="shared" si="33"/>
        <v>0</v>
      </c>
      <c r="AE25" s="422">
        <f t="shared" si="33"/>
        <v>0</v>
      </c>
      <c r="AF25" s="484">
        <f t="shared" si="33"/>
        <v>0</v>
      </c>
      <c r="AG25" s="422">
        <f t="shared" si="33"/>
        <v>0</v>
      </c>
      <c r="AH25" s="422">
        <f t="shared" si="33"/>
        <v>0</v>
      </c>
      <c r="AI25" s="422">
        <f t="shared" si="33"/>
        <v>0</v>
      </c>
      <c r="AJ25" s="422">
        <f t="shared" ref="AJ25:AM25" si="34">IF(AJ$4="X",AI25+AJ110,0)</f>
        <v>0</v>
      </c>
      <c r="AK25" s="422">
        <f t="shared" si="34"/>
        <v>0</v>
      </c>
      <c r="AL25" s="422">
        <f t="shared" si="34"/>
        <v>0</v>
      </c>
      <c r="AM25" s="422">
        <f t="shared" si="34"/>
        <v>0</v>
      </c>
    </row>
    <row r="26" spans="1:39" ht="15.75" thickBot="1" x14ac:dyDescent="0.3">
      <c r="B26" s="29" t="s">
        <v>32</v>
      </c>
      <c r="C26" s="398">
        <f>C137</f>
        <v>0</v>
      </c>
      <c r="D26" s="398">
        <f t="shared" ref="D26:S26" si="35">C26+D137</f>
        <v>0</v>
      </c>
      <c r="E26" s="398">
        <f t="shared" si="35"/>
        <v>0</v>
      </c>
      <c r="F26" s="398">
        <f t="shared" si="35"/>
        <v>0</v>
      </c>
      <c r="G26" s="398">
        <f t="shared" si="35"/>
        <v>0</v>
      </c>
      <c r="H26" s="398">
        <f t="shared" si="35"/>
        <v>0</v>
      </c>
      <c r="I26" s="398">
        <f t="shared" si="35"/>
        <v>0</v>
      </c>
      <c r="J26" s="398">
        <f t="shared" si="35"/>
        <v>0</v>
      </c>
      <c r="K26" s="398">
        <f t="shared" si="35"/>
        <v>0</v>
      </c>
      <c r="L26" s="398">
        <f t="shared" si="35"/>
        <v>0</v>
      </c>
      <c r="M26" s="398">
        <f t="shared" si="35"/>
        <v>0</v>
      </c>
      <c r="N26" s="398">
        <f t="shared" si="35"/>
        <v>0</v>
      </c>
      <c r="O26" s="398">
        <f t="shared" si="35"/>
        <v>0</v>
      </c>
      <c r="P26" s="398">
        <f t="shared" si="35"/>
        <v>0</v>
      </c>
      <c r="Q26" s="398">
        <f t="shared" si="35"/>
        <v>0</v>
      </c>
      <c r="R26" s="398">
        <f t="shared" si="35"/>
        <v>0</v>
      </c>
      <c r="S26" s="417">
        <f t="shared" si="35"/>
        <v>0</v>
      </c>
      <c r="T26" s="425">
        <f t="shared" ref="T26:AI26" si="36">IF(T$4="X",S26+T111,0)</f>
        <v>0</v>
      </c>
      <c r="U26" s="425">
        <f t="shared" si="36"/>
        <v>0</v>
      </c>
      <c r="V26" s="425">
        <f t="shared" si="36"/>
        <v>0</v>
      </c>
      <c r="W26" s="425">
        <f t="shared" si="36"/>
        <v>0</v>
      </c>
      <c r="X26" s="425">
        <f t="shared" si="36"/>
        <v>0</v>
      </c>
      <c r="Y26" s="425">
        <f t="shared" si="36"/>
        <v>0</v>
      </c>
      <c r="Z26" s="425">
        <f t="shared" si="36"/>
        <v>0</v>
      </c>
      <c r="AA26" s="425">
        <f t="shared" si="36"/>
        <v>0</v>
      </c>
      <c r="AB26" s="425">
        <f t="shared" si="36"/>
        <v>0</v>
      </c>
      <c r="AC26" s="425">
        <f t="shared" si="36"/>
        <v>0</v>
      </c>
      <c r="AD26" s="425">
        <f t="shared" si="36"/>
        <v>0</v>
      </c>
      <c r="AE26" s="425">
        <f t="shared" si="36"/>
        <v>0</v>
      </c>
      <c r="AF26" s="493">
        <f t="shared" si="36"/>
        <v>0</v>
      </c>
      <c r="AG26" s="425">
        <f t="shared" si="36"/>
        <v>0</v>
      </c>
      <c r="AH26" s="425">
        <f t="shared" si="36"/>
        <v>0</v>
      </c>
      <c r="AI26" s="425">
        <f t="shared" si="36"/>
        <v>0</v>
      </c>
      <c r="AJ26" s="425">
        <f t="shared" ref="AJ26:AM26" si="37">IF(AJ$4="X",AI26+AJ111,0)</f>
        <v>0</v>
      </c>
      <c r="AK26" s="425">
        <f t="shared" si="37"/>
        <v>0</v>
      </c>
      <c r="AL26" s="425">
        <f t="shared" si="37"/>
        <v>0</v>
      </c>
      <c r="AM26" s="425">
        <f t="shared" si="37"/>
        <v>0</v>
      </c>
    </row>
    <row r="27" spans="1:39" ht="15.75" thickBot="1" x14ac:dyDescent="0.3">
      <c r="A27" s="1"/>
      <c r="B27" s="50" t="s">
        <v>33</v>
      </c>
      <c r="C27" s="46">
        <f>SUM(C22:C26)</f>
        <v>200.89125362553585</v>
      </c>
      <c r="D27" s="43">
        <f t="shared" ref="D27:AM27" si="38">SUM(D22:D26)</f>
        <v>1761.325594588785</v>
      </c>
      <c r="E27" s="43">
        <f t="shared" si="38"/>
        <v>5816.0023902784078</v>
      </c>
      <c r="F27" s="43">
        <f t="shared" si="38"/>
        <v>15118.257947199691</v>
      </c>
      <c r="G27" s="43">
        <f t="shared" si="38"/>
        <v>36044.778049075088</v>
      </c>
      <c r="H27" s="43">
        <f t="shared" si="38"/>
        <v>118428.52988398045</v>
      </c>
      <c r="I27" s="43">
        <f t="shared" si="38"/>
        <v>244983.82341063995</v>
      </c>
      <c r="J27" s="43">
        <f t="shared" si="38"/>
        <v>385311.0751952827</v>
      </c>
      <c r="K27" s="43">
        <f t="shared" si="38"/>
        <v>498115.14223900362</v>
      </c>
      <c r="L27" s="43">
        <f t="shared" si="38"/>
        <v>549780.49312227115</v>
      </c>
      <c r="M27" s="43">
        <f t="shared" si="38"/>
        <v>615179.8313459038</v>
      </c>
      <c r="N27" s="43">
        <f t="shared" si="38"/>
        <v>706090.74951011303</v>
      </c>
      <c r="O27" s="43">
        <f t="shared" si="38"/>
        <v>805585.28462056979</v>
      </c>
      <c r="P27" s="43">
        <f t="shared" si="38"/>
        <v>889052.14130489237</v>
      </c>
      <c r="Q27" s="43">
        <f t="shared" si="38"/>
        <v>970132.96181454801</v>
      </c>
      <c r="R27" s="43">
        <f t="shared" si="38"/>
        <v>1040658.9477005579</v>
      </c>
      <c r="S27" s="418">
        <f t="shared" si="38"/>
        <v>1115635.6582888062</v>
      </c>
      <c r="T27" s="46">
        <f t="shared" si="38"/>
        <v>1330601.0200787326</v>
      </c>
      <c r="U27" s="43">
        <f t="shared" si="38"/>
        <v>1576740.6118477464</v>
      </c>
      <c r="V27" s="43">
        <f t="shared" si="38"/>
        <v>1815378.4222979017</v>
      </c>
      <c r="W27" s="43">
        <f t="shared" si="38"/>
        <v>2013377.1508976719</v>
      </c>
      <c r="X27" s="43">
        <f t="shared" si="38"/>
        <v>2108921.374754617</v>
      </c>
      <c r="Y27" s="43">
        <f t="shared" si="38"/>
        <v>2217470.0203983509</v>
      </c>
      <c r="Z27" s="43">
        <f t="shared" si="38"/>
        <v>2341962.4611697393</v>
      </c>
      <c r="AA27" s="43">
        <f t="shared" si="38"/>
        <v>2466157.0362965544</v>
      </c>
      <c r="AB27" s="43">
        <f t="shared" si="38"/>
        <v>2571043.8458872917</v>
      </c>
      <c r="AC27" s="43">
        <f t="shared" si="38"/>
        <v>2676875.2785743168</v>
      </c>
      <c r="AD27" s="43">
        <f t="shared" si="38"/>
        <v>2773511.3699203064</v>
      </c>
      <c r="AE27" s="43">
        <f t="shared" si="38"/>
        <v>2874026.6638390925</v>
      </c>
      <c r="AF27" s="494">
        <f t="shared" si="38"/>
        <v>2874026.6638390925</v>
      </c>
      <c r="AG27" s="43">
        <f t="shared" si="38"/>
        <v>2874026.6638390925</v>
      </c>
      <c r="AH27" s="43">
        <f t="shared" si="38"/>
        <v>2874026.6638390925</v>
      </c>
      <c r="AI27" s="43">
        <f t="shared" si="38"/>
        <v>2874026.6638390925</v>
      </c>
      <c r="AJ27" s="43">
        <f t="shared" si="38"/>
        <v>2874026.6638390925</v>
      </c>
      <c r="AK27" s="43">
        <f t="shared" si="38"/>
        <v>2874026.6638390925</v>
      </c>
      <c r="AL27" s="43">
        <f t="shared" si="38"/>
        <v>2874026.6638390925</v>
      </c>
      <c r="AM27" s="43">
        <f t="shared" si="38"/>
        <v>2874026.6638390925</v>
      </c>
    </row>
    <row r="28" spans="1:39" x14ac:dyDescent="0.25">
      <c r="A28" s="1"/>
      <c r="B28" s="1"/>
      <c r="C28" s="61"/>
      <c r="D28" s="61"/>
      <c r="E28" s="61"/>
      <c r="F28" s="61"/>
      <c r="G28" s="61"/>
      <c r="H28" s="61"/>
      <c r="I28" s="61"/>
      <c r="J28" s="61"/>
      <c r="K28" s="61"/>
      <c r="L28" s="61"/>
      <c r="M28" s="61"/>
      <c r="N28" s="61"/>
      <c r="O28" s="61"/>
      <c r="P28" s="61"/>
      <c r="Q28" s="61"/>
      <c r="R28" s="61"/>
      <c r="S28" s="419"/>
      <c r="T28" s="61"/>
      <c r="U28" s="61"/>
      <c r="V28" s="61"/>
      <c r="W28" s="61"/>
      <c r="X28" s="61"/>
      <c r="Y28" s="61"/>
      <c r="Z28" s="61"/>
      <c r="AA28" s="61"/>
      <c r="AB28" s="61"/>
      <c r="AC28" s="61"/>
      <c r="AD28" s="61"/>
      <c r="AE28" s="61"/>
      <c r="AF28" s="61"/>
      <c r="AG28" s="61"/>
      <c r="AH28" s="61"/>
      <c r="AI28" s="61"/>
      <c r="AJ28" s="61"/>
      <c r="AK28" s="61"/>
      <c r="AL28" s="61"/>
      <c r="AM28" s="61"/>
    </row>
    <row r="29" spans="1:39" x14ac:dyDescent="0.25">
      <c r="A29" s="1"/>
      <c r="B29" s="1"/>
      <c r="C29" s="61"/>
      <c r="D29" s="61"/>
      <c r="E29" s="160"/>
      <c r="F29" s="61"/>
      <c r="G29" s="61"/>
      <c r="H29" s="61"/>
      <c r="I29" s="61"/>
      <c r="J29" s="61"/>
      <c r="K29" s="61"/>
      <c r="L29" s="61"/>
      <c r="M29" s="61"/>
      <c r="N29" s="446" t="s">
        <v>253</v>
      </c>
      <c r="P29" s="61"/>
      <c r="Q29" s="61"/>
      <c r="R29" s="427" t="s">
        <v>240</v>
      </c>
      <c r="T29" s="61"/>
      <c r="U29" s="61"/>
      <c r="V29" s="61"/>
      <c r="W29" s="61"/>
      <c r="X29" s="61"/>
      <c r="Y29" s="61"/>
      <c r="Z29" s="61"/>
      <c r="AA29" s="61"/>
      <c r="AB29" s="61"/>
      <c r="AC29" s="61"/>
      <c r="AD29" s="61"/>
      <c r="AE29" s="61"/>
      <c r="AF29" s="61"/>
      <c r="AG29" s="61"/>
      <c r="AH29" s="61"/>
      <c r="AI29" s="61"/>
      <c r="AJ29" s="61"/>
      <c r="AK29" s="61"/>
      <c r="AL29" s="61"/>
      <c r="AM29" s="61"/>
    </row>
    <row r="30" spans="1:39" x14ac:dyDescent="0.25">
      <c r="A30" s="1"/>
      <c r="B30" s="1"/>
      <c r="C30" s="61"/>
      <c r="D30" s="61"/>
      <c r="E30" s="162"/>
      <c r="F30" s="163"/>
      <c r="G30" s="163"/>
      <c r="H30" s="163"/>
      <c r="I30" s="163"/>
      <c r="J30" s="61"/>
      <c r="K30" s="61"/>
      <c r="L30" s="61"/>
      <c r="M30" s="61"/>
      <c r="N30" s="428" t="s">
        <v>252</v>
      </c>
      <c r="O30" s="447">
        <v>6583215.9065801445</v>
      </c>
      <c r="P30" s="61"/>
      <c r="Q30" s="61"/>
      <c r="R30" s="428" t="s">
        <v>241</v>
      </c>
      <c r="S30" s="448">
        <f>SUM($C96:S96)</f>
        <v>6144683.3790447656</v>
      </c>
      <c r="T30" s="384">
        <f>SUM($C96:T96)</f>
        <v>7609224.5710519627</v>
      </c>
      <c r="U30" s="384">
        <f>SUM($C96:U96)</f>
        <v>9442547.1652980987</v>
      </c>
      <c r="V30" s="384">
        <f>SUM($C96:V96)</f>
        <v>11139101.325324481</v>
      </c>
      <c r="W30" s="384">
        <f>SUM($C96:W96)</f>
        <v>12232294.845337382</v>
      </c>
      <c r="X30" s="384">
        <f>SUM($C96:X96)</f>
        <v>12682527.964738265</v>
      </c>
      <c r="Y30" s="384">
        <f>SUM($C96:Y96)</f>
        <v>13143836.529512888</v>
      </c>
      <c r="Z30" s="384">
        <f>SUM($C96:Z96)</f>
        <v>13705965.007868303</v>
      </c>
      <c r="AA30" s="384">
        <f>SUM($C96:AA96)</f>
        <v>14284259.624898929</v>
      </c>
      <c r="AB30" s="384">
        <f>SUM($C96:AB96)</f>
        <v>14755293.025076333</v>
      </c>
      <c r="AC30" s="384">
        <f>SUM($C96:AC96)</f>
        <v>15217610.580927048</v>
      </c>
      <c r="AD30" s="384">
        <f>SUM($C96:AD96)</f>
        <v>15630723.778825132</v>
      </c>
      <c r="AE30" s="384">
        <f>SUM($C96:AE96)</f>
        <v>16161954.590730727</v>
      </c>
      <c r="AF30" s="384">
        <f>SUM($C96:AF96)</f>
        <v>16161954.590730727</v>
      </c>
      <c r="AG30" s="384">
        <f>SUM($C96:AG96)</f>
        <v>16161954.590730727</v>
      </c>
      <c r="AH30" s="384">
        <f>SUM($C96:AH96)</f>
        <v>16161954.590730727</v>
      </c>
      <c r="AI30" s="384">
        <f>SUM($C96:AI96)</f>
        <v>16161954.590730727</v>
      </c>
      <c r="AJ30" s="384">
        <f>SUM($C96:AJ96)</f>
        <v>16161954.590730727</v>
      </c>
      <c r="AK30" s="384">
        <f>SUM($C96:AK96)</f>
        <v>16161954.590730727</v>
      </c>
      <c r="AL30" s="384">
        <f>SUM($C96:AL96)</f>
        <v>16161954.590730727</v>
      </c>
      <c r="AM30" s="384">
        <f>SUM($C96:AM96)</f>
        <v>16161954.590730727</v>
      </c>
    </row>
    <row r="31" spans="1:39" x14ac:dyDescent="0.25">
      <c r="A31" s="1"/>
      <c r="B31" s="1"/>
      <c r="C31" s="61"/>
      <c r="D31" s="61"/>
      <c r="E31" s="61"/>
      <c r="F31" s="61"/>
      <c r="G31" s="61"/>
      <c r="H31" s="61"/>
      <c r="I31" s="61"/>
      <c r="J31" s="61"/>
      <c r="K31" s="61"/>
      <c r="L31" s="61"/>
      <c r="M31" s="61"/>
      <c r="N31" s="428" t="s">
        <v>250</v>
      </c>
      <c r="O31" s="447">
        <v>-438532.52753537893</v>
      </c>
      <c r="P31" s="61"/>
      <c r="Q31" s="61"/>
      <c r="R31" s="428" t="s">
        <v>242</v>
      </c>
      <c r="S31" s="448">
        <f>S11</f>
        <v>6583215.9065801436</v>
      </c>
      <c r="T31" s="384">
        <f>T11</f>
        <v>8047757.0985873407</v>
      </c>
      <c r="U31" s="384">
        <f>U11</f>
        <v>9881079.6928334776</v>
      </c>
      <c r="V31" s="384">
        <f>V11</f>
        <v>11577633.852859858</v>
      </c>
      <c r="W31" s="384">
        <f>W11</f>
        <v>12670827.372872761</v>
      </c>
      <c r="X31" s="384">
        <f t="shared" ref="X31:AM31" si="39">X11</f>
        <v>13121060.492273645</v>
      </c>
      <c r="Y31" s="384">
        <f t="shared" si="39"/>
        <v>13582369.057048269</v>
      </c>
      <c r="Z31" s="384">
        <f t="shared" si="39"/>
        <v>14144497.535403682</v>
      </c>
      <c r="AA31" s="384">
        <f t="shared" si="39"/>
        <v>14722792.152434308</v>
      </c>
      <c r="AB31" s="384">
        <f t="shared" si="39"/>
        <v>15193825.552611712</v>
      </c>
      <c r="AC31" s="384">
        <f t="shared" si="39"/>
        <v>15656143.108462431</v>
      </c>
      <c r="AD31" s="384">
        <f t="shared" si="39"/>
        <v>16069256.306360515</v>
      </c>
      <c r="AE31" s="384">
        <f t="shared" si="39"/>
        <v>16600487.118266109</v>
      </c>
      <c r="AF31" s="384">
        <f t="shared" si="39"/>
        <v>16600487.118266109</v>
      </c>
      <c r="AG31" s="384">
        <f t="shared" si="39"/>
        <v>16600487.118266109</v>
      </c>
      <c r="AH31" s="384">
        <f t="shared" si="39"/>
        <v>16600487.118266109</v>
      </c>
      <c r="AI31" s="384">
        <f t="shared" si="39"/>
        <v>16600487.118266109</v>
      </c>
      <c r="AJ31" s="384">
        <f t="shared" si="39"/>
        <v>16600487.118266109</v>
      </c>
      <c r="AK31" s="384">
        <f t="shared" si="39"/>
        <v>16600487.118266109</v>
      </c>
      <c r="AL31" s="384">
        <f t="shared" si="39"/>
        <v>16600487.118266109</v>
      </c>
      <c r="AM31" s="384">
        <f t="shared" si="39"/>
        <v>16600487.118266109</v>
      </c>
    </row>
    <row r="32" spans="1:39" x14ac:dyDescent="0.25">
      <c r="A32" s="1"/>
      <c r="B32" s="1"/>
      <c r="C32" s="61"/>
      <c r="D32" s="61"/>
      <c r="E32" s="61"/>
      <c r="F32" s="61"/>
      <c r="G32" s="61"/>
      <c r="H32" s="61"/>
      <c r="I32" s="61"/>
      <c r="J32" s="61"/>
      <c r="K32" s="61"/>
      <c r="L32" s="61"/>
      <c r="M32" s="61"/>
      <c r="N32" s="428" t="s">
        <v>251</v>
      </c>
      <c r="O32" s="447">
        <v>1464541.1920071971</v>
      </c>
      <c r="P32" s="61"/>
      <c r="Q32" s="61"/>
      <c r="R32" s="426" t="s">
        <v>224</v>
      </c>
      <c r="S32" s="456">
        <v>-438532.52753537893</v>
      </c>
      <c r="T32" s="447">
        <f>T30-T31</f>
        <v>-438532.527535378</v>
      </c>
      <c r="U32" s="447">
        <f>U30-U31</f>
        <v>-438532.52753537893</v>
      </c>
      <c r="V32" s="447">
        <f>V30-V31</f>
        <v>-438532.52753537707</v>
      </c>
      <c r="W32" s="447">
        <f>W30-W31</f>
        <v>-438532.52753537893</v>
      </c>
      <c r="X32" s="447">
        <f t="shared" ref="X32:AM32" si="40">X30-X31</f>
        <v>-438532.5275353808</v>
      </c>
      <c r="Y32" s="447">
        <f t="shared" si="40"/>
        <v>-438532.5275353808</v>
      </c>
      <c r="Z32" s="447">
        <f t="shared" si="40"/>
        <v>-438532.52753537893</v>
      </c>
      <c r="AA32" s="447">
        <f t="shared" si="40"/>
        <v>-438532.52753537893</v>
      </c>
      <c r="AB32" s="447">
        <f t="shared" si="40"/>
        <v>-438532.52753537893</v>
      </c>
      <c r="AC32" s="447">
        <f t="shared" si="40"/>
        <v>-438532.52753538266</v>
      </c>
      <c r="AD32" s="447">
        <f t="shared" si="40"/>
        <v>-438532.52753538266</v>
      </c>
      <c r="AE32" s="447">
        <f t="shared" si="40"/>
        <v>-438532.52753538266</v>
      </c>
      <c r="AF32" s="447">
        <f t="shared" si="40"/>
        <v>-438532.52753538266</v>
      </c>
      <c r="AG32" s="447">
        <f t="shared" si="40"/>
        <v>-438532.52753538266</v>
      </c>
      <c r="AH32" s="447">
        <f t="shared" si="40"/>
        <v>-438532.52753538266</v>
      </c>
      <c r="AI32" s="447">
        <f t="shared" si="40"/>
        <v>-438532.52753538266</v>
      </c>
      <c r="AJ32" s="447">
        <f t="shared" si="40"/>
        <v>-438532.52753538266</v>
      </c>
      <c r="AK32" s="447">
        <f t="shared" si="40"/>
        <v>-438532.52753538266</v>
      </c>
      <c r="AL32" s="447">
        <f t="shared" si="40"/>
        <v>-438532.52753538266</v>
      </c>
      <c r="AM32" s="447">
        <f t="shared" si="40"/>
        <v>-438532.52753538266</v>
      </c>
    </row>
    <row r="33" spans="1:61" x14ac:dyDescent="0.25">
      <c r="A33" s="1"/>
      <c r="B33" s="1"/>
      <c r="C33" s="61"/>
      <c r="D33" s="61"/>
      <c r="E33" s="61"/>
      <c r="F33" s="61"/>
      <c r="G33" s="61"/>
      <c r="H33" s="61"/>
      <c r="I33" s="61"/>
      <c r="J33" s="61"/>
      <c r="K33" s="61"/>
      <c r="L33" s="61"/>
      <c r="M33" s="61"/>
      <c r="N33" s="428" t="s">
        <v>33</v>
      </c>
      <c r="O33" s="447">
        <f>O30+O31+O32</f>
        <v>7609224.5710519627</v>
      </c>
      <c r="P33" s="61"/>
      <c r="Q33" s="61"/>
      <c r="R33" s="426" t="s">
        <v>243</v>
      </c>
      <c r="S33" s="166" t="b">
        <f>ROUND(S32,2)=ROUND($O$31,2)</f>
        <v>1</v>
      </c>
      <c r="T33" s="166" t="b">
        <f>ROUND(T32,2)=ROUND($O$31,2)</f>
        <v>1</v>
      </c>
      <c r="U33" s="166" t="b">
        <f>ROUND(U32,2)=ROUND($O$31,2)</f>
        <v>1</v>
      </c>
      <c r="V33" s="166" t="b">
        <f>ROUND(V32,2)=ROUND($O$31,2)</f>
        <v>1</v>
      </c>
      <c r="W33" s="166" t="b">
        <f>ROUND(W32,2)=ROUND($O$31,2)</f>
        <v>1</v>
      </c>
      <c r="X33" s="166" t="b">
        <f t="shared" ref="X33:AM33" si="41">ROUND(X32,2)=ROUND($O$31,2)</f>
        <v>1</v>
      </c>
      <c r="Y33" s="166" t="b">
        <f t="shared" si="41"/>
        <v>1</v>
      </c>
      <c r="Z33" s="166" t="b">
        <f t="shared" si="41"/>
        <v>1</v>
      </c>
      <c r="AA33" s="166" t="b">
        <f t="shared" si="41"/>
        <v>1</v>
      </c>
      <c r="AB33" s="166" t="b">
        <f t="shared" si="41"/>
        <v>1</v>
      </c>
      <c r="AC33" s="166" t="b">
        <f t="shared" si="41"/>
        <v>1</v>
      </c>
      <c r="AD33" s="166" t="b">
        <f t="shared" si="41"/>
        <v>1</v>
      </c>
      <c r="AE33" s="166" t="b">
        <f t="shared" si="41"/>
        <v>1</v>
      </c>
      <c r="AF33" s="166" t="b">
        <f t="shared" si="41"/>
        <v>1</v>
      </c>
      <c r="AG33" s="166" t="b">
        <f t="shared" si="41"/>
        <v>1</v>
      </c>
      <c r="AH33" s="166" t="b">
        <f t="shared" si="41"/>
        <v>1</v>
      </c>
      <c r="AI33" s="166" t="b">
        <f t="shared" si="41"/>
        <v>1</v>
      </c>
      <c r="AJ33" s="166" t="b">
        <f t="shared" si="41"/>
        <v>1</v>
      </c>
      <c r="AK33" s="166" t="b">
        <f t="shared" si="41"/>
        <v>1</v>
      </c>
      <c r="AL33" s="166" t="b">
        <f t="shared" si="41"/>
        <v>1</v>
      </c>
      <c r="AM33" s="166" t="b">
        <f t="shared" si="41"/>
        <v>1</v>
      </c>
    </row>
    <row r="34" spans="1:61" x14ac:dyDescent="0.25">
      <c r="A34" s="1"/>
      <c r="B34" s="1"/>
      <c r="C34" s="61"/>
      <c r="D34" s="61"/>
      <c r="E34" s="61"/>
      <c r="F34" s="61"/>
      <c r="G34" s="61"/>
      <c r="H34" s="61"/>
      <c r="I34" s="61"/>
      <c r="J34" s="61"/>
      <c r="K34" s="61"/>
      <c r="L34" s="61"/>
      <c r="M34" s="61"/>
      <c r="N34" s="426" t="s">
        <v>172</v>
      </c>
      <c r="O34" s="384">
        <f>O33-SUM(C96:T96)</f>
        <v>0</v>
      </c>
      <c r="P34" s="61"/>
      <c r="Q34" s="61"/>
      <c r="R34" s="426"/>
      <c r="T34" s="61"/>
      <c r="U34" s="61"/>
      <c r="V34" s="61"/>
      <c r="W34" s="61"/>
      <c r="X34" s="61"/>
      <c r="Y34" s="61"/>
      <c r="Z34" s="61"/>
      <c r="AA34" s="61"/>
      <c r="AB34" s="61"/>
      <c r="AC34" s="61"/>
      <c r="AD34" s="61"/>
      <c r="AE34" s="61"/>
      <c r="AF34" s="61"/>
      <c r="AG34" s="61"/>
      <c r="AH34" s="61"/>
      <c r="AI34" s="61"/>
      <c r="AJ34" s="61"/>
      <c r="AK34" s="61"/>
      <c r="AL34" s="61"/>
      <c r="AM34" s="61"/>
    </row>
    <row r="35" spans="1:61" ht="15" hidden="1" customHeight="1" x14ac:dyDescent="0.25">
      <c r="A35" s="518" t="s">
        <v>40</v>
      </c>
      <c r="B35" s="518"/>
      <c r="C35" s="166" t="s">
        <v>220</v>
      </c>
      <c r="I35" s="167" t="s">
        <v>169</v>
      </c>
      <c r="AO35" s="166" t="s">
        <v>167</v>
      </c>
      <c r="AZ35" s="166" t="s">
        <v>219</v>
      </c>
    </row>
    <row r="36" spans="1:61" ht="15" hidden="1" customHeight="1" thickBot="1" x14ac:dyDescent="0.25">
      <c r="A36" s="518"/>
      <c r="B36" s="518"/>
    </row>
    <row r="37" spans="1:61" ht="15.75" hidden="1" customHeight="1" thickBot="1" x14ac:dyDescent="0.3">
      <c r="A37" s="519"/>
      <c r="B37" s="519"/>
      <c r="C37" s="141">
        <f>C21</f>
        <v>44927</v>
      </c>
      <c r="D37" s="52">
        <f t="shared" ref="D37:AH37" si="42">D21</f>
        <v>44958</v>
      </c>
      <c r="E37" s="41">
        <f t="shared" si="42"/>
        <v>44986</v>
      </c>
      <c r="F37" s="41">
        <f t="shared" si="42"/>
        <v>45017</v>
      </c>
      <c r="G37" s="41">
        <f t="shared" si="42"/>
        <v>45047</v>
      </c>
      <c r="H37" s="41">
        <f t="shared" si="42"/>
        <v>45078</v>
      </c>
      <c r="I37" s="41">
        <f t="shared" si="42"/>
        <v>45108</v>
      </c>
      <c r="J37" s="41">
        <f t="shared" si="42"/>
        <v>45139</v>
      </c>
      <c r="K37" s="41">
        <f t="shared" si="42"/>
        <v>45170</v>
      </c>
      <c r="L37" s="41">
        <f t="shared" si="42"/>
        <v>45200</v>
      </c>
      <c r="M37" s="41">
        <f t="shared" si="42"/>
        <v>45231</v>
      </c>
      <c r="N37" s="41">
        <f t="shared" si="42"/>
        <v>45261</v>
      </c>
      <c r="O37" s="41">
        <f t="shared" si="42"/>
        <v>45292</v>
      </c>
      <c r="P37" s="41">
        <f t="shared" si="42"/>
        <v>45323</v>
      </c>
      <c r="Q37" s="41">
        <f t="shared" si="42"/>
        <v>45352</v>
      </c>
      <c r="R37" s="41">
        <f t="shared" si="42"/>
        <v>45383</v>
      </c>
      <c r="S37" s="41">
        <f t="shared" si="42"/>
        <v>45413</v>
      </c>
      <c r="T37" s="41">
        <f t="shared" si="42"/>
        <v>45444</v>
      </c>
      <c r="U37" s="41">
        <f t="shared" si="42"/>
        <v>45474</v>
      </c>
      <c r="V37" s="41">
        <f t="shared" si="42"/>
        <v>45505</v>
      </c>
      <c r="W37" s="41">
        <f t="shared" si="42"/>
        <v>45536</v>
      </c>
      <c r="X37" s="41">
        <f t="shared" si="42"/>
        <v>45566</v>
      </c>
      <c r="Y37" s="41">
        <f t="shared" si="42"/>
        <v>45597</v>
      </c>
      <c r="Z37" s="41">
        <f t="shared" si="42"/>
        <v>45627</v>
      </c>
      <c r="AA37" s="41">
        <f t="shared" si="42"/>
        <v>45658</v>
      </c>
      <c r="AB37" s="41">
        <f t="shared" si="42"/>
        <v>45689</v>
      </c>
      <c r="AC37" s="41">
        <f t="shared" si="42"/>
        <v>45717</v>
      </c>
      <c r="AD37" s="41">
        <f t="shared" si="42"/>
        <v>45748</v>
      </c>
      <c r="AE37" s="41">
        <f t="shared" si="42"/>
        <v>45778</v>
      </c>
      <c r="AF37" s="41">
        <f t="shared" si="42"/>
        <v>45809</v>
      </c>
      <c r="AG37" s="41">
        <f t="shared" si="42"/>
        <v>45839</v>
      </c>
      <c r="AH37" s="41">
        <f t="shared" si="42"/>
        <v>45870</v>
      </c>
      <c r="AI37" s="41">
        <f t="shared" ref="AI37:AM37" si="43">AI21</f>
        <v>45901</v>
      </c>
      <c r="AJ37" s="41">
        <f t="shared" si="43"/>
        <v>45931</v>
      </c>
      <c r="AK37" s="41">
        <f t="shared" si="43"/>
        <v>45962</v>
      </c>
      <c r="AL37" s="41">
        <f t="shared" si="43"/>
        <v>45992</v>
      </c>
      <c r="AM37" s="41">
        <f t="shared" si="43"/>
        <v>46023</v>
      </c>
      <c r="AO37" s="40">
        <f t="shared" ref="AO37:BF37" si="44">C37</f>
        <v>44927</v>
      </c>
      <c r="AP37" s="40">
        <f t="shared" si="44"/>
        <v>44958</v>
      </c>
      <c r="AQ37" s="40">
        <f t="shared" si="44"/>
        <v>44986</v>
      </c>
      <c r="AR37" s="40">
        <f t="shared" si="44"/>
        <v>45017</v>
      </c>
      <c r="AS37" s="40">
        <f t="shared" si="44"/>
        <v>45047</v>
      </c>
      <c r="AT37" s="40">
        <f t="shared" si="44"/>
        <v>45078</v>
      </c>
      <c r="AU37" s="40">
        <f t="shared" si="44"/>
        <v>45108</v>
      </c>
      <c r="AV37" s="40">
        <f t="shared" si="44"/>
        <v>45139</v>
      </c>
      <c r="AW37" s="40">
        <f t="shared" si="44"/>
        <v>45170</v>
      </c>
      <c r="AX37" s="40">
        <f t="shared" si="44"/>
        <v>45200</v>
      </c>
      <c r="AY37" s="40">
        <f t="shared" si="44"/>
        <v>45231</v>
      </c>
      <c r="AZ37" s="40">
        <f t="shared" si="44"/>
        <v>45261</v>
      </c>
      <c r="BA37" s="40">
        <f t="shared" si="44"/>
        <v>45292</v>
      </c>
      <c r="BB37" s="40">
        <f t="shared" si="44"/>
        <v>45323</v>
      </c>
      <c r="BC37" s="40">
        <f t="shared" si="44"/>
        <v>45352</v>
      </c>
      <c r="BD37" s="40">
        <f t="shared" si="44"/>
        <v>45383</v>
      </c>
      <c r="BE37" s="40">
        <f t="shared" si="44"/>
        <v>45413</v>
      </c>
      <c r="BF37" s="40">
        <f t="shared" si="44"/>
        <v>45444</v>
      </c>
      <c r="BI37" t="s">
        <v>33</v>
      </c>
    </row>
    <row r="38" spans="1:61" hidden="1" x14ac:dyDescent="0.25">
      <c r="A38" s="521" t="s">
        <v>29</v>
      </c>
      <c r="B38" s="62" t="s">
        <v>38</v>
      </c>
      <c r="C38" s="171">
        <f>IF(AO41=0,0,AO38/SUM(AO38:AO39))</f>
        <v>0</v>
      </c>
      <c r="D38" s="171">
        <f t="shared" ref="D38:M38" si="45">IF(AP41=0,0,AP38/SUM(AP38:AP39))</f>
        <v>1</v>
      </c>
      <c r="E38" s="171">
        <f t="shared" si="45"/>
        <v>0.99260448628514097</v>
      </c>
      <c r="F38" s="171">
        <f t="shared" si="45"/>
        <v>0.96116156984953527</v>
      </c>
      <c r="G38" s="171">
        <f t="shared" si="45"/>
        <v>0.96344558439300121</v>
      </c>
      <c r="H38" s="171">
        <f t="shared" si="45"/>
        <v>0.97393770293863302</v>
      </c>
      <c r="I38" s="171">
        <f t="shared" si="45"/>
        <v>1</v>
      </c>
      <c r="J38" s="171">
        <f t="shared" si="45"/>
        <v>0.92565977137786037</v>
      </c>
      <c r="K38" s="171">
        <f t="shared" si="45"/>
        <v>0.94165666657480773</v>
      </c>
      <c r="L38" s="171">
        <f t="shared" si="45"/>
        <v>0.97738013491133824</v>
      </c>
      <c r="M38" s="171">
        <f t="shared" si="45"/>
        <v>0.97533863590525849</v>
      </c>
      <c r="N38" s="171">
        <f>IF(SUM(AZ41:BF41)=0,0,SUM(AZ38:BF38)/SUM(AZ38:BF39))</f>
        <v>0.96873571596894892</v>
      </c>
      <c r="O38" s="452"/>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O38" s="174"/>
      <c r="AP38" s="174">
        <v>450952</v>
      </c>
      <c r="AQ38" s="174">
        <v>749871</v>
      </c>
      <c r="AR38" s="174">
        <v>815486</v>
      </c>
      <c r="AS38" s="174">
        <v>875404</v>
      </c>
      <c r="AT38" s="174">
        <v>1492243</v>
      </c>
      <c r="AU38" s="174">
        <v>544041</v>
      </c>
      <c r="AV38" s="174">
        <v>438087</v>
      </c>
      <c r="AW38" s="174">
        <v>751749</v>
      </c>
      <c r="AX38" s="174">
        <v>1064668</v>
      </c>
      <c r="AY38" s="174">
        <v>841450</v>
      </c>
      <c r="AZ38" s="180">
        <v>677084</v>
      </c>
      <c r="BA38" s="174">
        <v>1571556</v>
      </c>
      <c r="BB38" s="174"/>
      <c r="BC38" s="174"/>
      <c r="BD38" s="174"/>
      <c r="BE38" s="174"/>
      <c r="BF38" s="174"/>
      <c r="BI38" s="174">
        <f>SUM(AO38:BF38)</f>
        <v>10272591</v>
      </c>
    </row>
    <row r="39" spans="1:61" hidden="1" x14ac:dyDescent="0.25">
      <c r="A39" s="521"/>
      <c r="B39" s="59" t="s">
        <v>36</v>
      </c>
      <c r="C39" s="172">
        <f>IF(AO41=0,0,AO39/SUM(AO38:AO39))</f>
        <v>0</v>
      </c>
      <c r="D39" s="172">
        <f t="shared" ref="D39:M39" si="46">IF(AP41=0,0,AP39/SUM(AP38:AP39))</f>
        <v>0</v>
      </c>
      <c r="E39" s="172">
        <f t="shared" si="46"/>
        <v>7.3955137148590654E-3</v>
      </c>
      <c r="F39" s="172">
        <f t="shared" si="46"/>
        <v>3.8838430150464738E-2</v>
      </c>
      <c r="G39" s="172">
        <f t="shared" si="46"/>
        <v>3.6554415606998764E-2</v>
      </c>
      <c r="H39" s="172">
        <f t="shared" si="46"/>
        <v>2.606229706136701E-2</v>
      </c>
      <c r="I39" s="172">
        <f t="shared" si="46"/>
        <v>0</v>
      </c>
      <c r="J39" s="172">
        <f t="shared" si="46"/>
        <v>7.4340228622139584E-2</v>
      </c>
      <c r="K39" s="172">
        <f t="shared" si="46"/>
        <v>5.8343333425192212E-2</v>
      </c>
      <c r="L39" s="172">
        <f t="shared" si="46"/>
        <v>2.2619865088661793E-2</v>
      </c>
      <c r="M39" s="172">
        <f t="shared" si="46"/>
        <v>2.4661364094741553E-2</v>
      </c>
      <c r="N39" s="172">
        <f>IF(SUM(AZ41:BF41)=0,0,SUM(AZ39:BF39)/SUM(AZ38:BF39))</f>
        <v>3.1264284031051033E-2</v>
      </c>
      <c r="O39" s="453"/>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O39" s="174"/>
      <c r="AP39" s="174"/>
      <c r="AQ39" s="174">
        <v>5587</v>
      </c>
      <c r="AR39" s="174">
        <v>32952</v>
      </c>
      <c r="AS39" s="174">
        <v>33214</v>
      </c>
      <c r="AT39" s="174">
        <v>39932</v>
      </c>
      <c r="AU39" s="174">
        <v>0</v>
      </c>
      <c r="AV39" s="174">
        <v>35183</v>
      </c>
      <c r="AW39" s="174">
        <v>46577</v>
      </c>
      <c r="AX39" s="174">
        <v>24640</v>
      </c>
      <c r="AY39" s="174">
        <v>21276</v>
      </c>
      <c r="AZ39" s="180">
        <v>37364</v>
      </c>
      <c r="BA39" s="174">
        <v>35207</v>
      </c>
      <c r="BB39" s="174"/>
      <c r="BC39" s="174"/>
      <c r="BD39" s="174"/>
      <c r="BE39" s="174"/>
      <c r="BF39" s="174"/>
      <c r="BI39" s="174">
        <f t="shared" ref="BI39:BI57" si="47">SUM(AO39:BF39)</f>
        <v>311932</v>
      </c>
    </row>
    <row r="40" spans="1:61" hidden="1" x14ac:dyDescent="0.25">
      <c r="A40" s="521"/>
      <c r="B40" s="179" t="s">
        <v>168</v>
      </c>
      <c r="C40" s="173"/>
      <c r="D40" s="173"/>
      <c r="E40" s="173"/>
      <c r="F40" s="173"/>
      <c r="G40" s="173"/>
      <c r="H40" s="173"/>
      <c r="I40" s="173"/>
      <c r="J40" s="173"/>
      <c r="K40" s="173"/>
      <c r="L40" s="173"/>
      <c r="M40" s="173"/>
      <c r="N40" s="173"/>
      <c r="O40" s="454"/>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O40" s="174"/>
      <c r="AP40" s="174">
        <v>86069</v>
      </c>
      <c r="AQ40" s="174">
        <v>612794</v>
      </c>
      <c r="AR40" s="174">
        <v>246462</v>
      </c>
      <c r="AS40" s="174">
        <v>316525</v>
      </c>
      <c r="AT40" s="174">
        <v>478147</v>
      </c>
      <c r="AU40" s="174">
        <v>100436</v>
      </c>
      <c r="AV40" s="174">
        <v>241678</v>
      </c>
      <c r="AW40" s="174">
        <v>991741</v>
      </c>
      <c r="AX40" s="174">
        <v>791932</v>
      </c>
      <c r="AY40" s="174">
        <v>2263255</v>
      </c>
      <c r="AZ40" s="180">
        <v>406946</v>
      </c>
      <c r="BA40" s="174">
        <v>6047669</v>
      </c>
      <c r="BB40" s="174"/>
      <c r="BC40" s="174"/>
      <c r="BD40" s="174"/>
      <c r="BE40" s="174"/>
      <c r="BF40" s="174"/>
      <c r="BI40" s="174">
        <f t="shared" si="47"/>
        <v>12583654</v>
      </c>
    </row>
    <row r="41" spans="1:61" s="63" customFormat="1" ht="15.75" hidden="1" thickBot="1" x14ac:dyDescent="0.3">
      <c r="A41" s="522"/>
      <c r="B41" s="177" t="s">
        <v>33</v>
      </c>
      <c r="C41" s="161">
        <f t="shared" ref="C41" si="48">SUM(C38:C39)</f>
        <v>0</v>
      </c>
      <c r="D41" s="161">
        <f t="shared" ref="D41:M41" si="49">SUM(D38:D39)</f>
        <v>1</v>
      </c>
      <c r="E41" s="161">
        <f t="shared" si="49"/>
        <v>1</v>
      </c>
      <c r="F41" s="161">
        <f t="shared" si="49"/>
        <v>1</v>
      </c>
      <c r="G41" s="161">
        <f t="shared" si="49"/>
        <v>1</v>
      </c>
      <c r="H41" s="161">
        <f t="shared" si="49"/>
        <v>1</v>
      </c>
      <c r="I41" s="161">
        <f t="shared" si="49"/>
        <v>1</v>
      </c>
      <c r="J41" s="161">
        <f t="shared" si="49"/>
        <v>1</v>
      </c>
      <c r="K41" s="161">
        <f t="shared" si="49"/>
        <v>1</v>
      </c>
      <c r="L41" s="161">
        <f t="shared" si="49"/>
        <v>1</v>
      </c>
      <c r="M41" s="161">
        <f t="shared" si="49"/>
        <v>1</v>
      </c>
      <c r="N41" s="161">
        <f>SUM(N38:N39)</f>
        <v>1</v>
      </c>
      <c r="O41" s="455"/>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O41" s="175">
        <f t="shared" ref="AO41:AY41" si="50">SUM(AO38:AO40)</f>
        <v>0</v>
      </c>
      <c r="AP41" s="175">
        <f t="shared" si="50"/>
        <v>537021</v>
      </c>
      <c r="AQ41" s="175">
        <f t="shared" si="50"/>
        <v>1368252</v>
      </c>
      <c r="AR41" s="175">
        <f t="shared" si="50"/>
        <v>1094900</v>
      </c>
      <c r="AS41" s="175">
        <f t="shared" si="50"/>
        <v>1225143</v>
      </c>
      <c r="AT41" s="175">
        <f t="shared" si="50"/>
        <v>2010322</v>
      </c>
      <c r="AU41" s="175">
        <f t="shared" si="50"/>
        <v>644477</v>
      </c>
      <c r="AV41" s="175">
        <f t="shared" si="50"/>
        <v>714948</v>
      </c>
      <c r="AW41" s="175">
        <f t="shared" si="50"/>
        <v>1790067</v>
      </c>
      <c r="AX41" s="175">
        <f t="shared" si="50"/>
        <v>1881240</v>
      </c>
      <c r="AY41" s="175">
        <f t="shared" si="50"/>
        <v>3125981</v>
      </c>
      <c r="AZ41" s="176">
        <f>SUM(AZ38:AZ40)</f>
        <v>1121394</v>
      </c>
      <c r="BA41" s="175">
        <f t="shared" ref="BA41:BF41" si="51">SUM(BA38:BA40)</f>
        <v>7654432</v>
      </c>
      <c r="BB41" s="175">
        <f t="shared" si="51"/>
        <v>0</v>
      </c>
      <c r="BC41" s="175">
        <f t="shared" si="51"/>
        <v>0</v>
      </c>
      <c r="BD41" s="175">
        <f t="shared" si="51"/>
        <v>0</v>
      </c>
      <c r="BE41" s="175">
        <f t="shared" si="51"/>
        <v>0</v>
      </c>
      <c r="BF41" s="175">
        <f t="shared" si="51"/>
        <v>0</v>
      </c>
      <c r="BI41" s="175">
        <f t="shared" si="47"/>
        <v>23168177</v>
      </c>
    </row>
    <row r="42" spans="1:61" hidden="1" x14ac:dyDescent="0.25">
      <c r="A42" s="520" t="s">
        <v>30</v>
      </c>
      <c r="B42" s="60" t="s">
        <v>38</v>
      </c>
      <c r="C42" s="171">
        <f>IF(AO45=0,0,AO42/SUM(AO42:AO43))</f>
        <v>0</v>
      </c>
      <c r="D42" s="171">
        <f t="shared" ref="D42:M42" si="52">IF(AP45=0,0,AP42/SUM(AP42:AP43))</f>
        <v>0.97847102945115894</v>
      </c>
      <c r="E42" s="171">
        <f t="shared" si="52"/>
        <v>0.88077273434663073</v>
      </c>
      <c r="F42" s="171">
        <f t="shared" si="52"/>
        <v>0.91156112731917249</v>
      </c>
      <c r="G42" s="171">
        <f t="shared" si="52"/>
        <v>0.93038962715689677</v>
      </c>
      <c r="H42" s="171">
        <f t="shared" si="52"/>
        <v>0.75017646759587087</v>
      </c>
      <c r="I42" s="171">
        <f t="shared" si="52"/>
        <v>0.90213498635577571</v>
      </c>
      <c r="J42" s="171">
        <f t="shared" si="52"/>
        <v>0.78786427633296308</v>
      </c>
      <c r="K42" s="171">
        <f t="shared" si="52"/>
        <v>0.87539988323678708</v>
      </c>
      <c r="L42" s="171">
        <f t="shared" si="52"/>
        <v>0.99368185691876565</v>
      </c>
      <c r="M42" s="171">
        <f t="shared" si="52"/>
        <v>0.90181279843163586</v>
      </c>
      <c r="N42" s="171">
        <f>IF(SUM(AZ45:BF45)=0,0,SUM(AZ42:BF42)/SUM(AZ42:BF43))</f>
        <v>0.93999315264561789</v>
      </c>
      <c r="O42" s="452"/>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O42" s="174"/>
      <c r="AP42" s="174">
        <v>248379</v>
      </c>
      <c r="AQ42" s="174">
        <v>2122332</v>
      </c>
      <c r="AR42" s="174">
        <v>2584284</v>
      </c>
      <c r="AS42" s="174">
        <v>4496721</v>
      </c>
      <c r="AT42" s="174">
        <v>2020322</v>
      </c>
      <c r="AU42" s="174">
        <v>1913468</v>
      </c>
      <c r="AV42" s="174">
        <v>2115752</v>
      </c>
      <c r="AW42" s="174">
        <v>2276157</v>
      </c>
      <c r="AX42" s="174">
        <v>7683953</v>
      </c>
      <c r="AY42" s="174">
        <v>4200736</v>
      </c>
      <c r="AZ42" s="180">
        <v>4375126</v>
      </c>
      <c r="BA42" s="174">
        <v>10736469</v>
      </c>
      <c r="BB42" s="174"/>
      <c r="BC42" s="174"/>
      <c r="BD42" s="174"/>
      <c r="BE42" s="174"/>
      <c r="BF42" s="174"/>
      <c r="BI42" s="174">
        <f t="shared" si="47"/>
        <v>44773699</v>
      </c>
    </row>
    <row r="43" spans="1:61" hidden="1" x14ac:dyDescent="0.25">
      <c r="A43" s="521"/>
      <c r="B43" s="59" t="s">
        <v>36</v>
      </c>
      <c r="C43" s="172">
        <f>IF(AO45=0,0,AO43/SUM(AO42:AO43))</f>
        <v>0</v>
      </c>
      <c r="D43" s="172">
        <f t="shared" ref="D43:M43" si="53">IF(AP45=0,0,AP43/SUM(AP42:AP43))</f>
        <v>2.1528970548841019E-2</v>
      </c>
      <c r="E43" s="172">
        <f t="shared" si="53"/>
        <v>0.1192272656533693</v>
      </c>
      <c r="F43" s="172">
        <f t="shared" si="53"/>
        <v>8.8438872680827466E-2</v>
      </c>
      <c r="G43" s="172">
        <f t="shared" si="53"/>
        <v>6.9610372843103244E-2</v>
      </c>
      <c r="H43" s="172">
        <f t="shared" si="53"/>
        <v>0.24982353240412916</v>
      </c>
      <c r="I43" s="172">
        <f t="shared" si="53"/>
        <v>9.7865013644224258E-2</v>
      </c>
      <c r="J43" s="172">
        <f t="shared" si="53"/>
        <v>0.21213572366703692</v>
      </c>
      <c r="K43" s="172">
        <f t="shared" si="53"/>
        <v>0.12460011676321298</v>
      </c>
      <c r="L43" s="172">
        <f t="shared" si="53"/>
        <v>6.3181430812343769E-3</v>
      </c>
      <c r="M43" s="172">
        <f t="shared" si="53"/>
        <v>9.8187201568364108E-2</v>
      </c>
      <c r="N43" s="172">
        <f>IF(SUM(AZ45:BF45)=0,0,SUM(AZ43:BF43)/SUM(AZ42:BF43))</f>
        <v>6.0006847354382067E-2</v>
      </c>
      <c r="O43" s="453"/>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O43" s="174"/>
      <c r="AP43" s="174">
        <v>5465</v>
      </c>
      <c r="AQ43" s="174">
        <v>287293</v>
      </c>
      <c r="AR43" s="174">
        <v>250725</v>
      </c>
      <c r="AS43" s="174">
        <v>336438</v>
      </c>
      <c r="AT43" s="174">
        <v>672807</v>
      </c>
      <c r="AU43" s="174">
        <v>207576</v>
      </c>
      <c r="AV43" s="174">
        <v>569675</v>
      </c>
      <c r="AW43" s="174">
        <v>323977</v>
      </c>
      <c r="AX43" s="174">
        <v>48857</v>
      </c>
      <c r="AY43" s="174">
        <v>457366</v>
      </c>
      <c r="AZ43" s="180">
        <v>355870</v>
      </c>
      <c r="BA43" s="174">
        <v>608817</v>
      </c>
      <c r="BB43" s="174"/>
      <c r="BC43" s="174"/>
      <c r="BD43" s="174"/>
      <c r="BE43" s="174"/>
      <c r="BF43" s="174"/>
      <c r="BI43" s="174">
        <f t="shared" si="47"/>
        <v>4124866</v>
      </c>
    </row>
    <row r="44" spans="1:61" hidden="1" x14ac:dyDescent="0.25">
      <c r="A44" s="521"/>
      <c r="B44" s="179" t="s">
        <v>168</v>
      </c>
      <c r="C44" s="173"/>
      <c r="D44" s="173"/>
      <c r="E44" s="173"/>
      <c r="F44" s="173"/>
      <c r="G44" s="173"/>
      <c r="H44" s="173"/>
      <c r="I44" s="173"/>
      <c r="J44" s="173"/>
      <c r="K44" s="173"/>
      <c r="L44" s="173"/>
      <c r="M44" s="173"/>
      <c r="N44" s="173"/>
      <c r="O44" s="454"/>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O44" s="174"/>
      <c r="AP44" s="174">
        <v>29647</v>
      </c>
      <c r="AQ44" s="174">
        <v>1056776</v>
      </c>
      <c r="AR44" s="174">
        <v>841514</v>
      </c>
      <c r="AS44" s="174">
        <v>5088239</v>
      </c>
      <c r="AT44" s="174">
        <v>479635</v>
      </c>
      <c r="AU44" s="174">
        <v>934709</v>
      </c>
      <c r="AV44" s="174">
        <v>484528</v>
      </c>
      <c r="AW44" s="174">
        <v>1615430</v>
      </c>
      <c r="AX44" s="174">
        <v>258823</v>
      </c>
      <c r="AY44" s="174">
        <v>467657</v>
      </c>
      <c r="AZ44" s="180">
        <v>747743</v>
      </c>
      <c r="BA44" s="174">
        <v>1734658</v>
      </c>
      <c r="BB44" s="174"/>
      <c r="BC44" s="174"/>
      <c r="BD44" s="174"/>
      <c r="BE44" s="174"/>
      <c r="BF44" s="174"/>
      <c r="BI44" s="174">
        <f t="shared" si="47"/>
        <v>13739359</v>
      </c>
    </row>
    <row r="45" spans="1:61" s="63" customFormat="1" ht="15.75" hidden="1" thickBot="1" x14ac:dyDescent="0.3">
      <c r="A45" s="522"/>
      <c r="B45" s="177" t="s">
        <v>33</v>
      </c>
      <c r="C45" s="161">
        <f t="shared" ref="C45" si="54">SUM(C42:C43)</f>
        <v>0</v>
      </c>
      <c r="D45" s="161">
        <f t="shared" ref="D45:M45" si="55">SUM(D42:D43)</f>
        <v>1</v>
      </c>
      <c r="E45" s="161">
        <f t="shared" si="55"/>
        <v>1</v>
      </c>
      <c r="F45" s="161">
        <f t="shared" si="55"/>
        <v>1</v>
      </c>
      <c r="G45" s="161">
        <f t="shared" si="55"/>
        <v>1</v>
      </c>
      <c r="H45" s="161">
        <f t="shared" si="55"/>
        <v>1</v>
      </c>
      <c r="I45" s="161">
        <f t="shared" si="55"/>
        <v>1</v>
      </c>
      <c r="J45" s="161">
        <f t="shared" si="55"/>
        <v>1</v>
      </c>
      <c r="K45" s="161">
        <f t="shared" si="55"/>
        <v>1</v>
      </c>
      <c r="L45" s="161">
        <f t="shared" si="55"/>
        <v>1</v>
      </c>
      <c r="M45" s="161">
        <f t="shared" si="55"/>
        <v>1</v>
      </c>
      <c r="N45" s="161">
        <f>SUM(N42:N43)</f>
        <v>1</v>
      </c>
      <c r="O45" s="455"/>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O45" s="175">
        <f t="shared" ref="AO45:AY45" si="56">SUM(AO42:AO44)</f>
        <v>0</v>
      </c>
      <c r="AP45" s="175">
        <f t="shared" si="56"/>
        <v>283491</v>
      </c>
      <c r="AQ45" s="175">
        <f t="shared" si="56"/>
        <v>3466401</v>
      </c>
      <c r="AR45" s="175">
        <f t="shared" si="56"/>
        <v>3676523</v>
      </c>
      <c r="AS45" s="175">
        <f t="shared" si="56"/>
        <v>9921398</v>
      </c>
      <c r="AT45" s="175">
        <f t="shared" si="56"/>
        <v>3172764</v>
      </c>
      <c r="AU45" s="175">
        <f t="shared" si="56"/>
        <v>3055753</v>
      </c>
      <c r="AV45" s="175">
        <f t="shared" si="56"/>
        <v>3169955</v>
      </c>
      <c r="AW45" s="175">
        <f t="shared" si="56"/>
        <v>4215564</v>
      </c>
      <c r="AX45" s="175">
        <f t="shared" si="56"/>
        <v>7991633</v>
      </c>
      <c r="AY45" s="175">
        <f t="shared" si="56"/>
        <v>5125759</v>
      </c>
      <c r="AZ45" s="176">
        <f>SUM(AZ42:AZ44)</f>
        <v>5478739</v>
      </c>
      <c r="BA45" s="175">
        <f t="shared" ref="BA45:BF45" si="57">SUM(BA42:BA44)</f>
        <v>13079944</v>
      </c>
      <c r="BB45" s="175">
        <f t="shared" si="57"/>
        <v>0</v>
      </c>
      <c r="BC45" s="175">
        <f t="shared" si="57"/>
        <v>0</v>
      </c>
      <c r="BD45" s="175">
        <f t="shared" si="57"/>
        <v>0</v>
      </c>
      <c r="BE45" s="175">
        <f t="shared" si="57"/>
        <v>0</v>
      </c>
      <c r="BF45" s="175">
        <f t="shared" si="57"/>
        <v>0</v>
      </c>
      <c r="BI45" s="175">
        <f t="shared" si="47"/>
        <v>62637924</v>
      </c>
    </row>
    <row r="46" spans="1:61" hidden="1" x14ac:dyDescent="0.25">
      <c r="A46" s="520" t="s">
        <v>31</v>
      </c>
      <c r="B46" s="60" t="s">
        <v>38</v>
      </c>
      <c r="C46" s="171">
        <f>IF(AO49=0,0,AO46/SUM(AO46:AO47))</f>
        <v>0</v>
      </c>
      <c r="D46" s="171">
        <f t="shared" ref="D46:M46" si="58">IF(AP49=0,0,AP46/SUM(AP46:AP47))</f>
        <v>0.22363788475616134</v>
      </c>
      <c r="E46" s="171">
        <f t="shared" si="58"/>
        <v>4.7928317144054967E-2</v>
      </c>
      <c r="F46" s="171">
        <f t="shared" si="58"/>
        <v>0.28959951150503915</v>
      </c>
      <c r="G46" s="171">
        <f t="shared" si="58"/>
        <v>0.6969307481090915</v>
      </c>
      <c r="H46" s="171">
        <f t="shared" si="58"/>
        <v>1</v>
      </c>
      <c r="I46" s="171">
        <f t="shared" si="58"/>
        <v>0.96688555691686706</v>
      </c>
      <c r="J46" s="171">
        <f t="shared" si="58"/>
        <v>0.65920455591014082</v>
      </c>
      <c r="K46" s="171">
        <f t="shared" si="58"/>
        <v>0.75328252465785583</v>
      </c>
      <c r="L46" s="171">
        <f t="shared" si="58"/>
        <v>0.94787703762840825</v>
      </c>
      <c r="M46" s="171">
        <f t="shared" si="58"/>
        <v>3.1149120770427099E-2</v>
      </c>
      <c r="N46" s="171">
        <f>IF(SUM(AZ49:BF49)=0,0,SUM(AZ46:BF46)/SUM(AZ46:BF47))</f>
        <v>0.51496105467685693</v>
      </c>
      <c r="O46" s="452"/>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O46" s="174"/>
      <c r="AP46" s="174">
        <v>141141</v>
      </c>
      <c r="AQ46" s="174">
        <v>6745</v>
      </c>
      <c r="AR46" s="174">
        <v>276975</v>
      </c>
      <c r="AS46" s="174">
        <v>413719</v>
      </c>
      <c r="AT46" s="174">
        <v>83339</v>
      </c>
      <c r="AU46" s="174">
        <v>447464</v>
      </c>
      <c r="AV46" s="174">
        <v>680632</v>
      </c>
      <c r="AW46" s="174">
        <v>157253</v>
      </c>
      <c r="AX46" s="174">
        <v>1396257</v>
      </c>
      <c r="AY46" s="174">
        <v>9794</v>
      </c>
      <c r="AZ46" s="180">
        <v>1010179</v>
      </c>
      <c r="BA46" s="174">
        <v>3682744</v>
      </c>
      <c r="BB46" s="174"/>
      <c r="BC46" s="174"/>
      <c r="BD46" s="174"/>
      <c r="BE46" s="174"/>
      <c r="BF46" s="174"/>
      <c r="BI46" s="174">
        <f t="shared" si="47"/>
        <v>8306242</v>
      </c>
    </row>
    <row r="47" spans="1:61" hidden="1" x14ac:dyDescent="0.25">
      <c r="A47" s="521"/>
      <c r="B47" s="59" t="s">
        <v>36</v>
      </c>
      <c r="C47" s="172">
        <f>IF(AO49=0,0,AO47/SUM(AO46:AO47))</f>
        <v>0</v>
      </c>
      <c r="D47" s="172">
        <f t="shared" ref="D47:M47" si="59">IF(AP49=0,0,AP47/SUM(AP46:AP47))</f>
        <v>0.77636211524383869</v>
      </c>
      <c r="E47" s="172">
        <f t="shared" si="59"/>
        <v>0.95207168285594501</v>
      </c>
      <c r="F47" s="172">
        <f t="shared" si="59"/>
        <v>0.71040048849496085</v>
      </c>
      <c r="G47" s="172">
        <f t="shared" si="59"/>
        <v>0.3030692518909085</v>
      </c>
      <c r="H47" s="172">
        <f t="shared" si="59"/>
        <v>0</v>
      </c>
      <c r="I47" s="172">
        <f t="shared" si="59"/>
        <v>3.3114443083132918E-2</v>
      </c>
      <c r="J47" s="172">
        <f t="shared" si="59"/>
        <v>0.34079544408985912</v>
      </c>
      <c r="K47" s="172">
        <f t="shared" si="59"/>
        <v>0.24671747534214422</v>
      </c>
      <c r="L47" s="172">
        <f t="shared" si="59"/>
        <v>5.2122962371591731E-2</v>
      </c>
      <c r="M47" s="172">
        <f t="shared" si="59"/>
        <v>0.96885087922957291</v>
      </c>
      <c r="N47" s="172">
        <f>IF(SUM(AZ49:BF49)=0,0,SUM(AZ47:BF47)/SUM(AZ46:BF47))</f>
        <v>0.48503894532314307</v>
      </c>
      <c r="O47" s="453"/>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O47" s="174"/>
      <c r="AP47" s="174">
        <v>489973</v>
      </c>
      <c r="AQ47" s="174">
        <v>133986</v>
      </c>
      <c r="AR47" s="174">
        <v>679432</v>
      </c>
      <c r="AS47" s="174">
        <v>179911</v>
      </c>
      <c r="AT47" s="174"/>
      <c r="AU47" s="174">
        <v>15325</v>
      </c>
      <c r="AV47" s="174">
        <v>351873</v>
      </c>
      <c r="AW47" s="174">
        <v>51504</v>
      </c>
      <c r="AX47" s="174">
        <v>76779</v>
      </c>
      <c r="AY47" s="174">
        <v>304629</v>
      </c>
      <c r="AZ47" s="180">
        <v>775073</v>
      </c>
      <c r="BA47" s="174">
        <v>3645165</v>
      </c>
      <c r="BB47" s="174"/>
      <c r="BC47" s="174"/>
      <c r="BD47" s="174"/>
      <c r="BE47" s="174"/>
      <c r="BF47" s="174"/>
      <c r="BI47" s="174">
        <f t="shared" si="47"/>
        <v>6703650</v>
      </c>
    </row>
    <row r="48" spans="1:61" hidden="1" x14ac:dyDescent="0.25">
      <c r="A48" s="521"/>
      <c r="B48" s="179" t="s">
        <v>168</v>
      </c>
      <c r="C48" s="173"/>
      <c r="D48" s="173"/>
      <c r="E48" s="173"/>
      <c r="F48" s="173"/>
      <c r="G48" s="173"/>
      <c r="H48" s="173"/>
      <c r="I48" s="173"/>
      <c r="J48" s="173"/>
      <c r="K48" s="173"/>
      <c r="L48" s="173"/>
      <c r="M48" s="173"/>
      <c r="N48" s="173"/>
      <c r="O48" s="454"/>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O48" s="174"/>
      <c r="AP48" s="174"/>
      <c r="AQ48" s="174"/>
      <c r="AR48" s="174"/>
      <c r="AS48" s="174">
        <v>587454</v>
      </c>
      <c r="AT48" s="174">
        <v>317971</v>
      </c>
      <c r="AU48" s="174">
        <v>43722</v>
      </c>
      <c r="AV48" s="174">
        <v>21338</v>
      </c>
      <c r="AW48" s="174">
        <v>2260712</v>
      </c>
      <c r="AX48" s="174">
        <v>16469</v>
      </c>
      <c r="AY48" s="174">
        <v>21808</v>
      </c>
      <c r="AZ48" s="180"/>
      <c r="BA48" s="174">
        <v>495167</v>
      </c>
      <c r="BB48" s="174"/>
      <c r="BC48" s="174"/>
      <c r="BD48" s="174"/>
      <c r="BE48" s="174"/>
      <c r="BF48" s="174"/>
      <c r="BI48" s="174">
        <f t="shared" si="47"/>
        <v>3764641</v>
      </c>
    </row>
    <row r="49" spans="1:61" s="63" customFormat="1" ht="15.75" hidden="1" thickBot="1" x14ac:dyDescent="0.3">
      <c r="A49" s="522"/>
      <c r="B49" s="177" t="s">
        <v>33</v>
      </c>
      <c r="C49" s="161">
        <f t="shared" ref="C49" si="60">SUM(C46:C47)</f>
        <v>0</v>
      </c>
      <c r="D49" s="161">
        <f t="shared" ref="D49:M49" si="61">SUM(D46:D47)</f>
        <v>1</v>
      </c>
      <c r="E49" s="161">
        <f t="shared" si="61"/>
        <v>1</v>
      </c>
      <c r="F49" s="161">
        <f t="shared" si="61"/>
        <v>1</v>
      </c>
      <c r="G49" s="161">
        <f t="shared" si="61"/>
        <v>1</v>
      </c>
      <c r="H49" s="161">
        <f t="shared" si="61"/>
        <v>1</v>
      </c>
      <c r="I49" s="161">
        <f t="shared" si="61"/>
        <v>1</v>
      </c>
      <c r="J49" s="161">
        <f t="shared" si="61"/>
        <v>1</v>
      </c>
      <c r="K49" s="161">
        <f t="shared" si="61"/>
        <v>1</v>
      </c>
      <c r="L49" s="161">
        <f t="shared" si="61"/>
        <v>1</v>
      </c>
      <c r="M49" s="161">
        <f t="shared" si="61"/>
        <v>1</v>
      </c>
      <c r="N49" s="161">
        <f>SUM(N46:N47)</f>
        <v>1</v>
      </c>
      <c r="O49" s="455"/>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O49" s="175">
        <f t="shared" ref="AO49:AY49" si="62">SUM(AO46:AO48)</f>
        <v>0</v>
      </c>
      <c r="AP49" s="175">
        <f t="shared" si="62"/>
        <v>631114</v>
      </c>
      <c r="AQ49" s="175">
        <f t="shared" si="62"/>
        <v>140731</v>
      </c>
      <c r="AR49" s="175">
        <f t="shared" si="62"/>
        <v>956407</v>
      </c>
      <c r="AS49" s="175">
        <f t="shared" si="62"/>
        <v>1181084</v>
      </c>
      <c r="AT49" s="175">
        <f t="shared" si="62"/>
        <v>401310</v>
      </c>
      <c r="AU49" s="175">
        <f t="shared" si="62"/>
        <v>506511</v>
      </c>
      <c r="AV49" s="175">
        <f t="shared" si="62"/>
        <v>1053843</v>
      </c>
      <c r="AW49" s="175">
        <f t="shared" si="62"/>
        <v>2469469</v>
      </c>
      <c r="AX49" s="175">
        <f t="shared" si="62"/>
        <v>1489505</v>
      </c>
      <c r="AY49" s="175">
        <f t="shared" si="62"/>
        <v>336231</v>
      </c>
      <c r="AZ49" s="176">
        <f>SUM(AZ46:AZ48)</f>
        <v>1785252</v>
      </c>
      <c r="BA49" s="175">
        <f t="shared" ref="BA49:BF49" si="63">SUM(BA46:BA48)</f>
        <v>7823076</v>
      </c>
      <c r="BB49" s="175">
        <f t="shared" si="63"/>
        <v>0</v>
      </c>
      <c r="BC49" s="175">
        <f t="shared" si="63"/>
        <v>0</v>
      </c>
      <c r="BD49" s="175">
        <f t="shared" si="63"/>
        <v>0</v>
      </c>
      <c r="BE49" s="175">
        <f t="shared" si="63"/>
        <v>0</v>
      </c>
      <c r="BF49" s="175">
        <f t="shared" si="63"/>
        <v>0</v>
      </c>
      <c r="BI49" s="175">
        <f t="shared" si="47"/>
        <v>18774533</v>
      </c>
    </row>
    <row r="50" spans="1:61" hidden="1" x14ac:dyDescent="0.25">
      <c r="A50" s="520" t="s">
        <v>32</v>
      </c>
      <c r="B50" s="60" t="s">
        <v>38</v>
      </c>
      <c r="C50" s="171">
        <f>IF(AO53=0,0,AO50/SUM(AO50:AO51))</f>
        <v>0</v>
      </c>
      <c r="D50" s="171">
        <f t="shared" ref="D50:L50" si="64">IF(AP53=0,0,AP50/SUM(AP50:AP51))</f>
        <v>0</v>
      </c>
      <c r="E50" s="171">
        <f t="shared" si="64"/>
        <v>1</v>
      </c>
      <c r="F50" s="171">
        <f t="shared" si="64"/>
        <v>0</v>
      </c>
      <c r="G50" s="171">
        <f t="shared" si="64"/>
        <v>1</v>
      </c>
      <c r="H50" s="171">
        <f t="shared" si="64"/>
        <v>1</v>
      </c>
      <c r="I50" s="171">
        <f t="shared" si="64"/>
        <v>0</v>
      </c>
      <c r="J50" s="171">
        <f t="shared" si="64"/>
        <v>0</v>
      </c>
      <c r="K50" s="171">
        <f t="shared" si="64"/>
        <v>1</v>
      </c>
      <c r="L50" s="171">
        <f t="shared" si="64"/>
        <v>0</v>
      </c>
      <c r="M50" s="171">
        <f>IF(AY53=0,0,IF(AY50=0,0,AY50/SUM(AY50:AY51)))</f>
        <v>0</v>
      </c>
      <c r="N50" s="171">
        <f>IF(SUM(AZ53:BF53)=0,0,SUM(AZ50:BF50)/SUM(AZ50:BF51))</f>
        <v>0.64969780324822024</v>
      </c>
      <c r="O50" s="452"/>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O50" s="174"/>
      <c r="AP50" s="174"/>
      <c r="AQ50" s="174">
        <v>113998</v>
      </c>
      <c r="AR50" s="174"/>
      <c r="AS50" s="174">
        <v>50615</v>
      </c>
      <c r="AT50" s="174">
        <v>1024126</v>
      </c>
      <c r="AU50" s="366">
        <v>0</v>
      </c>
      <c r="AV50" s="174"/>
      <c r="AW50" s="174">
        <v>285088</v>
      </c>
      <c r="AX50" s="174">
        <v>0</v>
      </c>
      <c r="AY50" s="174">
        <v>0</v>
      </c>
      <c r="AZ50" s="180">
        <v>1729240</v>
      </c>
      <c r="BA50" s="366">
        <v>615674</v>
      </c>
      <c r="BB50" s="174"/>
      <c r="BC50" s="174"/>
      <c r="BD50" s="174"/>
      <c r="BE50" s="174"/>
      <c r="BF50" s="174"/>
      <c r="BI50" s="174">
        <f t="shared" si="47"/>
        <v>3818741</v>
      </c>
    </row>
    <row r="51" spans="1:61" hidden="1" x14ac:dyDescent="0.25">
      <c r="A51" s="521"/>
      <c r="B51" s="59" t="s">
        <v>36</v>
      </c>
      <c r="C51" s="172">
        <f>IF(AO53=0,0,AO51/SUM(AO50:AO51))</f>
        <v>0</v>
      </c>
      <c r="D51" s="172">
        <f t="shared" ref="D51:L51" si="65">IF(AP53=0,0,AP51/SUM(AP50:AP51))</f>
        <v>0</v>
      </c>
      <c r="E51" s="172">
        <f t="shared" si="65"/>
        <v>0</v>
      </c>
      <c r="F51" s="172">
        <f t="shared" si="65"/>
        <v>0</v>
      </c>
      <c r="G51" s="172">
        <f t="shared" si="65"/>
        <v>0</v>
      </c>
      <c r="H51" s="172">
        <f t="shared" si="65"/>
        <v>0</v>
      </c>
      <c r="I51" s="172">
        <f t="shared" si="65"/>
        <v>1</v>
      </c>
      <c r="J51" s="172">
        <f t="shared" si="65"/>
        <v>1</v>
      </c>
      <c r="K51" s="172">
        <f t="shared" si="65"/>
        <v>0</v>
      </c>
      <c r="L51" s="172">
        <f t="shared" si="65"/>
        <v>1</v>
      </c>
      <c r="M51" s="172">
        <f>IF(AY53=0,0,IF(AY51=0,0,AY51/SUM(AY50:AY51)))</f>
        <v>0</v>
      </c>
      <c r="N51" s="172">
        <f>IF(SUM(AZ53:BF53)=0,0,SUM(AZ51:BF51)/SUM(AZ50:BF51))</f>
        <v>0.35030219675177976</v>
      </c>
      <c r="O51" s="453"/>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O51" s="174"/>
      <c r="AP51" s="174"/>
      <c r="AQ51" s="174"/>
      <c r="AR51" s="174"/>
      <c r="AS51" s="174"/>
      <c r="AT51" s="174"/>
      <c r="AU51" s="366">
        <v>9369</v>
      </c>
      <c r="AV51" s="174">
        <v>181195</v>
      </c>
      <c r="AW51" s="174"/>
      <c r="AX51" s="174">
        <v>30116</v>
      </c>
      <c r="AY51" s="174">
        <v>0</v>
      </c>
      <c r="AZ51" s="180"/>
      <c r="BA51" s="366">
        <v>1264324</v>
      </c>
      <c r="BB51" s="174"/>
      <c r="BC51" s="174"/>
      <c r="BD51" s="174"/>
      <c r="BE51" s="174"/>
      <c r="BF51" s="174"/>
      <c r="BI51" s="174">
        <f t="shared" si="47"/>
        <v>1485004</v>
      </c>
    </row>
    <row r="52" spans="1:61" hidden="1" x14ac:dyDescent="0.25">
      <c r="A52" s="521"/>
      <c r="B52" s="179" t="s">
        <v>168</v>
      </c>
      <c r="C52" s="173"/>
      <c r="D52" s="173"/>
      <c r="E52" s="173"/>
      <c r="F52" s="173"/>
      <c r="G52" s="173"/>
      <c r="H52" s="173"/>
      <c r="I52" s="173"/>
      <c r="J52" s="173"/>
      <c r="K52" s="173"/>
      <c r="L52" s="173"/>
      <c r="M52" s="173"/>
      <c r="N52" s="173"/>
      <c r="O52" s="454"/>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O52" s="174"/>
      <c r="AP52" s="174"/>
      <c r="AQ52" s="174"/>
      <c r="AR52" s="174"/>
      <c r="AS52" s="174"/>
      <c r="AT52" s="174"/>
      <c r="AU52" s="366"/>
      <c r="AV52" s="174"/>
      <c r="AW52" s="174"/>
      <c r="AX52" s="174"/>
      <c r="AY52" s="174"/>
      <c r="AZ52" s="180"/>
      <c r="BA52" s="366"/>
      <c r="BB52" s="174"/>
      <c r="BC52" s="174"/>
      <c r="BD52" s="174"/>
      <c r="BE52" s="174"/>
      <c r="BF52" s="174"/>
      <c r="BI52" s="174">
        <f t="shared" si="47"/>
        <v>0</v>
      </c>
    </row>
    <row r="53" spans="1:61" s="63" customFormat="1" ht="15.75" hidden="1" thickBot="1" x14ac:dyDescent="0.3">
      <c r="A53" s="522"/>
      <c r="B53" s="177" t="s">
        <v>33</v>
      </c>
      <c r="C53" s="161">
        <f t="shared" ref="C53" si="66">SUM(C50:C51)</f>
        <v>0</v>
      </c>
      <c r="D53" s="161">
        <f t="shared" ref="D53:M53" si="67">SUM(D50:D51)</f>
        <v>0</v>
      </c>
      <c r="E53" s="161">
        <f t="shared" si="67"/>
        <v>1</v>
      </c>
      <c r="F53" s="161">
        <f t="shared" si="67"/>
        <v>0</v>
      </c>
      <c r="G53" s="161">
        <f t="shared" si="67"/>
        <v>1</v>
      </c>
      <c r="H53" s="161">
        <f t="shared" si="67"/>
        <v>1</v>
      </c>
      <c r="I53" s="161">
        <f t="shared" si="67"/>
        <v>1</v>
      </c>
      <c r="J53" s="161">
        <f t="shared" si="67"/>
        <v>1</v>
      </c>
      <c r="K53" s="161">
        <f t="shared" si="67"/>
        <v>1</v>
      </c>
      <c r="L53" s="161">
        <f t="shared" si="67"/>
        <v>1</v>
      </c>
      <c r="M53" s="161">
        <f t="shared" si="67"/>
        <v>0</v>
      </c>
      <c r="N53" s="161">
        <f>SUM(N50:N51)</f>
        <v>1</v>
      </c>
      <c r="O53" s="455"/>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O53" s="175">
        <f t="shared" ref="AO53:AY53" si="68">SUM(AO50:AO52)</f>
        <v>0</v>
      </c>
      <c r="AP53" s="175">
        <f t="shared" si="68"/>
        <v>0</v>
      </c>
      <c r="AQ53" s="175">
        <f t="shared" si="68"/>
        <v>113998</v>
      </c>
      <c r="AR53" s="175">
        <f t="shared" si="68"/>
        <v>0</v>
      </c>
      <c r="AS53" s="175">
        <f t="shared" si="68"/>
        <v>50615</v>
      </c>
      <c r="AT53" s="175">
        <f t="shared" si="68"/>
        <v>1024126</v>
      </c>
      <c r="AU53" s="175">
        <f t="shared" si="68"/>
        <v>9369</v>
      </c>
      <c r="AV53" s="175">
        <f t="shared" si="68"/>
        <v>181195</v>
      </c>
      <c r="AW53" s="175">
        <f t="shared" si="68"/>
        <v>285088</v>
      </c>
      <c r="AX53" s="175">
        <f t="shared" si="68"/>
        <v>30116</v>
      </c>
      <c r="AY53" s="175">
        <f t="shared" si="68"/>
        <v>0</v>
      </c>
      <c r="AZ53" s="176">
        <f>SUM(AZ50:AZ52)</f>
        <v>1729240</v>
      </c>
      <c r="BA53" s="175">
        <f t="shared" ref="BA53:BF53" si="69">SUM(BA50:BA52)</f>
        <v>1879998</v>
      </c>
      <c r="BB53" s="175">
        <f t="shared" si="69"/>
        <v>0</v>
      </c>
      <c r="BC53" s="175">
        <f t="shared" si="69"/>
        <v>0</v>
      </c>
      <c r="BD53" s="175">
        <f t="shared" si="69"/>
        <v>0</v>
      </c>
      <c r="BE53" s="175">
        <f t="shared" si="69"/>
        <v>0</v>
      </c>
      <c r="BF53" s="175">
        <f t="shared" si="69"/>
        <v>0</v>
      </c>
      <c r="BI53" s="175">
        <f t="shared" si="47"/>
        <v>5303745</v>
      </c>
    </row>
    <row r="54" spans="1:61" hidden="1" x14ac:dyDescent="0.25">
      <c r="A54" s="523" t="s">
        <v>39</v>
      </c>
      <c r="B54" s="62" t="s">
        <v>38</v>
      </c>
      <c r="C54" s="171">
        <f>IF(AO57=0,0,AO54/SUM(AO54:AO55))</f>
        <v>0</v>
      </c>
      <c r="D54" s="171">
        <f t="shared" ref="D54:M54" si="70">IF(AP57=0,0,AP54/SUM(AP54:AP55))</f>
        <v>0.62913819044696129</v>
      </c>
      <c r="E54" s="171">
        <f t="shared" si="70"/>
        <v>0.87517851858523221</v>
      </c>
      <c r="F54" s="171">
        <f t="shared" si="70"/>
        <v>0.79242687377663179</v>
      </c>
      <c r="G54" s="171">
        <f t="shared" si="70"/>
        <v>0.91394282700560692</v>
      </c>
      <c r="H54" s="171">
        <f t="shared" si="70"/>
        <v>0.86634729537319166</v>
      </c>
      <c r="I54" s="171">
        <f t="shared" si="70"/>
        <v>0.92596365662462232</v>
      </c>
      <c r="J54" s="171">
        <f t="shared" si="70"/>
        <v>0.73974778593984036</v>
      </c>
      <c r="K54" s="171">
        <f t="shared" si="70"/>
        <v>0.8915660514784941</v>
      </c>
      <c r="L54" s="171">
        <f t="shared" si="70"/>
        <v>0.98252907672148038</v>
      </c>
      <c r="M54" s="171">
        <f t="shared" si="70"/>
        <v>0.86576909887852294</v>
      </c>
      <c r="N54" s="171">
        <f>IF(SUM(AZ57:BF57)=0,0,SUM(AZ54:BF54)/SUM(AZ54:BF55))</f>
        <v>0.78400246376176375</v>
      </c>
      <c r="O54" s="452"/>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O54" s="174">
        <f t="shared" ref="AO54:AZ54" si="71">AO38+AO42+AO46+AO50</f>
        <v>0</v>
      </c>
      <c r="AP54" s="174">
        <f t="shared" si="71"/>
        <v>840472</v>
      </c>
      <c r="AQ54" s="174">
        <f t="shared" si="71"/>
        <v>2992946</v>
      </c>
      <c r="AR54" s="174">
        <f t="shared" si="71"/>
        <v>3676745</v>
      </c>
      <c r="AS54" s="174">
        <f t="shared" si="71"/>
        <v>5836459</v>
      </c>
      <c r="AT54" s="174">
        <f t="shared" si="71"/>
        <v>4620030</v>
      </c>
      <c r="AU54" s="174">
        <f t="shared" si="71"/>
        <v>2904973</v>
      </c>
      <c r="AV54" s="174">
        <f t="shared" si="71"/>
        <v>3234471</v>
      </c>
      <c r="AW54" s="174">
        <f t="shared" si="71"/>
        <v>3470247</v>
      </c>
      <c r="AX54" s="174">
        <f t="shared" si="71"/>
        <v>10144878</v>
      </c>
      <c r="AY54" s="174">
        <f t="shared" si="71"/>
        <v>5051980</v>
      </c>
      <c r="AZ54" s="180">
        <f t="shared" si="71"/>
        <v>7791629</v>
      </c>
      <c r="BA54" s="174">
        <f t="shared" ref="BA54:BF54" si="72">BA38+BA42+BA46+BA50</f>
        <v>16606443</v>
      </c>
      <c r="BB54" s="174">
        <f t="shared" si="72"/>
        <v>0</v>
      </c>
      <c r="BC54" s="174">
        <f t="shared" si="72"/>
        <v>0</v>
      </c>
      <c r="BD54" s="174">
        <f t="shared" si="72"/>
        <v>0</v>
      </c>
      <c r="BE54" s="174">
        <f t="shared" si="72"/>
        <v>0</v>
      </c>
      <c r="BF54" s="174">
        <f t="shared" si="72"/>
        <v>0</v>
      </c>
      <c r="BI54" s="174">
        <f t="shared" si="47"/>
        <v>67171273</v>
      </c>
    </row>
    <row r="55" spans="1:61" hidden="1" x14ac:dyDescent="0.25">
      <c r="A55" s="524"/>
      <c r="B55" s="59" t="s">
        <v>36</v>
      </c>
      <c r="C55" s="172">
        <f>IF(AO57=0,0,AO55/SUM(AO54:AO55))</f>
        <v>0</v>
      </c>
      <c r="D55" s="172">
        <f t="shared" ref="D55:M55" si="73">IF(AP57=0,0,AP55/SUM(AP54:AP55))</f>
        <v>0.37086180955303877</v>
      </c>
      <c r="E55" s="172">
        <f t="shared" si="73"/>
        <v>0.12482148141476783</v>
      </c>
      <c r="F55" s="172">
        <f t="shared" si="73"/>
        <v>0.20757312622336824</v>
      </c>
      <c r="G55" s="172">
        <f t="shared" si="73"/>
        <v>8.6057172994393069E-2</v>
      </c>
      <c r="H55" s="172">
        <f t="shared" si="73"/>
        <v>0.13365270462680831</v>
      </c>
      <c r="I55" s="172">
        <f t="shared" si="73"/>
        <v>7.4036343375377678E-2</v>
      </c>
      <c r="J55" s="172">
        <f t="shared" si="73"/>
        <v>0.26025221406015969</v>
      </c>
      <c r="K55" s="172">
        <f t="shared" si="73"/>
        <v>0.1084339485215059</v>
      </c>
      <c r="L55" s="172">
        <f t="shared" si="73"/>
        <v>1.7470923278519592E-2</v>
      </c>
      <c r="M55" s="172">
        <f t="shared" si="73"/>
        <v>0.13423090112147704</v>
      </c>
      <c r="N55" s="172">
        <f>IF(SUM(AZ57:BF57)=0,0,SUM(AZ55:BF55)/SUM(AZ54:BF55))</f>
        <v>0.21599753623823631</v>
      </c>
      <c r="O55" s="453"/>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O55" s="174">
        <f t="shared" ref="AO55:AZ55" si="74">AO39+AO43+AO47+AO51</f>
        <v>0</v>
      </c>
      <c r="AP55" s="174">
        <f t="shared" si="74"/>
        <v>495438</v>
      </c>
      <c r="AQ55" s="174">
        <f t="shared" si="74"/>
        <v>426866</v>
      </c>
      <c r="AR55" s="174">
        <f t="shared" si="74"/>
        <v>963109</v>
      </c>
      <c r="AS55" s="174">
        <f t="shared" si="74"/>
        <v>549563</v>
      </c>
      <c r="AT55" s="174">
        <f t="shared" si="74"/>
        <v>712739</v>
      </c>
      <c r="AU55" s="174">
        <f t="shared" si="74"/>
        <v>232270</v>
      </c>
      <c r="AV55" s="174">
        <f t="shared" si="74"/>
        <v>1137926</v>
      </c>
      <c r="AW55" s="174">
        <f t="shared" si="74"/>
        <v>422058</v>
      </c>
      <c r="AX55" s="174">
        <f t="shared" si="74"/>
        <v>180392</v>
      </c>
      <c r="AY55" s="174">
        <f t="shared" si="74"/>
        <v>783271</v>
      </c>
      <c r="AZ55" s="180">
        <f t="shared" si="74"/>
        <v>1168307</v>
      </c>
      <c r="BA55" s="174">
        <f t="shared" ref="BA55:BF55" si="75">BA39+BA43+BA47+BA51</f>
        <v>5553513</v>
      </c>
      <c r="BB55" s="174">
        <f t="shared" si="75"/>
        <v>0</v>
      </c>
      <c r="BC55" s="174">
        <f t="shared" si="75"/>
        <v>0</v>
      </c>
      <c r="BD55" s="174">
        <f t="shared" si="75"/>
        <v>0</v>
      </c>
      <c r="BE55" s="174">
        <f t="shared" si="75"/>
        <v>0</v>
      </c>
      <c r="BF55" s="174">
        <f t="shared" si="75"/>
        <v>0</v>
      </c>
      <c r="BI55" s="174">
        <f t="shared" si="47"/>
        <v>12625452</v>
      </c>
    </row>
    <row r="56" spans="1:61" hidden="1" x14ac:dyDescent="0.25">
      <c r="A56" s="524"/>
      <c r="B56" s="179" t="s">
        <v>168</v>
      </c>
      <c r="C56" s="173"/>
      <c r="D56" s="173"/>
      <c r="E56" s="173"/>
      <c r="F56" s="173"/>
      <c r="G56" s="173"/>
      <c r="H56" s="173"/>
      <c r="I56" s="173"/>
      <c r="J56" s="173"/>
      <c r="K56" s="173"/>
      <c r="L56" s="173"/>
      <c r="M56" s="173"/>
      <c r="N56" s="173"/>
      <c r="O56" s="454"/>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O56" s="174">
        <f t="shared" ref="AO56:AZ56" si="76">AO40+AO44+AO48+AO52</f>
        <v>0</v>
      </c>
      <c r="AP56" s="174">
        <f t="shared" si="76"/>
        <v>115716</v>
      </c>
      <c r="AQ56" s="174">
        <f t="shared" si="76"/>
        <v>1669570</v>
      </c>
      <c r="AR56" s="174">
        <f t="shared" si="76"/>
        <v>1087976</v>
      </c>
      <c r="AS56" s="174">
        <f t="shared" si="76"/>
        <v>5992218</v>
      </c>
      <c r="AT56" s="174">
        <f t="shared" si="76"/>
        <v>1275753</v>
      </c>
      <c r="AU56" s="174">
        <f t="shared" si="76"/>
        <v>1078867</v>
      </c>
      <c r="AV56" s="174">
        <f t="shared" si="76"/>
        <v>747544</v>
      </c>
      <c r="AW56" s="174">
        <f t="shared" si="76"/>
        <v>4867883</v>
      </c>
      <c r="AX56" s="174">
        <f t="shared" si="76"/>
        <v>1067224</v>
      </c>
      <c r="AY56" s="174">
        <f t="shared" si="76"/>
        <v>2752720</v>
      </c>
      <c r="AZ56" s="180">
        <f t="shared" si="76"/>
        <v>1154689</v>
      </c>
      <c r="BA56" s="174">
        <f t="shared" ref="BA56:BF56" si="77">BA40+BA44+BA48+BA52</f>
        <v>8277494</v>
      </c>
      <c r="BB56" s="174">
        <f t="shared" si="77"/>
        <v>0</v>
      </c>
      <c r="BC56" s="174">
        <f t="shared" si="77"/>
        <v>0</v>
      </c>
      <c r="BD56" s="174">
        <f t="shared" si="77"/>
        <v>0</v>
      </c>
      <c r="BE56" s="174">
        <f t="shared" si="77"/>
        <v>0</v>
      </c>
      <c r="BF56" s="174">
        <f t="shared" si="77"/>
        <v>0</v>
      </c>
      <c r="BI56" s="174">
        <f t="shared" si="47"/>
        <v>30087654</v>
      </c>
    </row>
    <row r="57" spans="1:61" s="63" customFormat="1" ht="15.75" hidden="1" thickBot="1" x14ac:dyDescent="0.3">
      <c r="A57" s="525"/>
      <c r="B57" s="177" t="s">
        <v>33</v>
      </c>
      <c r="C57" s="161">
        <f t="shared" ref="C57" si="78">SUM(C54:C55)</f>
        <v>0</v>
      </c>
      <c r="D57" s="161">
        <f t="shared" ref="D57:M57" si="79">SUM(D54:D55)</f>
        <v>1</v>
      </c>
      <c r="E57" s="161">
        <f t="shared" si="79"/>
        <v>1</v>
      </c>
      <c r="F57" s="161">
        <f t="shared" si="79"/>
        <v>1</v>
      </c>
      <c r="G57" s="161">
        <f t="shared" si="79"/>
        <v>1</v>
      </c>
      <c r="H57" s="161">
        <f t="shared" si="79"/>
        <v>1</v>
      </c>
      <c r="I57" s="161">
        <f t="shared" si="79"/>
        <v>1</v>
      </c>
      <c r="J57" s="161">
        <f t="shared" si="79"/>
        <v>1</v>
      </c>
      <c r="K57" s="161">
        <f t="shared" si="79"/>
        <v>1</v>
      </c>
      <c r="L57" s="161">
        <f t="shared" si="79"/>
        <v>1</v>
      </c>
      <c r="M57" s="161">
        <f t="shared" si="79"/>
        <v>1</v>
      </c>
      <c r="N57" s="161">
        <f>SUM(N54:N55)</f>
        <v>1</v>
      </c>
      <c r="O57" s="455"/>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O57" s="175">
        <f t="shared" ref="AO57:AY57" si="80">SUM(AO54:AO56)</f>
        <v>0</v>
      </c>
      <c r="AP57" s="175">
        <f t="shared" si="80"/>
        <v>1451626</v>
      </c>
      <c r="AQ57" s="175">
        <f t="shared" si="80"/>
        <v>5089382</v>
      </c>
      <c r="AR57" s="175">
        <f t="shared" si="80"/>
        <v>5727830</v>
      </c>
      <c r="AS57" s="175">
        <f t="shared" si="80"/>
        <v>12378240</v>
      </c>
      <c r="AT57" s="175">
        <f t="shared" si="80"/>
        <v>6608522</v>
      </c>
      <c r="AU57" s="175">
        <f t="shared" si="80"/>
        <v>4216110</v>
      </c>
      <c r="AV57" s="175">
        <f t="shared" si="80"/>
        <v>5119941</v>
      </c>
      <c r="AW57" s="175">
        <f t="shared" si="80"/>
        <v>8760188</v>
      </c>
      <c r="AX57" s="175">
        <f t="shared" si="80"/>
        <v>11392494</v>
      </c>
      <c r="AY57" s="175">
        <f t="shared" si="80"/>
        <v>8587971</v>
      </c>
      <c r="AZ57" s="176">
        <f>SUM(AZ54:AZ56)</f>
        <v>10114625</v>
      </c>
      <c r="BA57" s="175">
        <f t="shared" ref="BA57:BF57" si="81">SUM(BA54:BA56)</f>
        <v>30437450</v>
      </c>
      <c r="BB57" s="175">
        <f t="shared" si="81"/>
        <v>0</v>
      </c>
      <c r="BC57" s="175">
        <f t="shared" si="81"/>
        <v>0</v>
      </c>
      <c r="BD57" s="175">
        <f t="shared" si="81"/>
        <v>0</v>
      </c>
      <c r="BE57" s="175">
        <f t="shared" si="81"/>
        <v>0</v>
      </c>
      <c r="BF57" s="175">
        <f t="shared" si="81"/>
        <v>0</v>
      </c>
      <c r="BI57" s="175">
        <f t="shared" si="47"/>
        <v>109884379</v>
      </c>
    </row>
    <row r="58" spans="1:61" hidden="1" x14ac:dyDescent="0.25">
      <c r="E58" s="80"/>
      <c r="F58" s="80"/>
      <c r="G58" s="80"/>
      <c r="H58" s="80"/>
    </row>
    <row r="59" spans="1:61" x14ac:dyDescent="0.25">
      <c r="AO59" s="174"/>
      <c r="AP59" s="174"/>
      <c r="AQ59" s="174"/>
      <c r="AR59" s="174"/>
      <c r="AS59" s="174"/>
      <c r="AT59" s="174"/>
      <c r="AU59" s="174"/>
      <c r="AV59" s="174"/>
      <c r="AW59" s="174"/>
      <c r="AX59" s="174"/>
      <c r="AY59" s="174"/>
    </row>
    <row r="60" spans="1:61" x14ac:dyDescent="0.25">
      <c r="A60" s="516" t="s">
        <v>254</v>
      </c>
      <c r="B60" s="516"/>
      <c r="C60" s="166" t="s">
        <v>170</v>
      </c>
      <c r="AO60" s="174"/>
      <c r="AP60" s="174"/>
      <c r="AQ60" s="174"/>
      <c r="AR60" s="174"/>
      <c r="AS60" s="174"/>
      <c r="AT60" s="174"/>
      <c r="AU60" s="174"/>
      <c r="AV60" s="174"/>
      <c r="AW60" s="174"/>
      <c r="AX60" s="174"/>
      <c r="AY60" s="174"/>
    </row>
    <row r="61" spans="1:61" ht="15.75" thickBot="1" x14ac:dyDescent="0.3">
      <c r="A61" s="516"/>
      <c r="B61" s="516"/>
      <c r="C61" s="190"/>
      <c r="D61" s="190"/>
      <c r="E61" s="190"/>
      <c r="F61" s="190"/>
      <c r="G61" s="190"/>
      <c r="H61" s="190"/>
      <c r="I61" s="190"/>
      <c r="J61" s="190"/>
      <c r="K61" s="190"/>
      <c r="L61" s="190"/>
      <c r="M61" s="190"/>
      <c r="N61" s="190"/>
      <c r="O61" s="190"/>
      <c r="P61" s="190"/>
      <c r="AO61" s="174"/>
      <c r="AP61" s="174"/>
      <c r="AQ61" s="174"/>
      <c r="AR61" s="174"/>
      <c r="AS61" s="174"/>
      <c r="AT61" s="174"/>
      <c r="AU61" s="174"/>
      <c r="AV61" s="174"/>
      <c r="AW61" s="174"/>
      <c r="AX61" s="174"/>
      <c r="AY61" s="174"/>
    </row>
    <row r="62" spans="1:61" ht="15.75" thickBot="1" x14ac:dyDescent="0.3">
      <c r="B62" s="47" t="s">
        <v>34</v>
      </c>
      <c r="C62" s="44">
        <f>C37</f>
        <v>44927</v>
      </c>
      <c r="D62" s="44">
        <f t="shared" ref="D62:AM62" si="82">D37</f>
        <v>44958</v>
      </c>
      <c r="E62" s="44">
        <f t="shared" si="82"/>
        <v>44986</v>
      </c>
      <c r="F62" s="44">
        <f t="shared" si="82"/>
        <v>45017</v>
      </c>
      <c r="G62" s="44">
        <f t="shared" si="82"/>
        <v>45047</v>
      </c>
      <c r="H62" s="44">
        <f t="shared" si="82"/>
        <v>45078</v>
      </c>
      <c r="I62" s="44">
        <f t="shared" si="82"/>
        <v>45108</v>
      </c>
      <c r="J62" s="44">
        <f t="shared" si="82"/>
        <v>45139</v>
      </c>
      <c r="K62" s="44">
        <f t="shared" si="82"/>
        <v>45170</v>
      </c>
      <c r="L62" s="44">
        <f t="shared" si="82"/>
        <v>45200</v>
      </c>
      <c r="M62" s="44">
        <f t="shared" si="82"/>
        <v>45231</v>
      </c>
      <c r="N62" s="44">
        <f t="shared" si="82"/>
        <v>45261</v>
      </c>
      <c r="O62" s="44">
        <f t="shared" si="82"/>
        <v>45292</v>
      </c>
      <c r="P62" s="44">
        <f t="shared" si="82"/>
        <v>45323</v>
      </c>
      <c r="Q62" s="44">
        <f t="shared" si="82"/>
        <v>45352</v>
      </c>
      <c r="R62" s="44">
        <f t="shared" si="82"/>
        <v>45383</v>
      </c>
      <c r="S62" s="44">
        <f t="shared" si="82"/>
        <v>45413</v>
      </c>
      <c r="T62" s="44">
        <f t="shared" si="82"/>
        <v>45444</v>
      </c>
      <c r="U62" s="44">
        <f t="shared" si="82"/>
        <v>45474</v>
      </c>
      <c r="V62" s="44">
        <f t="shared" si="82"/>
        <v>45505</v>
      </c>
      <c r="W62" s="44">
        <f t="shared" si="82"/>
        <v>45536</v>
      </c>
      <c r="X62" s="44">
        <f t="shared" si="82"/>
        <v>45566</v>
      </c>
      <c r="Y62" s="44">
        <f t="shared" si="82"/>
        <v>45597</v>
      </c>
      <c r="Z62" s="44">
        <f t="shared" si="82"/>
        <v>45627</v>
      </c>
      <c r="AA62" s="44">
        <f t="shared" si="82"/>
        <v>45658</v>
      </c>
      <c r="AB62" s="44">
        <f t="shared" si="82"/>
        <v>45689</v>
      </c>
      <c r="AC62" s="44">
        <f t="shared" si="82"/>
        <v>45717</v>
      </c>
      <c r="AD62" s="44">
        <f t="shared" si="82"/>
        <v>45748</v>
      </c>
      <c r="AE62" s="44">
        <f t="shared" si="82"/>
        <v>45778</v>
      </c>
      <c r="AF62" s="44">
        <f t="shared" si="82"/>
        <v>45809</v>
      </c>
      <c r="AG62" s="44">
        <f t="shared" si="82"/>
        <v>45839</v>
      </c>
      <c r="AH62" s="44">
        <f t="shared" si="82"/>
        <v>45870</v>
      </c>
      <c r="AI62" s="44">
        <f t="shared" si="82"/>
        <v>45901</v>
      </c>
      <c r="AJ62" s="44">
        <f t="shared" si="82"/>
        <v>45931</v>
      </c>
      <c r="AK62" s="44">
        <f t="shared" si="82"/>
        <v>45962</v>
      </c>
      <c r="AL62" s="44">
        <f t="shared" si="82"/>
        <v>45992</v>
      </c>
      <c r="AM62" s="44">
        <f t="shared" si="82"/>
        <v>46023</v>
      </c>
      <c r="AO62" s="174"/>
      <c r="AP62" s="174"/>
      <c r="AQ62" s="174"/>
      <c r="AR62" s="174"/>
      <c r="AS62" s="174"/>
      <c r="AT62" s="174"/>
      <c r="AU62" s="174"/>
      <c r="AV62" s="174"/>
      <c r="AW62" s="174"/>
      <c r="AX62" s="174"/>
      <c r="AY62" s="174"/>
    </row>
    <row r="63" spans="1:61" x14ac:dyDescent="0.25">
      <c r="B63" s="48" t="s">
        <v>28</v>
      </c>
      <c r="C63" s="56">
        <f t="shared" ref="C63" si="83">SUM(C71,C79)</f>
        <v>-315564.55712227349</v>
      </c>
      <c r="D63" s="56">
        <f t="shared" ref="D63:AM63" si="84">SUM(D71,D79)</f>
        <v>2722063.1003784677</v>
      </c>
      <c r="E63" s="56">
        <f t="shared" si="84"/>
        <v>4654843.0347543666</v>
      </c>
      <c r="F63" s="56">
        <f t="shared" si="84"/>
        <v>6161100.0267407224</v>
      </c>
      <c r="G63" s="56">
        <f t="shared" si="84"/>
        <v>6213823.231816804</v>
      </c>
      <c r="H63" s="56">
        <f t="shared" si="84"/>
        <v>7402234.5333101954</v>
      </c>
      <c r="I63" s="56">
        <f t="shared" si="84"/>
        <v>6520277.1402375866</v>
      </c>
      <c r="J63" s="56">
        <f t="shared" si="84"/>
        <v>4985911.8384578601</v>
      </c>
      <c r="K63" s="56">
        <f t="shared" si="84"/>
        <v>5731742.4150354248</v>
      </c>
      <c r="L63" s="56">
        <f t="shared" si="84"/>
        <v>3759883.5695915683</v>
      </c>
      <c r="M63" s="56">
        <f t="shared" si="84"/>
        <v>3288400.0445427094</v>
      </c>
      <c r="N63" s="56">
        <f t="shared" si="84"/>
        <v>11680615.973281465</v>
      </c>
      <c r="O63" s="56">
        <f t="shared" si="84"/>
        <v>0</v>
      </c>
      <c r="P63" s="56">
        <f t="shared" si="84"/>
        <v>0</v>
      </c>
      <c r="Q63" s="56">
        <f t="shared" si="84"/>
        <v>0</v>
      </c>
      <c r="R63" s="56">
        <f t="shared" si="84"/>
        <v>0</v>
      </c>
      <c r="S63" s="56">
        <f t="shared" si="84"/>
        <v>0</v>
      </c>
      <c r="T63" s="56">
        <f t="shared" si="84"/>
        <v>0</v>
      </c>
      <c r="U63" s="56">
        <f t="shared" si="84"/>
        <v>0</v>
      </c>
      <c r="V63" s="56">
        <f t="shared" si="84"/>
        <v>0</v>
      </c>
      <c r="W63" s="56">
        <f t="shared" si="84"/>
        <v>0</v>
      </c>
      <c r="X63" s="56">
        <f t="shared" si="84"/>
        <v>0</v>
      </c>
      <c r="Y63" s="56">
        <f t="shared" si="84"/>
        <v>0</v>
      </c>
      <c r="Z63" s="56">
        <f t="shared" si="84"/>
        <v>0</v>
      </c>
      <c r="AA63" s="56">
        <f t="shared" si="84"/>
        <v>0</v>
      </c>
      <c r="AB63" s="56">
        <f t="shared" si="84"/>
        <v>0</v>
      </c>
      <c r="AC63" s="56">
        <f t="shared" si="84"/>
        <v>0</v>
      </c>
      <c r="AD63" s="56">
        <f t="shared" si="84"/>
        <v>0</v>
      </c>
      <c r="AE63" s="56">
        <f t="shared" si="84"/>
        <v>0</v>
      </c>
      <c r="AF63" s="56">
        <f t="shared" si="84"/>
        <v>0</v>
      </c>
      <c r="AG63" s="56">
        <f t="shared" si="84"/>
        <v>0</v>
      </c>
      <c r="AH63" s="56">
        <f t="shared" si="84"/>
        <v>0</v>
      </c>
      <c r="AI63" s="56">
        <f t="shared" si="84"/>
        <v>0</v>
      </c>
      <c r="AJ63" s="56">
        <f t="shared" si="84"/>
        <v>0</v>
      </c>
      <c r="AK63" s="56">
        <f t="shared" si="84"/>
        <v>0</v>
      </c>
      <c r="AL63" s="56">
        <f t="shared" si="84"/>
        <v>0</v>
      </c>
      <c r="AM63" s="56">
        <f t="shared" si="84"/>
        <v>0</v>
      </c>
    </row>
    <row r="64" spans="1:61" x14ac:dyDescent="0.25">
      <c r="B64" s="49" t="s">
        <v>29</v>
      </c>
      <c r="C64" s="56">
        <f t="shared" ref="C64" si="85">SUM(C72,C80)</f>
        <v>0</v>
      </c>
      <c r="D64" s="56">
        <f t="shared" ref="D64:AM64" si="86">SUM(D72,D80)</f>
        <v>505841.99280128721</v>
      </c>
      <c r="E64" s="56">
        <f t="shared" si="86"/>
        <v>1631334.6125949104</v>
      </c>
      <c r="F64" s="56">
        <f t="shared" si="86"/>
        <v>1095276.5357993501</v>
      </c>
      <c r="G64" s="56">
        <f t="shared" si="86"/>
        <v>1262292.6252197428</v>
      </c>
      <c r="H64" s="56">
        <f t="shared" si="86"/>
        <v>1858163.9328437126</v>
      </c>
      <c r="I64" s="56">
        <f t="shared" si="86"/>
        <v>699790.54678376601</v>
      </c>
      <c r="J64" s="56">
        <f t="shared" si="86"/>
        <v>661604.75292161573</v>
      </c>
      <c r="K64" s="56">
        <f t="shared" si="86"/>
        <v>2120373.9588973466</v>
      </c>
      <c r="L64" s="56">
        <f t="shared" si="86"/>
        <v>1773663.6524291579</v>
      </c>
      <c r="M64" s="56">
        <f t="shared" si="86"/>
        <v>2951304.1558048348</v>
      </c>
      <c r="N64" s="56">
        <f t="shared" si="86"/>
        <v>7854400.4352569701</v>
      </c>
      <c r="O64" s="56">
        <f t="shared" si="86"/>
        <v>0</v>
      </c>
      <c r="P64" s="56">
        <f t="shared" si="86"/>
        <v>0</v>
      </c>
      <c r="Q64" s="56">
        <f t="shared" si="86"/>
        <v>0</v>
      </c>
      <c r="R64" s="56">
        <f t="shared" si="86"/>
        <v>0</v>
      </c>
      <c r="S64" s="56">
        <f t="shared" si="86"/>
        <v>0</v>
      </c>
      <c r="T64" s="56">
        <f t="shared" si="86"/>
        <v>0</v>
      </c>
      <c r="U64" s="56">
        <f t="shared" si="86"/>
        <v>0</v>
      </c>
      <c r="V64" s="56">
        <f t="shared" si="86"/>
        <v>0</v>
      </c>
      <c r="W64" s="56">
        <f t="shared" si="86"/>
        <v>0</v>
      </c>
      <c r="X64" s="56">
        <f t="shared" si="86"/>
        <v>0</v>
      </c>
      <c r="Y64" s="56">
        <f t="shared" si="86"/>
        <v>0</v>
      </c>
      <c r="Z64" s="56">
        <f t="shared" si="86"/>
        <v>0</v>
      </c>
      <c r="AA64" s="56">
        <f t="shared" si="86"/>
        <v>0</v>
      </c>
      <c r="AB64" s="56">
        <f t="shared" si="86"/>
        <v>0</v>
      </c>
      <c r="AC64" s="56">
        <f t="shared" si="86"/>
        <v>0</v>
      </c>
      <c r="AD64" s="56">
        <f t="shared" si="86"/>
        <v>0</v>
      </c>
      <c r="AE64" s="56">
        <f t="shared" si="86"/>
        <v>0</v>
      </c>
      <c r="AF64" s="56">
        <f t="shared" si="86"/>
        <v>0</v>
      </c>
      <c r="AG64" s="56">
        <f t="shared" si="86"/>
        <v>0</v>
      </c>
      <c r="AH64" s="56">
        <f t="shared" si="86"/>
        <v>0</v>
      </c>
      <c r="AI64" s="56">
        <f t="shared" si="86"/>
        <v>0</v>
      </c>
      <c r="AJ64" s="56">
        <f t="shared" si="86"/>
        <v>0</v>
      </c>
      <c r="AK64" s="56">
        <f t="shared" si="86"/>
        <v>0</v>
      </c>
      <c r="AL64" s="56">
        <f t="shared" si="86"/>
        <v>0</v>
      </c>
      <c r="AM64" s="56">
        <f t="shared" si="86"/>
        <v>0</v>
      </c>
    </row>
    <row r="65" spans="2:40" x14ac:dyDescent="0.25">
      <c r="B65" s="49" t="s">
        <v>30</v>
      </c>
      <c r="C65" s="56">
        <f t="shared" ref="C65" si="87">SUM(C73,C81)</f>
        <v>0</v>
      </c>
      <c r="D65" s="56">
        <f t="shared" ref="D65:AM65" si="88">SUM(D73,D81)</f>
        <v>264212.65526896005</v>
      </c>
      <c r="E65" s="56">
        <f t="shared" si="88"/>
        <v>3194327.4070379157</v>
      </c>
      <c r="F65" s="56">
        <f t="shared" si="88"/>
        <v>3428809.4202612969</v>
      </c>
      <c r="G65" s="56">
        <f t="shared" si="88"/>
        <v>9537045.1004090924</v>
      </c>
      <c r="H65" s="56">
        <f t="shared" si="88"/>
        <v>2529732.7343589631</v>
      </c>
      <c r="I65" s="56">
        <f t="shared" si="88"/>
        <v>3022204.454347597</v>
      </c>
      <c r="J65" s="56">
        <f t="shared" si="88"/>
        <v>3094543.9335752665</v>
      </c>
      <c r="K65" s="56">
        <f t="shared" si="88"/>
        <v>3676782.5887402259</v>
      </c>
      <c r="L65" s="56">
        <f t="shared" si="88"/>
        <v>6932819.9394767219</v>
      </c>
      <c r="M65" s="56">
        <f t="shared" si="88"/>
        <v>4432257.9366766699</v>
      </c>
      <c r="N65" s="56">
        <f t="shared" si="88"/>
        <v>17075974.430079468</v>
      </c>
      <c r="O65" s="56">
        <f t="shared" si="88"/>
        <v>0</v>
      </c>
      <c r="P65" s="56">
        <f t="shared" si="88"/>
        <v>0</v>
      </c>
      <c r="Q65" s="56">
        <f t="shared" si="88"/>
        <v>0</v>
      </c>
      <c r="R65" s="56">
        <f t="shared" si="88"/>
        <v>0</v>
      </c>
      <c r="S65" s="56">
        <f t="shared" si="88"/>
        <v>0</v>
      </c>
      <c r="T65" s="56">
        <f t="shared" si="88"/>
        <v>0</v>
      </c>
      <c r="U65" s="56">
        <f t="shared" si="88"/>
        <v>0</v>
      </c>
      <c r="V65" s="56">
        <f t="shared" si="88"/>
        <v>0</v>
      </c>
      <c r="W65" s="56">
        <f t="shared" si="88"/>
        <v>0</v>
      </c>
      <c r="X65" s="56">
        <f t="shared" si="88"/>
        <v>0</v>
      </c>
      <c r="Y65" s="56">
        <f t="shared" si="88"/>
        <v>0</v>
      </c>
      <c r="Z65" s="56">
        <f t="shared" si="88"/>
        <v>0</v>
      </c>
      <c r="AA65" s="56">
        <f t="shared" si="88"/>
        <v>0</v>
      </c>
      <c r="AB65" s="56">
        <f t="shared" si="88"/>
        <v>0</v>
      </c>
      <c r="AC65" s="56">
        <f t="shared" si="88"/>
        <v>0</v>
      </c>
      <c r="AD65" s="56">
        <f t="shared" si="88"/>
        <v>0</v>
      </c>
      <c r="AE65" s="56">
        <f t="shared" si="88"/>
        <v>0</v>
      </c>
      <c r="AF65" s="56">
        <f t="shared" si="88"/>
        <v>0</v>
      </c>
      <c r="AG65" s="56">
        <f t="shared" si="88"/>
        <v>0</v>
      </c>
      <c r="AH65" s="56">
        <f t="shared" si="88"/>
        <v>0</v>
      </c>
      <c r="AI65" s="56">
        <f t="shared" si="88"/>
        <v>0</v>
      </c>
      <c r="AJ65" s="56">
        <f t="shared" si="88"/>
        <v>0</v>
      </c>
      <c r="AK65" s="56">
        <f t="shared" si="88"/>
        <v>0</v>
      </c>
      <c r="AL65" s="56">
        <f t="shared" si="88"/>
        <v>0</v>
      </c>
      <c r="AM65" s="56">
        <f t="shared" si="88"/>
        <v>0</v>
      </c>
    </row>
    <row r="66" spans="2:40" x14ac:dyDescent="0.25">
      <c r="B66" s="49" t="s">
        <v>31</v>
      </c>
      <c r="C66" s="56">
        <f t="shared" ref="C66" si="89">SUM(C74,C82)</f>
        <v>0</v>
      </c>
      <c r="D66" s="56">
        <f t="shared" ref="D66:AM66" si="90">SUM(D74,D82)</f>
        <v>604155.87539517472</v>
      </c>
      <c r="E66" s="56">
        <f t="shared" si="90"/>
        <v>136096.52194957243</v>
      </c>
      <c r="F66" s="56">
        <f t="shared" si="90"/>
        <v>919753.14222656004</v>
      </c>
      <c r="G66" s="56">
        <f t="shared" si="90"/>
        <v>1003542.2377760441</v>
      </c>
      <c r="H66" s="56">
        <f t="shared" si="90"/>
        <v>359243.39431660448</v>
      </c>
      <c r="I66" s="56">
        <f t="shared" si="90"/>
        <v>541244.07238950022</v>
      </c>
      <c r="J66" s="56">
        <f t="shared" si="90"/>
        <v>1258159.877508455</v>
      </c>
      <c r="K66" s="56">
        <f t="shared" si="90"/>
        <v>1997909.0464772594</v>
      </c>
      <c r="L66" s="56">
        <f t="shared" si="90"/>
        <v>1252695.1646629833</v>
      </c>
      <c r="M66" s="56">
        <f t="shared" si="90"/>
        <v>324618.74791933398</v>
      </c>
      <c r="N66" s="56">
        <f t="shared" si="90"/>
        <v>8535094.3929066621</v>
      </c>
      <c r="O66" s="56">
        <f t="shared" si="90"/>
        <v>0</v>
      </c>
      <c r="P66" s="56">
        <f t="shared" si="90"/>
        <v>0</v>
      </c>
      <c r="Q66" s="56">
        <f t="shared" si="90"/>
        <v>0</v>
      </c>
      <c r="R66" s="56">
        <f t="shared" si="90"/>
        <v>0</v>
      </c>
      <c r="S66" s="56">
        <f t="shared" si="90"/>
        <v>0</v>
      </c>
      <c r="T66" s="56">
        <f t="shared" si="90"/>
        <v>0</v>
      </c>
      <c r="U66" s="56">
        <f t="shared" si="90"/>
        <v>0</v>
      </c>
      <c r="V66" s="56">
        <f t="shared" si="90"/>
        <v>0</v>
      </c>
      <c r="W66" s="56">
        <f t="shared" si="90"/>
        <v>0</v>
      </c>
      <c r="X66" s="56">
        <f t="shared" si="90"/>
        <v>0</v>
      </c>
      <c r="Y66" s="56">
        <f t="shared" si="90"/>
        <v>0</v>
      </c>
      <c r="Z66" s="56">
        <f t="shared" si="90"/>
        <v>0</v>
      </c>
      <c r="AA66" s="56">
        <f t="shared" si="90"/>
        <v>0</v>
      </c>
      <c r="AB66" s="56">
        <f t="shared" si="90"/>
        <v>0</v>
      </c>
      <c r="AC66" s="56">
        <f t="shared" si="90"/>
        <v>0</v>
      </c>
      <c r="AD66" s="56">
        <f t="shared" si="90"/>
        <v>0</v>
      </c>
      <c r="AE66" s="56">
        <f t="shared" si="90"/>
        <v>0</v>
      </c>
      <c r="AF66" s="56">
        <f t="shared" si="90"/>
        <v>0</v>
      </c>
      <c r="AG66" s="56">
        <f t="shared" si="90"/>
        <v>0</v>
      </c>
      <c r="AH66" s="56">
        <f t="shared" si="90"/>
        <v>0</v>
      </c>
      <c r="AI66" s="56">
        <f t="shared" si="90"/>
        <v>0</v>
      </c>
      <c r="AJ66" s="56">
        <f t="shared" si="90"/>
        <v>0</v>
      </c>
      <c r="AK66" s="56">
        <f t="shared" si="90"/>
        <v>0</v>
      </c>
      <c r="AL66" s="56">
        <f t="shared" si="90"/>
        <v>0</v>
      </c>
      <c r="AM66" s="56">
        <f t="shared" si="90"/>
        <v>0</v>
      </c>
    </row>
    <row r="67" spans="2:40" ht="15.75" thickBot="1" x14ac:dyDescent="0.3">
      <c r="B67" s="29" t="s">
        <v>32</v>
      </c>
      <c r="C67" s="64">
        <f t="shared" ref="C67" si="91">SUM(C75,C83)</f>
        <v>0</v>
      </c>
      <c r="D67" s="64">
        <f t="shared" ref="D67:AM67" si="92">SUM(D75,D83)</f>
        <v>0</v>
      </c>
      <c r="E67" s="64">
        <f t="shared" si="92"/>
        <v>109507.29988320002</v>
      </c>
      <c r="F67" s="64">
        <f t="shared" si="92"/>
        <v>0</v>
      </c>
      <c r="G67" s="64">
        <f t="shared" si="92"/>
        <v>48621.889440000006</v>
      </c>
      <c r="H67" s="64">
        <f t="shared" si="92"/>
        <v>802283.76159813162</v>
      </c>
      <c r="I67" s="64">
        <f t="shared" si="92"/>
        <v>-3815.3234347122652</v>
      </c>
      <c r="J67" s="64">
        <f t="shared" si="92"/>
        <v>193850.00341291245</v>
      </c>
      <c r="K67" s="64">
        <f t="shared" si="92"/>
        <v>237756.11574209612</v>
      </c>
      <c r="L67" s="64">
        <f t="shared" si="92"/>
        <v>28928.297412000007</v>
      </c>
      <c r="M67" s="64">
        <f t="shared" si="92"/>
        <v>0</v>
      </c>
      <c r="N67" s="64">
        <f t="shared" si="92"/>
        <v>3622848.1139398329</v>
      </c>
      <c r="O67" s="64">
        <f t="shared" si="92"/>
        <v>0</v>
      </c>
      <c r="P67" s="64">
        <f t="shared" si="92"/>
        <v>0</v>
      </c>
      <c r="Q67" s="64">
        <f t="shared" si="92"/>
        <v>0</v>
      </c>
      <c r="R67" s="64">
        <f t="shared" si="92"/>
        <v>0</v>
      </c>
      <c r="S67" s="64">
        <f t="shared" si="92"/>
        <v>0</v>
      </c>
      <c r="T67" s="64">
        <f t="shared" si="92"/>
        <v>0</v>
      </c>
      <c r="U67" s="64">
        <f t="shared" si="92"/>
        <v>0</v>
      </c>
      <c r="V67" s="64">
        <f t="shared" si="92"/>
        <v>0</v>
      </c>
      <c r="W67" s="64">
        <f t="shared" si="92"/>
        <v>0</v>
      </c>
      <c r="X67" s="64">
        <f t="shared" si="92"/>
        <v>0</v>
      </c>
      <c r="Y67" s="64">
        <f t="shared" si="92"/>
        <v>0</v>
      </c>
      <c r="Z67" s="64">
        <f t="shared" si="92"/>
        <v>0</v>
      </c>
      <c r="AA67" s="64">
        <f t="shared" si="92"/>
        <v>0</v>
      </c>
      <c r="AB67" s="64">
        <f t="shared" si="92"/>
        <v>0</v>
      </c>
      <c r="AC67" s="64">
        <f t="shared" si="92"/>
        <v>0</v>
      </c>
      <c r="AD67" s="64">
        <f t="shared" si="92"/>
        <v>0</v>
      </c>
      <c r="AE67" s="64">
        <f t="shared" si="92"/>
        <v>0</v>
      </c>
      <c r="AF67" s="64">
        <f t="shared" si="92"/>
        <v>0</v>
      </c>
      <c r="AG67" s="64">
        <f t="shared" si="92"/>
        <v>0</v>
      </c>
      <c r="AH67" s="64">
        <f t="shared" si="92"/>
        <v>0</v>
      </c>
      <c r="AI67" s="64">
        <f t="shared" si="92"/>
        <v>0</v>
      </c>
      <c r="AJ67" s="64">
        <f t="shared" si="92"/>
        <v>0</v>
      </c>
      <c r="AK67" s="64">
        <f t="shared" si="92"/>
        <v>0</v>
      </c>
      <c r="AL67" s="64">
        <f t="shared" si="92"/>
        <v>0</v>
      </c>
      <c r="AM67" s="64">
        <f t="shared" si="92"/>
        <v>0</v>
      </c>
      <c r="AN67" s="297" t="s">
        <v>185</v>
      </c>
    </row>
    <row r="68" spans="2:40" ht="15.75" thickBot="1" x14ac:dyDescent="0.3">
      <c r="B68" s="50" t="s">
        <v>33</v>
      </c>
      <c r="C68" s="65">
        <f>SUM(C63:C67)</f>
        <v>-315564.55712227349</v>
      </c>
      <c r="D68" s="66">
        <f t="shared" ref="D68:AM68" si="93">SUM(D63:D67)</f>
        <v>4096273.6238438897</v>
      </c>
      <c r="E68" s="66">
        <f t="shared" si="93"/>
        <v>9726108.8762199655</v>
      </c>
      <c r="F68" s="66">
        <f t="shared" si="93"/>
        <v>11604939.12502793</v>
      </c>
      <c r="G68" s="66">
        <f t="shared" si="93"/>
        <v>18065325.084661685</v>
      </c>
      <c r="H68" s="66">
        <f t="shared" si="93"/>
        <v>12951658.356427606</v>
      </c>
      <c r="I68" s="66">
        <f t="shared" si="93"/>
        <v>10779700.890323738</v>
      </c>
      <c r="J68" s="66">
        <f t="shared" si="93"/>
        <v>10194070.405876109</v>
      </c>
      <c r="K68" s="66">
        <f t="shared" si="93"/>
        <v>13764564.124892354</v>
      </c>
      <c r="L68" s="66">
        <f t="shared" si="93"/>
        <v>13747990.623572432</v>
      </c>
      <c r="M68" s="66">
        <f t="shared" si="93"/>
        <v>10996580.884943549</v>
      </c>
      <c r="N68" s="66">
        <f t="shared" si="93"/>
        <v>48768933.345464408</v>
      </c>
      <c r="O68" s="66">
        <f t="shared" si="93"/>
        <v>0</v>
      </c>
      <c r="P68" s="66">
        <f t="shared" si="93"/>
        <v>0</v>
      </c>
      <c r="Q68" s="66">
        <f t="shared" si="93"/>
        <v>0</v>
      </c>
      <c r="R68" s="66">
        <f t="shared" si="93"/>
        <v>0</v>
      </c>
      <c r="S68" s="66">
        <f t="shared" si="93"/>
        <v>0</v>
      </c>
      <c r="T68" s="66">
        <f t="shared" si="93"/>
        <v>0</v>
      </c>
      <c r="U68" s="66">
        <f t="shared" si="93"/>
        <v>0</v>
      </c>
      <c r="V68" s="66">
        <f t="shared" si="93"/>
        <v>0</v>
      </c>
      <c r="W68" s="66">
        <f t="shared" si="93"/>
        <v>0</v>
      </c>
      <c r="X68" s="66">
        <f t="shared" si="93"/>
        <v>0</v>
      </c>
      <c r="Y68" s="66">
        <f t="shared" si="93"/>
        <v>0</v>
      </c>
      <c r="Z68" s="66">
        <f t="shared" si="93"/>
        <v>0</v>
      </c>
      <c r="AA68" s="66">
        <f t="shared" si="93"/>
        <v>0</v>
      </c>
      <c r="AB68" s="66">
        <f t="shared" si="93"/>
        <v>0</v>
      </c>
      <c r="AC68" s="66">
        <f t="shared" si="93"/>
        <v>0</v>
      </c>
      <c r="AD68" s="66">
        <f t="shared" si="93"/>
        <v>0</v>
      </c>
      <c r="AE68" s="66">
        <f t="shared" si="93"/>
        <v>0</v>
      </c>
      <c r="AF68" s="66">
        <f t="shared" si="93"/>
        <v>0</v>
      </c>
      <c r="AG68" s="66">
        <f t="shared" si="93"/>
        <v>0</v>
      </c>
      <c r="AH68" s="66">
        <f t="shared" si="93"/>
        <v>0</v>
      </c>
      <c r="AI68" s="66">
        <f t="shared" si="93"/>
        <v>0</v>
      </c>
      <c r="AJ68" s="66">
        <f t="shared" si="93"/>
        <v>0</v>
      </c>
      <c r="AK68" s="66">
        <f t="shared" si="93"/>
        <v>0</v>
      </c>
      <c r="AL68" s="66">
        <f t="shared" si="93"/>
        <v>0</v>
      </c>
      <c r="AM68" s="66">
        <f t="shared" si="93"/>
        <v>0</v>
      </c>
      <c r="AN68" s="298">
        <f>SUM(C68:AM68)</f>
        <v>164380580.78413138</v>
      </c>
    </row>
    <row r="69" spans="2:40" ht="15.75" thickBot="1" x14ac:dyDescent="0.3">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298">
        <f>' 1M - RES'!O32-' 1M - RES'!C17+'2M - SGS'!O38+'3M - LGS'!O38+'4M - SPS'!O38+'11M - LPS'!O38+' LI 1M - RES'!O32+'LI 2M - SGS'!O38+'LI 3M - LGS'!O38+'LI 4M - SPS'!O38+'Biz DRENE'!P75+'Res DRENE'!N18</f>
        <v>164380580.78413138</v>
      </c>
    </row>
    <row r="70" spans="2:40" ht="15.75" thickBot="1" x14ac:dyDescent="0.3">
      <c r="B70" s="47" t="s">
        <v>159</v>
      </c>
      <c r="C70" s="44">
        <f>C62</f>
        <v>44927</v>
      </c>
      <c r="D70" s="44">
        <f t="shared" ref="D70:AM70" si="94">D62</f>
        <v>44958</v>
      </c>
      <c r="E70" s="44">
        <f t="shared" si="94"/>
        <v>44986</v>
      </c>
      <c r="F70" s="44">
        <f t="shared" si="94"/>
        <v>45017</v>
      </c>
      <c r="G70" s="44">
        <f t="shared" si="94"/>
        <v>45047</v>
      </c>
      <c r="H70" s="44">
        <f t="shared" si="94"/>
        <v>45078</v>
      </c>
      <c r="I70" s="44">
        <f t="shared" si="94"/>
        <v>45108</v>
      </c>
      <c r="J70" s="44">
        <f t="shared" si="94"/>
        <v>45139</v>
      </c>
      <c r="K70" s="44">
        <f t="shared" si="94"/>
        <v>45170</v>
      </c>
      <c r="L70" s="44">
        <f t="shared" si="94"/>
        <v>45200</v>
      </c>
      <c r="M70" s="44">
        <f t="shared" si="94"/>
        <v>45231</v>
      </c>
      <c r="N70" s="44">
        <f t="shared" si="94"/>
        <v>45261</v>
      </c>
      <c r="O70" s="44">
        <f t="shared" si="94"/>
        <v>45292</v>
      </c>
      <c r="P70" s="44">
        <f t="shared" si="94"/>
        <v>45323</v>
      </c>
      <c r="Q70" s="44">
        <f t="shared" si="94"/>
        <v>45352</v>
      </c>
      <c r="R70" s="44">
        <f t="shared" si="94"/>
        <v>45383</v>
      </c>
      <c r="S70" s="44">
        <f t="shared" si="94"/>
        <v>45413</v>
      </c>
      <c r="T70" s="44">
        <f t="shared" si="94"/>
        <v>45444</v>
      </c>
      <c r="U70" s="44">
        <f t="shared" si="94"/>
        <v>45474</v>
      </c>
      <c r="V70" s="44">
        <f t="shared" si="94"/>
        <v>45505</v>
      </c>
      <c r="W70" s="44">
        <f t="shared" si="94"/>
        <v>45536</v>
      </c>
      <c r="X70" s="44">
        <f t="shared" si="94"/>
        <v>45566</v>
      </c>
      <c r="Y70" s="44">
        <f t="shared" si="94"/>
        <v>45597</v>
      </c>
      <c r="Z70" s="44">
        <f t="shared" si="94"/>
        <v>45627</v>
      </c>
      <c r="AA70" s="44">
        <f t="shared" si="94"/>
        <v>45658</v>
      </c>
      <c r="AB70" s="44">
        <f t="shared" si="94"/>
        <v>45689</v>
      </c>
      <c r="AC70" s="44">
        <f t="shared" si="94"/>
        <v>45717</v>
      </c>
      <c r="AD70" s="44">
        <f t="shared" si="94"/>
        <v>45748</v>
      </c>
      <c r="AE70" s="44">
        <f t="shared" si="94"/>
        <v>45778</v>
      </c>
      <c r="AF70" s="44">
        <f t="shared" si="94"/>
        <v>45809</v>
      </c>
      <c r="AG70" s="44">
        <f t="shared" si="94"/>
        <v>45839</v>
      </c>
      <c r="AH70" s="44">
        <f t="shared" si="94"/>
        <v>45870</v>
      </c>
      <c r="AI70" s="44">
        <f t="shared" si="94"/>
        <v>45901</v>
      </c>
      <c r="AJ70" s="44">
        <f t="shared" si="94"/>
        <v>45931</v>
      </c>
      <c r="AK70" s="44">
        <f t="shared" si="94"/>
        <v>45962</v>
      </c>
      <c r="AL70" s="44">
        <f t="shared" si="94"/>
        <v>45992</v>
      </c>
      <c r="AM70" s="44">
        <f t="shared" si="94"/>
        <v>46023</v>
      </c>
      <c r="AN70" s="336">
        <f>'RES kWh ENTRY'!O170+'BIZ SUM'!O194</f>
        <v>164380580.78413138</v>
      </c>
    </row>
    <row r="71" spans="2:40" x14ac:dyDescent="0.25">
      <c r="B71" s="48" t="s">
        <v>28</v>
      </c>
      <c r="C71" s="56">
        <f>' 1M - RES'!C16+'Res DRENE'!C17</f>
        <v>-355732.85860542778</v>
      </c>
      <c r="D71" s="56">
        <f>' 1M - RES'!D16+'Res DRENE'!D17</f>
        <v>1889680.5601206068</v>
      </c>
      <c r="E71" s="56">
        <f>' 1M - RES'!E16+'Res DRENE'!E17</f>
        <v>3602083.3787431656</v>
      </c>
      <c r="F71" s="56">
        <f>' 1M - RES'!F16+'Res DRENE'!F17</f>
        <v>2240031.159427641</v>
      </c>
      <c r="G71" s="56">
        <f>' 1M - RES'!G16+'Res DRENE'!G17</f>
        <v>2637471.2328695375</v>
      </c>
      <c r="H71" s="56">
        <f>' 1M - RES'!H16+'Res DRENE'!H17</f>
        <v>2259558.3394833053</v>
      </c>
      <c r="I71" s="56">
        <f>' 1M - RES'!I16+'Res DRENE'!I17</f>
        <v>4885282.2785596084</v>
      </c>
      <c r="J71" s="56">
        <f>' 1M - RES'!J16+'Res DRENE'!J17</f>
        <v>3883617.5266356873</v>
      </c>
      <c r="K71" s="56">
        <f>' 1M - RES'!K16+'Res DRENE'!K17</f>
        <v>4021039.02832495</v>
      </c>
      <c r="L71" s="56">
        <f>' 1M - RES'!L16+'Res DRENE'!L17</f>
        <v>3177923.7973655695</v>
      </c>
      <c r="M71" s="56">
        <f>' 1M - RES'!M16+'Res DRENE'!M17</f>
        <v>2787282.7322746175</v>
      </c>
      <c r="N71" s="56">
        <f>' 1M - RES'!N16+'Res DRENE'!N17</f>
        <v>8607574.9578048717</v>
      </c>
      <c r="O71" s="56">
        <f>' 1M - RES'!O16+'Res DRENE'!O17</f>
        <v>0</v>
      </c>
      <c r="P71" s="56">
        <f>' 1M - RES'!P16+'Res DRENE'!P17</f>
        <v>0</v>
      </c>
      <c r="Q71" s="56">
        <f>' 1M - RES'!Q16+'Res DRENE'!Q17</f>
        <v>0</v>
      </c>
      <c r="R71" s="56">
        <f>' 1M - RES'!R16+'Res DRENE'!R17</f>
        <v>0</v>
      </c>
      <c r="S71" s="56">
        <f>' 1M - RES'!S16+'Res DRENE'!S17</f>
        <v>0</v>
      </c>
      <c r="T71" s="56">
        <f>' 1M - RES'!T16+'Res DRENE'!T17</f>
        <v>0</v>
      </c>
      <c r="U71" s="56">
        <f>' 1M - RES'!U16+'Res DRENE'!U17</f>
        <v>0</v>
      </c>
      <c r="V71" s="56">
        <f>' 1M - RES'!V16+'Res DRENE'!V17</f>
        <v>0</v>
      </c>
      <c r="W71" s="56">
        <f>' 1M - RES'!W16+'Res DRENE'!W17</f>
        <v>0</v>
      </c>
      <c r="X71" s="56">
        <f>' 1M - RES'!X16+'Res DRENE'!X17</f>
        <v>0</v>
      </c>
      <c r="Y71" s="56">
        <f>' 1M - RES'!Y16+'Res DRENE'!Y17</f>
        <v>0</v>
      </c>
      <c r="Z71" s="56">
        <f>' 1M - RES'!Z16+'Res DRENE'!Z17</f>
        <v>0</v>
      </c>
      <c r="AA71" s="56">
        <f>' 1M - RES'!AA16+'Res DRENE'!AA17</f>
        <v>0</v>
      </c>
      <c r="AB71" s="56">
        <f>' 1M - RES'!AB16+'Res DRENE'!AB17</f>
        <v>0</v>
      </c>
      <c r="AC71" s="56">
        <f>' 1M - RES'!AC16+'Res DRENE'!AC17</f>
        <v>0</v>
      </c>
      <c r="AD71" s="56">
        <f>' 1M - RES'!AD16+'Res DRENE'!AD17</f>
        <v>0</v>
      </c>
      <c r="AE71" s="56">
        <f>' 1M - RES'!AE16+'Res DRENE'!AE17</f>
        <v>0</v>
      </c>
      <c r="AF71" s="56">
        <f>' 1M - RES'!AF16+'Res DRENE'!AF17</f>
        <v>0</v>
      </c>
      <c r="AG71" s="56">
        <f>' 1M - RES'!AG16+'Res DRENE'!AG17</f>
        <v>0</v>
      </c>
      <c r="AH71" s="56">
        <f>' 1M - RES'!AH16+'Res DRENE'!AH17</f>
        <v>0</v>
      </c>
      <c r="AI71" s="56">
        <f>' 1M - RES'!AI16+'Res DRENE'!AI17</f>
        <v>0</v>
      </c>
      <c r="AJ71" s="56">
        <f>' 1M - RES'!AJ16+'Res DRENE'!AJ17</f>
        <v>0</v>
      </c>
      <c r="AK71" s="56">
        <f>' 1M - RES'!AK16+'Res DRENE'!AK17</f>
        <v>0</v>
      </c>
      <c r="AL71" s="56">
        <f>' 1M - RES'!AL16+'Res DRENE'!AL17</f>
        <v>0</v>
      </c>
      <c r="AM71" s="56">
        <f>' 1M - RES'!AM16+'Res DRENE'!AM17</f>
        <v>0</v>
      </c>
    </row>
    <row r="72" spans="2:40" x14ac:dyDescent="0.25">
      <c r="B72" s="49" t="s">
        <v>29</v>
      </c>
      <c r="C72" s="56">
        <f>'2M - SGS'!C19+'Biz DRENE'!C19</f>
        <v>0</v>
      </c>
      <c r="D72" s="56">
        <f>'2M - SGS'!D19+'Biz DRENE'!D19</f>
        <v>505841.99280128721</v>
      </c>
      <c r="E72" s="56">
        <f>'2M - SGS'!E19+'Biz DRENE'!E19</f>
        <v>1439629.7065890033</v>
      </c>
      <c r="F72" s="56">
        <f>'2M - SGS'!F19+'Biz DRENE'!F19</f>
        <v>955407.91744216415</v>
      </c>
      <c r="G72" s="56">
        <f>'2M - SGS'!G19+'Biz DRENE'!G19</f>
        <v>912263.61160993355</v>
      </c>
      <c r="H72" s="56">
        <f>'2M - SGS'!H19+'Biz DRENE'!H19</f>
        <v>1680820.1329191418</v>
      </c>
      <c r="I72" s="56">
        <f>'2M - SGS'!I19+'Biz DRENE'!I19</f>
        <v>553914.24895347632</v>
      </c>
      <c r="J72" s="56">
        <f>'2M - SGS'!J19+'Biz DRENE'!J19</f>
        <v>607785.3702245357</v>
      </c>
      <c r="K72" s="56">
        <f>'2M - SGS'!K19+'Biz DRENE'!K19</f>
        <v>1602538.2230209056</v>
      </c>
      <c r="L72" s="56">
        <f>'2M - SGS'!L19+'Biz DRENE'!L19</f>
        <v>1702336.5690377979</v>
      </c>
      <c r="M72" s="56">
        <f>'2M - SGS'!M19+'Biz DRENE'!M19</f>
        <v>2733055.9960550349</v>
      </c>
      <c r="N72" s="56">
        <f>'2M - SGS'!N19+'Biz DRENE'!N19</f>
        <v>7454452.1772945179</v>
      </c>
      <c r="O72" s="56">
        <f>'2M - SGS'!O19+'Biz DRENE'!O19</f>
        <v>0</v>
      </c>
      <c r="P72" s="56">
        <f>'2M - SGS'!P19+'Biz DRENE'!P19</f>
        <v>0</v>
      </c>
      <c r="Q72" s="56">
        <f>'2M - SGS'!Q19+'Biz DRENE'!Q19</f>
        <v>0</v>
      </c>
      <c r="R72" s="56">
        <f>'2M - SGS'!R19+'Biz DRENE'!R19</f>
        <v>0</v>
      </c>
      <c r="S72" s="56">
        <f>'2M - SGS'!S19+'Biz DRENE'!S19</f>
        <v>0</v>
      </c>
      <c r="T72" s="56">
        <f>'2M - SGS'!T19+'Biz DRENE'!T19</f>
        <v>0</v>
      </c>
      <c r="U72" s="56">
        <f>'2M - SGS'!U19+'Biz DRENE'!U19</f>
        <v>0</v>
      </c>
      <c r="V72" s="56">
        <f>'2M - SGS'!V19+'Biz DRENE'!V19</f>
        <v>0</v>
      </c>
      <c r="W72" s="56">
        <f>'2M - SGS'!W19+'Biz DRENE'!W19</f>
        <v>0</v>
      </c>
      <c r="X72" s="56">
        <f>'2M - SGS'!X19+'Biz DRENE'!X19</f>
        <v>0</v>
      </c>
      <c r="Y72" s="56">
        <f>'2M - SGS'!Y19+'Biz DRENE'!Y19</f>
        <v>0</v>
      </c>
      <c r="Z72" s="56">
        <f>'2M - SGS'!Z19+'Biz DRENE'!Z19</f>
        <v>0</v>
      </c>
      <c r="AA72" s="56">
        <f>'2M - SGS'!AA19+'Biz DRENE'!AA19</f>
        <v>0</v>
      </c>
      <c r="AB72" s="56">
        <f>'2M - SGS'!AB19+'Biz DRENE'!AB19</f>
        <v>0</v>
      </c>
      <c r="AC72" s="56">
        <f>'2M - SGS'!AC19+'Biz DRENE'!AC19</f>
        <v>0</v>
      </c>
      <c r="AD72" s="56">
        <f>'2M - SGS'!AD19+'Biz DRENE'!AD19</f>
        <v>0</v>
      </c>
      <c r="AE72" s="56">
        <f>'2M - SGS'!AE19+'Biz DRENE'!AE19</f>
        <v>0</v>
      </c>
      <c r="AF72" s="56">
        <f>'2M - SGS'!AF19+'Biz DRENE'!AF19</f>
        <v>0</v>
      </c>
      <c r="AG72" s="56">
        <f>'2M - SGS'!AG19+'Biz DRENE'!AG19</f>
        <v>0</v>
      </c>
      <c r="AH72" s="56">
        <f>'2M - SGS'!AH19+'Biz DRENE'!AH19</f>
        <v>0</v>
      </c>
      <c r="AI72" s="56">
        <f>'2M - SGS'!AI19+'Biz DRENE'!AI19</f>
        <v>0</v>
      </c>
      <c r="AJ72" s="56">
        <f>'2M - SGS'!AJ19+'Biz DRENE'!AJ19</f>
        <v>0</v>
      </c>
      <c r="AK72" s="56">
        <f>'2M - SGS'!AK19+'Biz DRENE'!AK19</f>
        <v>0</v>
      </c>
      <c r="AL72" s="56">
        <f>'2M - SGS'!AL19+'Biz DRENE'!AL19</f>
        <v>0</v>
      </c>
      <c r="AM72" s="56">
        <f>'2M - SGS'!AM19+'Biz DRENE'!AM19</f>
        <v>0</v>
      </c>
    </row>
    <row r="73" spans="2:40" x14ac:dyDescent="0.25">
      <c r="B73" s="49" t="s">
        <v>30</v>
      </c>
      <c r="C73" s="56">
        <f>'3M - LGS'!C19+'Biz DRENE'!C37</f>
        <v>0</v>
      </c>
      <c r="D73" s="56">
        <f>'3M - LGS'!D19+'Biz DRENE'!D37</f>
        <v>264212.65526896005</v>
      </c>
      <c r="E73" s="56">
        <f>'3M - LGS'!E19+'Biz DRENE'!E37</f>
        <v>3138455.7396663958</v>
      </c>
      <c r="F73" s="56">
        <f>'3M - LGS'!F19+'Biz DRENE'!F37</f>
        <v>3414477.4345932971</v>
      </c>
      <c r="G73" s="56">
        <f>'3M - LGS'!G19+'Biz DRENE'!G37</f>
        <v>9462726.7747274917</v>
      </c>
      <c r="H73" s="56">
        <f>'3M - LGS'!H19+'Biz DRENE'!H37</f>
        <v>2483016.147742263</v>
      </c>
      <c r="I73" s="56">
        <f>'3M - LGS'!I19+'Biz DRENE'!I37</f>
        <v>2916666.0689794826</v>
      </c>
      <c r="J73" s="56">
        <f>'3M - LGS'!J19+'Biz DRENE'!J37</f>
        <v>3020135.4479838265</v>
      </c>
      <c r="K73" s="56">
        <f>'3M - LGS'!K19+'Biz DRENE'!K37</f>
        <v>3433436.8631973057</v>
      </c>
      <c r="L73" s="56">
        <f>'3M - LGS'!L19+'Biz DRENE'!L37</f>
        <v>6824625.3927764818</v>
      </c>
      <c r="M73" s="56">
        <f>'3M - LGS'!M19+'Biz DRENE'!M37</f>
        <v>4380842.0992036695</v>
      </c>
      <c r="N73" s="56">
        <f>'3M - LGS'!N19+'Biz DRENE'!N37</f>
        <v>15311238.719994266</v>
      </c>
      <c r="O73" s="56">
        <f>'3M - LGS'!O19+'Biz DRENE'!O37</f>
        <v>0</v>
      </c>
      <c r="P73" s="56">
        <f>'3M - LGS'!P19+'Biz DRENE'!P37</f>
        <v>0</v>
      </c>
      <c r="Q73" s="56">
        <f>'3M - LGS'!Q19+'Biz DRENE'!Q37</f>
        <v>0</v>
      </c>
      <c r="R73" s="56">
        <f>'3M - LGS'!R19+'Biz DRENE'!R37</f>
        <v>0</v>
      </c>
      <c r="S73" s="56">
        <f>'3M - LGS'!S19+'Biz DRENE'!S37</f>
        <v>0</v>
      </c>
      <c r="T73" s="56">
        <f>'3M - LGS'!T19+'Biz DRENE'!T37</f>
        <v>0</v>
      </c>
      <c r="U73" s="56">
        <f>'3M - LGS'!U19+'Biz DRENE'!U37</f>
        <v>0</v>
      </c>
      <c r="V73" s="56">
        <f>'3M - LGS'!V19+'Biz DRENE'!V37</f>
        <v>0</v>
      </c>
      <c r="W73" s="56">
        <f>'3M - LGS'!W19+'Biz DRENE'!W37</f>
        <v>0</v>
      </c>
      <c r="X73" s="56">
        <f>'3M - LGS'!X19+'Biz DRENE'!X37</f>
        <v>0</v>
      </c>
      <c r="Y73" s="56">
        <f>'3M - LGS'!Y19+'Biz DRENE'!Y37</f>
        <v>0</v>
      </c>
      <c r="Z73" s="56">
        <f>'3M - LGS'!Z19+'Biz DRENE'!Z37</f>
        <v>0</v>
      </c>
      <c r="AA73" s="56">
        <f>'3M - LGS'!AA19+'Biz DRENE'!AA37</f>
        <v>0</v>
      </c>
      <c r="AB73" s="56">
        <f>'3M - LGS'!AB19+'Biz DRENE'!AB37</f>
        <v>0</v>
      </c>
      <c r="AC73" s="56">
        <f>'3M - LGS'!AC19+'Biz DRENE'!AC37</f>
        <v>0</v>
      </c>
      <c r="AD73" s="56">
        <f>'3M - LGS'!AD19+'Biz DRENE'!AD37</f>
        <v>0</v>
      </c>
      <c r="AE73" s="56">
        <f>'3M - LGS'!AE19+'Biz DRENE'!AE37</f>
        <v>0</v>
      </c>
      <c r="AF73" s="56">
        <f>'3M - LGS'!AF19+'Biz DRENE'!AF37</f>
        <v>0</v>
      </c>
      <c r="AG73" s="56">
        <f>'3M - LGS'!AG19+'Biz DRENE'!AG37</f>
        <v>0</v>
      </c>
      <c r="AH73" s="56">
        <f>'3M - LGS'!AH19+'Biz DRENE'!AH37</f>
        <v>0</v>
      </c>
      <c r="AI73" s="56">
        <f>'3M - LGS'!AI19+'Biz DRENE'!AI37</f>
        <v>0</v>
      </c>
      <c r="AJ73" s="56">
        <f>'3M - LGS'!AJ19+'Biz DRENE'!AJ37</f>
        <v>0</v>
      </c>
      <c r="AK73" s="56">
        <f>'3M - LGS'!AK19+'Biz DRENE'!AK37</f>
        <v>0</v>
      </c>
      <c r="AL73" s="56">
        <f>'3M - LGS'!AL19+'Biz DRENE'!AL37</f>
        <v>0</v>
      </c>
      <c r="AM73" s="56">
        <f>'3M - LGS'!AM19+'Biz DRENE'!AM37</f>
        <v>0</v>
      </c>
    </row>
    <row r="74" spans="2:40" x14ac:dyDescent="0.25">
      <c r="B74" s="49" t="s">
        <v>31</v>
      </c>
      <c r="C74" s="56">
        <f>'4M - SPS'!C19+'Biz DRENE'!C55</f>
        <v>0</v>
      </c>
      <c r="D74" s="56">
        <f>'4M - SPS'!D19+'Biz DRENE'!D55</f>
        <v>604155.87539517472</v>
      </c>
      <c r="E74" s="56">
        <f>'4M - SPS'!E19+'Biz DRENE'!E55</f>
        <v>136096.52194957243</v>
      </c>
      <c r="F74" s="56">
        <f>'4M - SPS'!F19+'Biz DRENE'!F55</f>
        <v>919753.14222656004</v>
      </c>
      <c r="G74" s="56">
        <f>'4M - SPS'!G19+'Biz DRENE'!G55</f>
        <v>1003542.2377760441</v>
      </c>
      <c r="H74" s="56">
        <f>'4M - SPS'!H19+'Biz DRENE'!H55</f>
        <v>359243.39431660448</v>
      </c>
      <c r="I74" s="56">
        <f>'4M - SPS'!I19+'Biz DRENE'!I55</f>
        <v>541244.07238950022</v>
      </c>
      <c r="J74" s="56">
        <f>'4M - SPS'!J19+'Biz DRENE'!J55</f>
        <v>1258159.877508455</v>
      </c>
      <c r="K74" s="56">
        <f>'4M - SPS'!K19+'Biz DRENE'!K55</f>
        <v>1997909.0464772594</v>
      </c>
      <c r="L74" s="56">
        <f>'4M - SPS'!L19+'Biz DRENE'!L55</f>
        <v>1252695.1646629833</v>
      </c>
      <c r="M74" s="56">
        <f>'4M - SPS'!M19+'Biz DRENE'!M55</f>
        <v>324618.74791933398</v>
      </c>
      <c r="N74" s="56">
        <f>'4M - SPS'!N19+'Biz DRENE'!N55</f>
        <v>8535094.3929066621</v>
      </c>
      <c r="O74" s="56">
        <f>'4M - SPS'!O19+'Biz DRENE'!O55</f>
        <v>0</v>
      </c>
      <c r="P74" s="56">
        <f>'4M - SPS'!P19+'Biz DRENE'!P55</f>
        <v>0</v>
      </c>
      <c r="Q74" s="56">
        <f>'4M - SPS'!Q19+'Biz DRENE'!Q55</f>
        <v>0</v>
      </c>
      <c r="R74" s="56">
        <f>'4M - SPS'!R19+'Biz DRENE'!R55</f>
        <v>0</v>
      </c>
      <c r="S74" s="56">
        <f>'4M - SPS'!S19+'Biz DRENE'!S55</f>
        <v>0</v>
      </c>
      <c r="T74" s="56">
        <f>'4M - SPS'!T19+'Biz DRENE'!T55</f>
        <v>0</v>
      </c>
      <c r="U74" s="56">
        <f>'4M - SPS'!U19+'Biz DRENE'!U55</f>
        <v>0</v>
      </c>
      <c r="V74" s="56">
        <f>'4M - SPS'!V19+'Biz DRENE'!V55</f>
        <v>0</v>
      </c>
      <c r="W74" s="56">
        <f>'4M - SPS'!W19+'Biz DRENE'!W55</f>
        <v>0</v>
      </c>
      <c r="X74" s="56">
        <f>'4M - SPS'!X19+'Biz DRENE'!X55</f>
        <v>0</v>
      </c>
      <c r="Y74" s="56">
        <f>'4M - SPS'!Y19+'Biz DRENE'!Y55</f>
        <v>0</v>
      </c>
      <c r="Z74" s="56">
        <f>'4M - SPS'!Z19+'Biz DRENE'!Z55</f>
        <v>0</v>
      </c>
      <c r="AA74" s="56">
        <f>'4M - SPS'!AA19+'Biz DRENE'!AA55</f>
        <v>0</v>
      </c>
      <c r="AB74" s="56">
        <f>'4M - SPS'!AB19+'Biz DRENE'!AB55</f>
        <v>0</v>
      </c>
      <c r="AC74" s="56">
        <f>'4M - SPS'!AC19+'Biz DRENE'!AC55</f>
        <v>0</v>
      </c>
      <c r="AD74" s="56">
        <f>'4M - SPS'!AD19+'Biz DRENE'!AD55</f>
        <v>0</v>
      </c>
      <c r="AE74" s="56">
        <f>'4M - SPS'!AE19+'Biz DRENE'!AE55</f>
        <v>0</v>
      </c>
      <c r="AF74" s="56">
        <f>'4M - SPS'!AF19+'Biz DRENE'!AF55</f>
        <v>0</v>
      </c>
      <c r="AG74" s="56">
        <f>'4M - SPS'!AG19+'Biz DRENE'!AG55</f>
        <v>0</v>
      </c>
      <c r="AH74" s="56">
        <f>'4M - SPS'!AH19+'Biz DRENE'!AH55</f>
        <v>0</v>
      </c>
      <c r="AI74" s="56">
        <f>'4M - SPS'!AI19+'Biz DRENE'!AI55</f>
        <v>0</v>
      </c>
      <c r="AJ74" s="56">
        <f>'4M - SPS'!AJ19+'Biz DRENE'!AJ55</f>
        <v>0</v>
      </c>
      <c r="AK74" s="56">
        <f>'4M - SPS'!AK19+'Biz DRENE'!AK55</f>
        <v>0</v>
      </c>
      <c r="AL74" s="56">
        <f>'4M - SPS'!AL19+'Biz DRENE'!AL55</f>
        <v>0</v>
      </c>
      <c r="AM74" s="56">
        <f>'4M - SPS'!AM19+'Biz DRENE'!AM55</f>
        <v>0</v>
      </c>
    </row>
    <row r="75" spans="2:40" ht="15.75" thickBot="1" x14ac:dyDescent="0.3">
      <c r="B75" s="29" t="s">
        <v>32</v>
      </c>
      <c r="C75" s="64">
        <f>'11M - LPS'!C19+'Biz DRENE'!C73</f>
        <v>0</v>
      </c>
      <c r="D75" s="64">
        <f>'11M - LPS'!D19+'Biz DRENE'!D73</f>
        <v>0</v>
      </c>
      <c r="E75" s="64">
        <f>'11M - LPS'!E19+'Biz DRENE'!E73</f>
        <v>109507.29988320002</v>
      </c>
      <c r="F75" s="64">
        <f>'11M - LPS'!F19+'Biz DRENE'!F73</f>
        <v>0</v>
      </c>
      <c r="G75" s="64">
        <f>'11M - LPS'!G19+'Biz DRENE'!G73</f>
        <v>48621.889440000006</v>
      </c>
      <c r="H75" s="64">
        <f>'11M - LPS'!H19+'Biz DRENE'!H73</f>
        <v>802283.76159813162</v>
      </c>
      <c r="I75" s="64">
        <f>'11M - LPS'!I19+'Biz DRENE'!I73</f>
        <v>-3815.3234347122652</v>
      </c>
      <c r="J75" s="64">
        <f>'11M - LPS'!J19+'Biz DRENE'!J73</f>
        <v>193850.00341291245</v>
      </c>
      <c r="K75" s="64">
        <f>'11M - LPS'!K19+'Biz DRENE'!K73</f>
        <v>237756.11574209612</v>
      </c>
      <c r="L75" s="64">
        <f>'11M - LPS'!L19+'Biz DRENE'!L73</f>
        <v>28928.297412000007</v>
      </c>
      <c r="M75" s="64">
        <f>'11M - LPS'!M19+'Biz DRENE'!M73</f>
        <v>0</v>
      </c>
      <c r="N75" s="64">
        <f>'11M - LPS'!N19+'Biz DRENE'!N73</f>
        <v>3622848.1139398329</v>
      </c>
      <c r="O75" s="64">
        <f>'11M - LPS'!O19+'Biz DRENE'!O73</f>
        <v>0</v>
      </c>
      <c r="P75" s="64">
        <f>'11M - LPS'!P19+'Biz DRENE'!P73</f>
        <v>0</v>
      </c>
      <c r="Q75" s="64">
        <f>'11M - LPS'!Q19+'Biz DRENE'!Q73</f>
        <v>0</v>
      </c>
      <c r="R75" s="64">
        <f>'11M - LPS'!R19+'Biz DRENE'!R73</f>
        <v>0</v>
      </c>
      <c r="S75" s="64">
        <f>'11M - LPS'!S19+'Biz DRENE'!S73</f>
        <v>0</v>
      </c>
      <c r="T75" s="64">
        <f>'11M - LPS'!T19+'Biz DRENE'!T73</f>
        <v>0</v>
      </c>
      <c r="U75" s="64">
        <f>'11M - LPS'!U19+'Biz DRENE'!U73</f>
        <v>0</v>
      </c>
      <c r="V75" s="64">
        <f>'11M - LPS'!V19+'Biz DRENE'!V73</f>
        <v>0</v>
      </c>
      <c r="W75" s="64">
        <f>'11M - LPS'!W19+'Biz DRENE'!W73</f>
        <v>0</v>
      </c>
      <c r="X75" s="64">
        <f>'11M - LPS'!X19+'Biz DRENE'!X73</f>
        <v>0</v>
      </c>
      <c r="Y75" s="64">
        <f>'11M - LPS'!Y19+'Biz DRENE'!Y73</f>
        <v>0</v>
      </c>
      <c r="Z75" s="64">
        <f>'11M - LPS'!Z19+'Biz DRENE'!Z73</f>
        <v>0</v>
      </c>
      <c r="AA75" s="64">
        <f>'11M - LPS'!AA19+'Biz DRENE'!AA73</f>
        <v>0</v>
      </c>
      <c r="AB75" s="64">
        <f>'11M - LPS'!AB19+'Biz DRENE'!AB73</f>
        <v>0</v>
      </c>
      <c r="AC75" s="64">
        <f>'11M - LPS'!AC19+'Biz DRENE'!AC73</f>
        <v>0</v>
      </c>
      <c r="AD75" s="64">
        <f>'11M - LPS'!AD19+'Biz DRENE'!AD73</f>
        <v>0</v>
      </c>
      <c r="AE75" s="64">
        <f>'11M - LPS'!AE19+'Biz DRENE'!AE73</f>
        <v>0</v>
      </c>
      <c r="AF75" s="64">
        <f>'11M - LPS'!AF19+'Biz DRENE'!AF73</f>
        <v>0</v>
      </c>
      <c r="AG75" s="64">
        <f>'11M - LPS'!AG19+'Biz DRENE'!AG73</f>
        <v>0</v>
      </c>
      <c r="AH75" s="64">
        <f>'11M - LPS'!AH19+'Biz DRENE'!AH73</f>
        <v>0</v>
      </c>
      <c r="AI75" s="64">
        <f>'11M - LPS'!AI19+'Biz DRENE'!AI73</f>
        <v>0</v>
      </c>
      <c r="AJ75" s="64">
        <f>'11M - LPS'!AJ19+'Biz DRENE'!AJ73</f>
        <v>0</v>
      </c>
      <c r="AK75" s="64">
        <f>'11M - LPS'!AK19+'Biz DRENE'!AK73</f>
        <v>0</v>
      </c>
      <c r="AL75" s="64">
        <f>'11M - LPS'!AL19+'Biz DRENE'!AL73</f>
        <v>0</v>
      </c>
      <c r="AM75" s="64">
        <f>'11M - LPS'!AM19+'Biz DRENE'!AM73</f>
        <v>0</v>
      </c>
    </row>
    <row r="76" spans="2:40" ht="15.75" thickBot="1" x14ac:dyDescent="0.3">
      <c r="B76" s="50" t="s">
        <v>33</v>
      </c>
      <c r="C76" s="65">
        <f>SUM(C71:C75)</f>
        <v>-355732.85860542778</v>
      </c>
      <c r="D76" s="66">
        <f t="shared" ref="D76:AM76" si="95">SUM(D71:D75)</f>
        <v>3263891.0835860288</v>
      </c>
      <c r="E76" s="66">
        <f t="shared" si="95"/>
        <v>8425772.6468313374</v>
      </c>
      <c r="F76" s="66">
        <f t="shared" si="95"/>
        <v>7529669.653689662</v>
      </c>
      <c r="G76" s="66">
        <f t="shared" si="95"/>
        <v>14064625.746423008</v>
      </c>
      <c r="H76" s="66">
        <f t="shared" si="95"/>
        <v>7584921.7760594459</v>
      </c>
      <c r="I76" s="66">
        <f t="shared" si="95"/>
        <v>8893291.3454473559</v>
      </c>
      <c r="J76" s="66">
        <f t="shared" si="95"/>
        <v>8963548.2257654164</v>
      </c>
      <c r="K76" s="66">
        <f t="shared" si="95"/>
        <v>11292679.276762519</v>
      </c>
      <c r="L76" s="66">
        <f t="shared" si="95"/>
        <v>12986509.221254833</v>
      </c>
      <c r="M76" s="66">
        <f t="shared" si="95"/>
        <v>10225799.575452657</v>
      </c>
      <c r="N76" s="66">
        <f t="shared" si="95"/>
        <v>43531208.361940145</v>
      </c>
      <c r="O76" s="66">
        <f t="shared" si="95"/>
        <v>0</v>
      </c>
      <c r="P76" s="66">
        <f t="shared" si="95"/>
        <v>0</v>
      </c>
      <c r="Q76" s="66">
        <f t="shared" si="95"/>
        <v>0</v>
      </c>
      <c r="R76" s="66">
        <f t="shared" si="95"/>
        <v>0</v>
      </c>
      <c r="S76" s="66">
        <f t="shared" si="95"/>
        <v>0</v>
      </c>
      <c r="T76" s="66">
        <f t="shared" si="95"/>
        <v>0</v>
      </c>
      <c r="U76" s="66">
        <f t="shared" si="95"/>
        <v>0</v>
      </c>
      <c r="V76" s="66">
        <f t="shared" si="95"/>
        <v>0</v>
      </c>
      <c r="W76" s="66">
        <f t="shared" si="95"/>
        <v>0</v>
      </c>
      <c r="X76" s="66">
        <f t="shared" si="95"/>
        <v>0</v>
      </c>
      <c r="Y76" s="66">
        <f t="shared" si="95"/>
        <v>0</v>
      </c>
      <c r="Z76" s="66">
        <f t="shared" si="95"/>
        <v>0</v>
      </c>
      <c r="AA76" s="66">
        <f t="shared" si="95"/>
        <v>0</v>
      </c>
      <c r="AB76" s="66">
        <f t="shared" si="95"/>
        <v>0</v>
      </c>
      <c r="AC76" s="66">
        <f t="shared" si="95"/>
        <v>0</v>
      </c>
      <c r="AD76" s="66">
        <f t="shared" si="95"/>
        <v>0</v>
      </c>
      <c r="AE76" s="66">
        <f t="shared" si="95"/>
        <v>0</v>
      </c>
      <c r="AF76" s="66">
        <f t="shared" si="95"/>
        <v>0</v>
      </c>
      <c r="AG76" s="66">
        <f t="shared" si="95"/>
        <v>0</v>
      </c>
      <c r="AH76" s="66">
        <f t="shared" si="95"/>
        <v>0</v>
      </c>
      <c r="AI76" s="66">
        <f t="shared" si="95"/>
        <v>0</v>
      </c>
      <c r="AJ76" s="66">
        <f t="shared" si="95"/>
        <v>0</v>
      </c>
      <c r="AK76" s="66">
        <f t="shared" si="95"/>
        <v>0</v>
      </c>
      <c r="AL76" s="66">
        <f t="shared" si="95"/>
        <v>0</v>
      </c>
      <c r="AM76" s="66">
        <f t="shared" si="95"/>
        <v>0</v>
      </c>
    </row>
    <row r="77" spans="2:40" ht="15.75" thickBot="1" x14ac:dyDescent="0.3">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row>
    <row r="78" spans="2:40" ht="15.75" thickBot="1" x14ac:dyDescent="0.3">
      <c r="B78" s="53" t="s">
        <v>160</v>
      </c>
      <c r="C78" s="44">
        <f>C70</f>
        <v>44927</v>
      </c>
      <c r="D78" s="44">
        <f t="shared" ref="D78:AM78" si="96">D70</f>
        <v>44958</v>
      </c>
      <c r="E78" s="44">
        <f t="shared" si="96"/>
        <v>44986</v>
      </c>
      <c r="F78" s="44">
        <f t="shared" si="96"/>
        <v>45017</v>
      </c>
      <c r="G78" s="44">
        <f t="shared" si="96"/>
        <v>45047</v>
      </c>
      <c r="H78" s="44">
        <f t="shared" si="96"/>
        <v>45078</v>
      </c>
      <c r="I78" s="44">
        <f t="shared" si="96"/>
        <v>45108</v>
      </c>
      <c r="J78" s="44">
        <f t="shared" si="96"/>
        <v>45139</v>
      </c>
      <c r="K78" s="44">
        <f t="shared" si="96"/>
        <v>45170</v>
      </c>
      <c r="L78" s="44">
        <f t="shared" si="96"/>
        <v>45200</v>
      </c>
      <c r="M78" s="44">
        <f t="shared" si="96"/>
        <v>45231</v>
      </c>
      <c r="N78" s="44">
        <f t="shared" si="96"/>
        <v>45261</v>
      </c>
      <c r="O78" s="44">
        <f t="shared" si="96"/>
        <v>45292</v>
      </c>
      <c r="P78" s="44">
        <f t="shared" si="96"/>
        <v>45323</v>
      </c>
      <c r="Q78" s="44">
        <f t="shared" si="96"/>
        <v>45352</v>
      </c>
      <c r="R78" s="44">
        <f t="shared" si="96"/>
        <v>45383</v>
      </c>
      <c r="S78" s="44">
        <f t="shared" si="96"/>
        <v>45413</v>
      </c>
      <c r="T78" s="44">
        <f t="shared" si="96"/>
        <v>45444</v>
      </c>
      <c r="U78" s="44">
        <f t="shared" si="96"/>
        <v>45474</v>
      </c>
      <c r="V78" s="44">
        <f t="shared" si="96"/>
        <v>45505</v>
      </c>
      <c r="W78" s="44">
        <f t="shared" si="96"/>
        <v>45536</v>
      </c>
      <c r="X78" s="44">
        <f t="shared" si="96"/>
        <v>45566</v>
      </c>
      <c r="Y78" s="44">
        <f t="shared" si="96"/>
        <v>45597</v>
      </c>
      <c r="Z78" s="44">
        <f t="shared" si="96"/>
        <v>45627</v>
      </c>
      <c r="AA78" s="44">
        <f t="shared" si="96"/>
        <v>45658</v>
      </c>
      <c r="AB78" s="44">
        <f t="shared" si="96"/>
        <v>45689</v>
      </c>
      <c r="AC78" s="44">
        <f t="shared" si="96"/>
        <v>45717</v>
      </c>
      <c r="AD78" s="44">
        <f t="shared" si="96"/>
        <v>45748</v>
      </c>
      <c r="AE78" s="44">
        <f t="shared" si="96"/>
        <v>45778</v>
      </c>
      <c r="AF78" s="44">
        <f t="shared" si="96"/>
        <v>45809</v>
      </c>
      <c r="AG78" s="44">
        <f t="shared" si="96"/>
        <v>45839</v>
      </c>
      <c r="AH78" s="44">
        <f t="shared" si="96"/>
        <v>45870</v>
      </c>
      <c r="AI78" s="44">
        <f t="shared" si="96"/>
        <v>45901</v>
      </c>
      <c r="AJ78" s="44">
        <f t="shared" si="96"/>
        <v>45931</v>
      </c>
      <c r="AK78" s="44">
        <f t="shared" si="96"/>
        <v>45962</v>
      </c>
      <c r="AL78" s="44">
        <f t="shared" si="96"/>
        <v>45992</v>
      </c>
      <c r="AM78" s="44">
        <f t="shared" si="96"/>
        <v>46023</v>
      </c>
    </row>
    <row r="79" spans="2:40" x14ac:dyDescent="0.25">
      <c r="B79" s="54" t="s">
        <v>28</v>
      </c>
      <c r="C79" s="56">
        <f>' LI 1M - RES'!C16</f>
        <v>40168.301483154297</v>
      </c>
      <c r="D79" s="56">
        <f>' LI 1M - RES'!D16</f>
        <v>832382.54025786114</v>
      </c>
      <c r="E79" s="56">
        <f>' LI 1M - RES'!E16</f>
        <v>1052759.6560112012</v>
      </c>
      <c r="F79" s="56">
        <f>' LI 1M - RES'!F16</f>
        <v>3921068.8673130809</v>
      </c>
      <c r="G79" s="56">
        <f>' LI 1M - RES'!G16</f>
        <v>3576351.9989472665</v>
      </c>
      <c r="H79" s="56">
        <f>' LI 1M - RES'!H16</f>
        <v>5142676.1938268896</v>
      </c>
      <c r="I79" s="56">
        <f>' LI 1M - RES'!I16</f>
        <v>1634994.8616779784</v>
      </c>
      <c r="J79" s="56">
        <f>' LI 1M - RES'!J16</f>
        <v>1102294.3118221723</v>
      </c>
      <c r="K79" s="56">
        <f>' LI 1M - RES'!K16</f>
        <v>1710703.3867104743</v>
      </c>
      <c r="L79" s="56">
        <f>' LI 1M - RES'!L16</f>
        <v>581959.77222599892</v>
      </c>
      <c r="M79" s="56">
        <f>' LI 1M - RES'!M16</f>
        <v>501117.31226809177</v>
      </c>
      <c r="N79" s="56">
        <f>' LI 1M - RES'!N16</f>
        <v>3073041.0154765942</v>
      </c>
      <c r="O79" s="56">
        <f>' LI 1M - RES'!O16</f>
        <v>0</v>
      </c>
      <c r="P79" s="56">
        <f>' LI 1M - RES'!P16</f>
        <v>0</v>
      </c>
      <c r="Q79" s="56">
        <f>' LI 1M - RES'!Q16</f>
        <v>0</v>
      </c>
      <c r="R79" s="56">
        <f>' LI 1M - RES'!R16</f>
        <v>0</v>
      </c>
      <c r="S79" s="56">
        <f>' LI 1M - RES'!S16</f>
        <v>0</v>
      </c>
      <c r="T79" s="56">
        <f>' LI 1M - RES'!T16</f>
        <v>0</v>
      </c>
      <c r="U79" s="56">
        <f>' LI 1M - RES'!U16</f>
        <v>0</v>
      </c>
      <c r="V79" s="56">
        <f>' LI 1M - RES'!V16</f>
        <v>0</v>
      </c>
      <c r="W79" s="56">
        <f>' LI 1M - RES'!W16</f>
        <v>0</v>
      </c>
      <c r="X79" s="56">
        <f>' LI 1M - RES'!X16</f>
        <v>0</v>
      </c>
      <c r="Y79" s="56">
        <f>' LI 1M - RES'!Y16</f>
        <v>0</v>
      </c>
      <c r="Z79" s="56">
        <f>' LI 1M - RES'!Z16</f>
        <v>0</v>
      </c>
      <c r="AA79" s="56">
        <f>' LI 1M - RES'!AA16</f>
        <v>0</v>
      </c>
      <c r="AB79" s="56">
        <f>' LI 1M - RES'!AB16</f>
        <v>0</v>
      </c>
      <c r="AC79" s="56">
        <f>' LI 1M - RES'!AC16</f>
        <v>0</v>
      </c>
      <c r="AD79" s="56">
        <f>' LI 1M - RES'!AD16</f>
        <v>0</v>
      </c>
      <c r="AE79" s="56">
        <f>' LI 1M - RES'!AE16</f>
        <v>0</v>
      </c>
      <c r="AF79" s="56">
        <f>' LI 1M - RES'!AF16</f>
        <v>0</v>
      </c>
      <c r="AG79" s="56">
        <f>' LI 1M - RES'!AG16</f>
        <v>0</v>
      </c>
      <c r="AH79" s="56">
        <f>' LI 1M - RES'!AH16</f>
        <v>0</v>
      </c>
      <c r="AI79" s="56">
        <f>' LI 1M - RES'!AI16</f>
        <v>0</v>
      </c>
      <c r="AJ79" s="56">
        <f>' LI 1M - RES'!AJ16</f>
        <v>0</v>
      </c>
      <c r="AK79" s="56">
        <f>' LI 1M - RES'!AK16</f>
        <v>0</v>
      </c>
      <c r="AL79" s="56">
        <f>' LI 1M - RES'!AL16</f>
        <v>0</v>
      </c>
      <c r="AM79" s="56">
        <f>' LI 1M - RES'!AM16</f>
        <v>0</v>
      </c>
    </row>
    <row r="80" spans="2:40" x14ac:dyDescent="0.25">
      <c r="B80" s="49" t="s">
        <v>29</v>
      </c>
      <c r="C80" s="10">
        <f>'LI 2M - SGS'!C19</f>
        <v>0</v>
      </c>
      <c r="D80" s="10">
        <f>'LI 2M - SGS'!D19</f>
        <v>0</v>
      </c>
      <c r="E80" s="10">
        <f>'LI 2M - SGS'!E19</f>
        <v>191704.90600590699</v>
      </c>
      <c r="F80" s="10">
        <f>'LI 2M - SGS'!F19</f>
        <v>139868.61835718609</v>
      </c>
      <c r="G80" s="10">
        <f>'LI 2M - SGS'!G19</f>
        <v>350029.01360980928</v>
      </c>
      <c r="H80" s="10">
        <f>'LI 2M - SGS'!H19</f>
        <v>177343.79992457081</v>
      </c>
      <c r="I80" s="10">
        <f>'LI 2M - SGS'!I19</f>
        <v>145876.29783028964</v>
      </c>
      <c r="J80" s="10">
        <f>'LI 2M - SGS'!J19</f>
        <v>53819.38269708</v>
      </c>
      <c r="K80" s="10">
        <f>'LI 2M - SGS'!K19</f>
        <v>517835.73587644112</v>
      </c>
      <c r="L80" s="10">
        <f>'LI 2M - SGS'!L19</f>
        <v>71327.083391359993</v>
      </c>
      <c r="M80" s="10">
        <f>'LI 2M - SGS'!M19</f>
        <v>218248.15974980002</v>
      </c>
      <c r="N80" s="10">
        <f>'LI 2M - SGS'!N19</f>
        <v>399948.25796245248</v>
      </c>
      <c r="O80" s="10">
        <f>'LI 2M - SGS'!O19</f>
        <v>0</v>
      </c>
      <c r="P80" s="10">
        <f>'LI 2M - SGS'!P19</f>
        <v>0</v>
      </c>
      <c r="Q80" s="10">
        <f>'LI 2M - SGS'!Q19</f>
        <v>0</v>
      </c>
      <c r="R80" s="10">
        <f>'LI 2M - SGS'!R19</f>
        <v>0</v>
      </c>
      <c r="S80" s="10">
        <f>'LI 2M - SGS'!S19</f>
        <v>0</v>
      </c>
      <c r="T80" s="10">
        <f>'LI 2M - SGS'!T19</f>
        <v>0</v>
      </c>
      <c r="U80" s="10">
        <f>'LI 2M - SGS'!U19</f>
        <v>0</v>
      </c>
      <c r="V80" s="10">
        <f>'LI 2M - SGS'!V19</f>
        <v>0</v>
      </c>
      <c r="W80" s="10">
        <f>'LI 2M - SGS'!W19</f>
        <v>0</v>
      </c>
      <c r="X80" s="10">
        <f>'LI 2M - SGS'!X19</f>
        <v>0</v>
      </c>
      <c r="Y80" s="10">
        <f>'LI 2M - SGS'!Y19</f>
        <v>0</v>
      </c>
      <c r="Z80" s="10">
        <f>'LI 2M - SGS'!Z19</f>
        <v>0</v>
      </c>
      <c r="AA80" s="10">
        <f>'LI 2M - SGS'!AA19</f>
        <v>0</v>
      </c>
      <c r="AB80" s="10">
        <f>'LI 2M - SGS'!AB19</f>
        <v>0</v>
      </c>
      <c r="AC80" s="10">
        <f>'LI 2M - SGS'!AC19</f>
        <v>0</v>
      </c>
      <c r="AD80" s="10">
        <f>'LI 2M - SGS'!AD19</f>
        <v>0</v>
      </c>
      <c r="AE80" s="10">
        <f>'LI 2M - SGS'!AE19</f>
        <v>0</v>
      </c>
      <c r="AF80" s="10">
        <f>'LI 2M - SGS'!AF19</f>
        <v>0</v>
      </c>
      <c r="AG80" s="10">
        <f>'LI 2M - SGS'!AG19</f>
        <v>0</v>
      </c>
      <c r="AH80" s="10">
        <f>'LI 2M - SGS'!AH19</f>
        <v>0</v>
      </c>
      <c r="AI80" s="10">
        <f>'LI 2M - SGS'!AI19</f>
        <v>0</v>
      </c>
      <c r="AJ80" s="10">
        <f>'LI 2M - SGS'!AJ19</f>
        <v>0</v>
      </c>
      <c r="AK80" s="10">
        <f>'LI 2M - SGS'!AK19</f>
        <v>0</v>
      </c>
      <c r="AL80" s="10">
        <f>'LI 2M - SGS'!AL19</f>
        <v>0</v>
      </c>
      <c r="AM80" s="10">
        <f>'LI 2M - SGS'!AM19</f>
        <v>0</v>
      </c>
    </row>
    <row r="81" spans="1:52" x14ac:dyDescent="0.25">
      <c r="B81" s="49" t="s">
        <v>30</v>
      </c>
      <c r="C81" s="10">
        <f>'LI 3M - LGS'!C19</f>
        <v>0</v>
      </c>
      <c r="D81" s="10">
        <f>'LI 3M - LGS'!D19</f>
        <v>0</v>
      </c>
      <c r="E81" s="10">
        <f>'LI 3M - LGS'!E19</f>
        <v>55871.667371519994</v>
      </c>
      <c r="F81" s="10">
        <f>'LI 3M - LGS'!F19</f>
        <v>14331.985667999999</v>
      </c>
      <c r="G81" s="10">
        <f>'LI 3M - LGS'!G19</f>
        <v>74318.325681599992</v>
      </c>
      <c r="H81" s="10">
        <f>'LI 3M - LGS'!H19</f>
        <v>46716.586616699999</v>
      </c>
      <c r="I81" s="10">
        <f>'LI 3M - LGS'!I19</f>
        <v>105538.38536811422</v>
      </c>
      <c r="J81" s="10">
        <f>'LI 3M - LGS'!J19</f>
        <v>74408.485591439996</v>
      </c>
      <c r="K81" s="10">
        <f>'LI 3M - LGS'!K19</f>
        <v>243345.72554292</v>
      </c>
      <c r="L81" s="10">
        <f>'LI 3M - LGS'!L19</f>
        <v>108194.54670024001</v>
      </c>
      <c r="M81" s="10">
        <f>'LI 3M - LGS'!M19</f>
        <v>51415.837473000007</v>
      </c>
      <c r="N81" s="10">
        <f>'LI 3M - LGS'!N19</f>
        <v>1764735.7100852006</v>
      </c>
      <c r="O81" s="10">
        <f>'LI 3M - LGS'!O19</f>
        <v>0</v>
      </c>
      <c r="P81" s="10">
        <f>'LI 3M - LGS'!P19</f>
        <v>0</v>
      </c>
      <c r="Q81" s="10">
        <f>'LI 3M - LGS'!Q19</f>
        <v>0</v>
      </c>
      <c r="R81" s="10">
        <f>'LI 3M - LGS'!R19</f>
        <v>0</v>
      </c>
      <c r="S81" s="10">
        <f>'LI 3M - LGS'!S19</f>
        <v>0</v>
      </c>
      <c r="T81" s="10">
        <f>'LI 3M - LGS'!T19</f>
        <v>0</v>
      </c>
      <c r="U81" s="10">
        <f>'LI 3M - LGS'!U19</f>
        <v>0</v>
      </c>
      <c r="V81" s="10">
        <f>'LI 3M - LGS'!V19</f>
        <v>0</v>
      </c>
      <c r="W81" s="10">
        <f>'LI 3M - LGS'!W19</f>
        <v>0</v>
      </c>
      <c r="X81" s="10">
        <f>'LI 3M - LGS'!X19</f>
        <v>0</v>
      </c>
      <c r="Y81" s="10">
        <f>'LI 3M - LGS'!Y19</f>
        <v>0</v>
      </c>
      <c r="Z81" s="10">
        <f>'LI 3M - LGS'!Z19</f>
        <v>0</v>
      </c>
      <c r="AA81" s="10">
        <f>'LI 3M - LGS'!AA19</f>
        <v>0</v>
      </c>
      <c r="AB81" s="10">
        <f>'LI 3M - LGS'!AB19</f>
        <v>0</v>
      </c>
      <c r="AC81" s="10">
        <f>'LI 3M - LGS'!AC19</f>
        <v>0</v>
      </c>
      <c r="AD81" s="10">
        <f>'LI 3M - LGS'!AD19</f>
        <v>0</v>
      </c>
      <c r="AE81" s="10">
        <f>'LI 3M - LGS'!AE19</f>
        <v>0</v>
      </c>
      <c r="AF81" s="10">
        <f>'LI 3M - LGS'!AF19</f>
        <v>0</v>
      </c>
      <c r="AG81" s="10">
        <f>'LI 3M - LGS'!AG19</f>
        <v>0</v>
      </c>
      <c r="AH81" s="10">
        <f>'LI 3M - LGS'!AH19</f>
        <v>0</v>
      </c>
      <c r="AI81" s="10">
        <f>'LI 3M - LGS'!AI19</f>
        <v>0</v>
      </c>
      <c r="AJ81" s="10">
        <f>'LI 3M - LGS'!AJ19</f>
        <v>0</v>
      </c>
      <c r="AK81" s="10">
        <f>'LI 3M - LGS'!AK19</f>
        <v>0</v>
      </c>
      <c r="AL81" s="10">
        <f>'LI 3M - LGS'!AL19</f>
        <v>0</v>
      </c>
      <c r="AM81" s="10">
        <f>'LI 3M - LGS'!AM19</f>
        <v>0</v>
      </c>
    </row>
    <row r="82" spans="1:52" x14ac:dyDescent="0.25">
      <c r="B82" s="49" t="s">
        <v>31</v>
      </c>
      <c r="C82" s="10">
        <f>'LI 4M - SPS'!C19</f>
        <v>0</v>
      </c>
      <c r="D82" s="10">
        <f>'LI 4M - SPS'!D19</f>
        <v>0</v>
      </c>
      <c r="E82" s="10">
        <f>'LI 4M - SPS'!E19</f>
        <v>0</v>
      </c>
      <c r="F82" s="10">
        <f>'LI 4M - SPS'!F19</f>
        <v>0</v>
      </c>
      <c r="G82" s="10">
        <f>'LI 4M - SPS'!G19</f>
        <v>0</v>
      </c>
      <c r="H82" s="10">
        <f>'LI 4M - SPS'!H19</f>
        <v>0</v>
      </c>
      <c r="I82" s="10">
        <f>'LI 4M - SPS'!I19</f>
        <v>0</v>
      </c>
      <c r="J82" s="10">
        <f>'LI 4M - SPS'!J19</f>
        <v>0</v>
      </c>
      <c r="K82" s="10">
        <f>'LI 4M - SPS'!K19</f>
        <v>0</v>
      </c>
      <c r="L82" s="10">
        <f>'LI 4M - SPS'!L19</f>
        <v>0</v>
      </c>
      <c r="M82" s="10">
        <f>'LI 4M - SPS'!M19</f>
        <v>0</v>
      </c>
      <c r="N82" s="10">
        <f>'LI 4M - SPS'!N19</f>
        <v>0</v>
      </c>
      <c r="O82" s="10">
        <f>'LI 4M - SPS'!O19</f>
        <v>0</v>
      </c>
      <c r="P82" s="10">
        <f>'LI 4M - SPS'!P19</f>
        <v>0</v>
      </c>
      <c r="Q82" s="10">
        <f>'LI 4M - SPS'!Q19</f>
        <v>0</v>
      </c>
      <c r="R82" s="10">
        <f>'LI 4M - SPS'!R19</f>
        <v>0</v>
      </c>
      <c r="S82" s="10">
        <f>'LI 4M - SPS'!S19</f>
        <v>0</v>
      </c>
      <c r="T82" s="10">
        <f>'LI 4M - SPS'!T19</f>
        <v>0</v>
      </c>
      <c r="U82" s="10">
        <f>'LI 4M - SPS'!U19</f>
        <v>0</v>
      </c>
      <c r="V82" s="10">
        <f>'LI 4M - SPS'!V19</f>
        <v>0</v>
      </c>
      <c r="W82" s="10">
        <f>'LI 4M - SPS'!W19</f>
        <v>0</v>
      </c>
      <c r="X82" s="10">
        <f>'LI 4M - SPS'!X19</f>
        <v>0</v>
      </c>
      <c r="Y82" s="10">
        <f>'LI 4M - SPS'!Y19</f>
        <v>0</v>
      </c>
      <c r="Z82" s="10">
        <f>'LI 4M - SPS'!Z19</f>
        <v>0</v>
      </c>
      <c r="AA82" s="10">
        <f>'LI 4M - SPS'!AA19</f>
        <v>0</v>
      </c>
      <c r="AB82" s="10">
        <f>'LI 4M - SPS'!AB19</f>
        <v>0</v>
      </c>
      <c r="AC82" s="10">
        <f>'LI 4M - SPS'!AC19</f>
        <v>0</v>
      </c>
      <c r="AD82" s="10">
        <f>'LI 4M - SPS'!AD19</f>
        <v>0</v>
      </c>
      <c r="AE82" s="10">
        <f>'LI 4M - SPS'!AE19</f>
        <v>0</v>
      </c>
      <c r="AF82" s="10">
        <f>'LI 4M - SPS'!AF19</f>
        <v>0</v>
      </c>
      <c r="AG82" s="10">
        <f>'LI 4M - SPS'!AG19</f>
        <v>0</v>
      </c>
      <c r="AH82" s="10">
        <f>'LI 4M - SPS'!AH19</f>
        <v>0</v>
      </c>
      <c r="AI82" s="10">
        <f>'LI 4M - SPS'!AI19</f>
        <v>0</v>
      </c>
      <c r="AJ82" s="10">
        <f>'LI 4M - SPS'!AJ19</f>
        <v>0</v>
      </c>
      <c r="AK82" s="10">
        <f>'LI 4M - SPS'!AK19</f>
        <v>0</v>
      </c>
      <c r="AL82" s="10">
        <f>'LI 4M - SPS'!AL19</f>
        <v>0</v>
      </c>
      <c r="AM82" s="10">
        <f>'LI 4M - SPS'!AM19</f>
        <v>0</v>
      </c>
    </row>
    <row r="83" spans="1:52" ht="15.75" thickBot="1" x14ac:dyDescent="0.3">
      <c r="B83" s="29" t="s">
        <v>32</v>
      </c>
      <c r="C83" s="124">
        <f>'LI 11M - LPS'!C19</f>
        <v>0</v>
      </c>
      <c r="D83" s="124">
        <f>'LI 11M - LPS'!D19</f>
        <v>0</v>
      </c>
      <c r="E83" s="124">
        <f>'LI 11M - LPS'!E19</f>
        <v>0</v>
      </c>
      <c r="F83" s="124">
        <f>'LI 11M - LPS'!F19</f>
        <v>0</v>
      </c>
      <c r="G83" s="124">
        <f>'LI 11M - LPS'!G19</f>
        <v>0</v>
      </c>
      <c r="H83" s="124">
        <f>'LI 11M - LPS'!H19</f>
        <v>0</v>
      </c>
      <c r="I83" s="124">
        <f>'LI 11M - LPS'!I19</f>
        <v>0</v>
      </c>
      <c r="J83" s="124">
        <f>'LI 11M - LPS'!J19</f>
        <v>0</v>
      </c>
      <c r="K83" s="124">
        <f>'LI 11M - LPS'!K19</f>
        <v>0</v>
      </c>
      <c r="L83" s="124">
        <f>'LI 11M - LPS'!L19</f>
        <v>0</v>
      </c>
      <c r="M83" s="124">
        <f>'LI 11M - LPS'!M19</f>
        <v>0</v>
      </c>
      <c r="N83" s="124">
        <f>'LI 11M - LPS'!N19</f>
        <v>0</v>
      </c>
      <c r="O83" s="124">
        <f>'LI 11M - LPS'!O19</f>
        <v>0</v>
      </c>
      <c r="P83" s="124">
        <f>'LI 11M - LPS'!P19</f>
        <v>0</v>
      </c>
      <c r="Q83" s="57">
        <f>'LI 11M - LPS'!Q19</f>
        <v>0</v>
      </c>
      <c r="R83" s="57">
        <f>'LI 11M - LPS'!R19</f>
        <v>0</v>
      </c>
      <c r="S83" s="57">
        <f>'LI 11M - LPS'!S19</f>
        <v>0</v>
      </c>
      <c r="T83" s="57">
        <f>'LI 11M - LPS'!T19</f>
        <v>0</v>
      </c>
      <c r="U83" s="57">
        <f>'LI 11M - LPS'!U19</f>
        <v>0</v>
      </c>
      <c r="V83" s="57">
        <f>'LI 11M - LPS'!V19</f>
        <v>0</v>
      </c>
      <c r="W83" s="57">
        <f>'LI 11M - LPS'!W19</f>
        <v>0</v>
      </c>
      <c r="X83" s="57">
        <f>'LI 11M - LPS'!X19</f>
        <v>0</v>
      </c>
      <c r="Y83" s="57">
        <f>'LI 11M - LPS'!Y19</f>
        <v>0</v>
      </c>
      <c r="Z83" s="57">
        <f>'LI 11M - LPS'!Z19</f>
        <v>0</v>
      </c>
      <c r="AA83" s="57">
        <f>'LI 11M - LPS'!AA19</f>
        <v>0</v>
      </c>
      <c r="AB83" s="57">
        <f>'LI 11M - LPS'!AB19</f>
        <v>0</v>
      </c>
      <c r="AC83" s="57">
        <f>'LI 11M - LPS'!AC19</f>
        <v>0</v>
      </c>
      <c r="AD83" s="57">
        <f>'LI 11M - LPS'!AD19</f>
        <v>0</v>
      </c>
      <c r="AE83" s="57">
        <f>'LI 11M - LPS'!AE19</f>
        <v>0</v>
      </c>
      <c r="AF83" s="57">
        <f>'LI 11M - LPS'!AF19</f>
        <v>0</v>
      </c>
      <c r="AG83" s="57">
        <f>'LI 11M - LPS'!AG19</f>
        <v>0</v>
      </c>
      <c r="AH83" s="57">
        <f>'LI 11M - LPS'!AH19</f>
        <v>0</v>
      </c>
      <c r="AI83" s="57">
        <f>'LI 11M - LPS'!AI19</f>
        <v>0</v>
      </c>
      <c r="AJ83" s="57">
        <f>'LI 11M - LPS'!AJ19</f>
        <v>0</v>
      </c>
      <c r="AK83" s="57">
        <f>'LI 11M - LPS'!AK19</f>
        <v>0</v>
      </c>
      <c r="AL83" s="57">
        <f>'LI 11M - LPS'!AL19</f>
        <v>0</v>
      </c>
      <c r="AM83" s="57">
        <f>'LI 11M - LPS'!AM19</f>
        <v>0</v>
      </c>
    </row>
    <row r="84" spans="1:52" ht="15.75" thickBot="1" x14ac:dyDescent="0.3">
      <c r="B84" s="50" t="s">
        <v>33</v>
      </c>
      <c r="C84" s="65">
        <f>SUM(C79:C83)</f>
        <v>40168.301483154297</v>
      </c>
      <c r="D84" s="66">
        <f t="shared" ref="D84:AM84" si="97">SUM(D79:D83)</f>
        <v>832382.54025786114</v>
      </c>
      <c r="E84" s="66">
        <f t="shared" si="97"/>
        <v>1300336.2293886284</v>
      </c>
      <c r="F84" s="66">
        <f t="shared" si="97"/>
        <v>4075269.471338267</v>
      </c>
      <c r="G84" s="66">
        <f t="shared" si="97"/>
        <v>4000699.3382386756</v>
      </c>
      <c r="H84" s="66">
        <f t="shared" si="97"/>
        <v>5366736.5803681603</v>
      </c>
      <c r="I84" s="66">
        <f t="shared" si="97"/>
        <v>1886409.5448763822</v>
      </c>
      <c r="J84" s="66">
        <f t="shared" si="97"/>
        <v>1230522.1801106923</v>
      </c>
      <c r="K84" s="66">
        <f t="shared" si="97"/>
        <v>2471884.8481298354</v>
      </c>
      <c r="L84" s="66">
        <f t="shared" si="97"/>
        <v>761481.40231759893</v>
      </c>
      <c r="M84" s="66">
        <f t="shared" si="97"/>
        <v>770781.30949089187</v>
      </c>
      <c r="N84" s="66">
        <f t="shared" si="97"/>
        <v>5237724.983524248</v>
      </c>
      <c r="O84" s="66">
        <f t="shared" si="97"/>
        <v>0</v>
      </c>
      <c r="P84" s="66">
        <f t="shared" si="97"/>
        <v>0</v>
      </c>
      <c r="Q84" s="58">
        <f t="shared" si="97"/>
        <v>0</v>
      </c>
      <c r="R84" s="58">
        <f t="shared" si="97"/>
        <v>0</v>
      </c>
      <c r="S84" s="58">
        <f t="shared" si="97"/>
        <v>0</v>
      </c>
      <c r="T84" s="58">
        <f t="shared" si="97"/>
        <v>0</v>
      </c>
      <c r="U84" s="58">
        <f t="shared" si="97"/>
        <v>0</v>
      </c>
      <c r="V84" s="58">
        <f t="shared" si="97"/>
        <v>0</v>
      </c>
      <c r="W84" s="58">
        <f t="shared" si="97"/>
        <v>0</v>
      </c>
      <c r="X84" s="58">
        <f t="shared" si="97"/>
        <v>0</v>
      </c>
      <c r="Y84" s="58">
        <f t="shared" si="97"/>
        <v>0</v>
      </c>
      <c r="Z84" s="58">
        <f t="shared" si="97"/>
        <v>0</v>
      </c>
      <c r="AA84" s="58">
        <f t="shared" si="97"/>
        <v>0</v>
      </c>
      <c r="AB84" s="58">
        <f t="shared" si="97"/>
        <v>0</v>
      </c>
      <c r="AC84" s="58">
        <f t="shared" si="97"/>
        <v>0</v>
      </c>
      <c r="AD84" s="58">
        <f t="shared" si="97"/>
        <v>0</v>
      </c>
      <c r="AE84" s="58">
        <f t="shared" si="97"/>
        <v>0</v>
      </c>
      <c r="AF84" s="58">
        <f t="shared" si="97"/>
        <v>0</v>
      </c>
      <c r="AG84" s="58">
        <f t="shared" si="97"/>
        <v>0</v>
      </c>
      <c r="AH84" s="58">
        <f t="shared" si="97"/>
        <v>0</v>
      </c>
      <c r="AI84" s="58">
        <f t="shared" si="97"/>
        <v>0</v>
      </c>
      <c r="AJ84" s="58">
        <f t="shared" si="97"/>
        <v>0</v>
      </c>
      <c r="AK84" s="58">
        <f t="shared" si="97"/>
        <v>0</v>
      </c>
      <c r="AL84" s="58">
        <f t="shared" si="97"/>
        <v>0</v>
      </c>
      <c r="AM84" s="58">
        <f t="shared" si="97"/>
        <v>0</v>
      </c>
    </row>
    <row r="88" spans="1:52" ht="18" customHeight="1" x14ac:dyDescent="0.25">
      <c r="A88" s="517" t="s">
        <v>244</v>
      </c>
      <c r="B88" s="517"/>
      <c r="C88" s="166" t="s">
        <v>170</v>
      </c>
    </row>
    <row r="89" spans="1:52" ht="15.75" thickBot="1" x14ac:dyDescent="0.3">
      <c r="A89" s="517"/>
      <c r="B89" s="517"/>
      <c r="T89" s="401" t="s">
        <v>246</v>
      </c>
      <c r="U89" s="401"/>
    </row>
    <row r="90" spans="1:52" ht="15.75" thickBot="1" x14ac:dyDescent="0.3">
      <c r="B90" s="47" t="s">
        <v>34</v>
      </c>
      <c r="C90" s="429">
        <f>C62</f>
        <v>44927</v>
      </c>
      <c r="D90" s="429">
        <f t="shared" ref="D90:AM90" si="98">D62</f>
        <v>44958</v>
      </c>
      <c r="E90" s="429">
        <f t="shared" si="98"/>
        <v>44986</v>
      </c>
      <c r="F90" s="429">
        <f t="shared" si="98"/>
        <v>45017</v>
      </c>
      <c r="G90" s="429">
        <f t="shared" si="98"/>
        <v>45047</v>
      </c>
      <c r="H90" s="429">
        <f t="shared" si="98"/>
        <v>45078</v>
      </c>
      <c r="I90" s="429">
        <f t="shared" si="98"/>
        <v>45108</v>
      </c>
      <c r="J90" s="429">
        <f t="shared" si="98"/>
        <v>45139</v>
      </c>
      <c r="K90" s="429">
        <f t="shared" si="98"/>
        <v>45170</v>
      </c>
      <c r="L90" s="429">
        <f t="shared" si="98"/>
        <v>45200</v>
      </c>
      <c r="M90" s="429">
        <f t="shared" si="98"/>
        <v>45231</v>
      </c>
      <c r="N90" s="429">
        <f t="shared" si="98"/>
        <v>45261</v>
      </c>
      <c r="O90" s="429">
        <f t="shared" si="98"/>
        <v>45292</v>
      </c>
      <c r="P90" s="429">
        <f t="shared" si="98"/>
        <v>45323</v>
      </c>
      <c r="Q90" s="429">
        <f t="shared" si="98"/>
        <v>45352</v>
      </c>
      <c r="R90" s="429">
        <f t="shared" si="98"/>
        <v>45383</v>
      </c>
      <c r="S90" s="429">
        <f t="shared" si="98"/>
        <v>45413</v>
      </c>
      <c r="T90" s="44">
        <f t="shared" si="98"/>
        <v>45444</v>
      </c>
      <c r="U90" s="44">
        <f t="shared" si="98"/>
        <v>45474</v>
      </c>
      <c r="V90" s="44">
        <f t="shared" si="98"/>
        <v>45505</v>
      </c>
      <c r="W90" s="44">
        <f t="shared" si="98"/>
        <v>45536</v>
      </c>
      <c r="X90" s="44">
        <f t="shared" si="98"/>
        <v>45566</v>
      </c>
      <c r="Y90" s="44">
        <f t="shared" si="98"/>
        <v>45597</v>
      </c>
      <c r="Z90" s="44">
        <f t="shared" si="98"/>
        <v>45627</v>
      </c>
      <c r="AA90" s="44">
        <f t="shared" si="98"/>
        <v>45658</v>
      </c>
      <c r="AB90" s="44">
        <f t="shared" si="98"/>
        <v>45689</v>
      </c>
      <c r="AC90" s="44">
        <f t="shared" si="98"/>
        <v>45717</v>
      </c>
      <c r="AD90" s="44">
        <f t="shared" si="98"/>
        <v>45748</v>
      </c>
      <c r="AE90" s="44">
        <f t="shared" si="98"/>
        <v>45778</v>
      </c>
      <c r="AF90" s="44">
        <f t="shared" si="98"/>
        <v>45809</v>
      </c>
      <c r="AG90" s="44">
        <f t="shared" si="98"/>
        <v>45839</v>
      </c>
      <c r="AH90" s="44">
        <f t="shared" si="98"/>
        <v>45870</v>
      </c>
      <c r="AI90" s="44">
        <f t="shared" si="98"/>
        <v>45901</v>
      </c>
      <c r="AJ90" s="44">
        <f t="shared" si="98"/>
        <v>45931</v>
      </c>
      <c r="AK90" s="44">
        <f t="shared" si="98"/>
        <v>45962</v>
      </c>
      <c r="AL90" s="44">
        <f t="shared" si="98"/>
        <v>45992</v>
      </c>
      <c r="AM90" s="44">
        <f t="shared" si="98"/>
        <v>46023</v>
      </c>
      <c r="AN90" s="40"/>
      <c r="AO90" s="40"/>
      <c r="AP90" s="40"/>
      <c r="AQ90" s="40"/>
      <c r="AR90" s="40"/>
      <c r="AS90" s="40"/>
      <c r="AT90" s="40"/>
      <c r="AU90" s="40"/>
      <c r="AV90" s="40"/>
      <c r="AW90" s="40"/>
      <c r="AX90" s="40"/>
      <c r="AY90" s="40"/>
      <c r="AZ90" s="40"/>
    </row>
    <row r="91" spans="1:52" x14ac:dyDescent="0.25">
      <c r="B91" s="48" t="s">
        <v>28</v>
      </c>
      <c r="C91" s="430">
        <f t="shared" ref="C91:K95" si="99">IF(C$4="X",C99+C107,0)</f>
        <v>-718.79723111770727</v>
      </c>
      <c r="D91" s="430">
        <f t="shared" si="99"/>
        <v>3101.8094298574297</v>
      </c>
      <c r="E91" s="430">
        <f t="shared" si="99"/>
        <v>12994.368105981488</v>
      </c>
      <c r="F91" s="430">
        <f t="shared" si="99"/>
        <v>21025.188666925897</v>
      </c>
      <c r="G91" s="430">
        <f t="shared" si="99"/>
        <v>43224.514782903949</v>
      </c>
      <c r="H91" s="430">
        <f t="shared" si="99"/>
        <v>226244.22939921962</v>
      </c>
      <c r="I91" s="430">
        <f t="shared" si="99"/>
        <v>404880.38451359083</v>
      </c>
      <c r="J91" s="430">
        <f t="shared" si="99"/>
        <v>473152.38291390735</v>
      </c>
      <c r="K91" s="430">
        <f t="shared" si="99"/>
        <v>318431.18472938082</v>
      </c>
      <c r="L91" s="430">
        <f t="shared" ref="L91:AM91" si="100">IF(L$4="X",L99+L107,0)</f>
        <v>102891.63077594813</v>
      </c>
      <c r="M91" s="430">
        <f t="shared" si="100"/>
        <v>143879.475251486</v>
      </c>
      <c r="N91" s="430">
        <f t="shared" si="100"/>
        <v>233845.1158735783</v>
      </c>
      <c r="O91" s="430">
        <f t="shared" si="100"/>
        <v>259550.95193785458</v>
      </c>
      <c r="P91" s="430">
        <f t="shared" si="100"/>
        <v>219329.5724419271</v>
      </c>
      <c r="Q91" s="430">
        <f t="shared" si="100"/>
        <v>191284.72131051394</v>
      </c>
      <c r="R91" s="430">
        <f t="shared" si="100"/>
        <v>144519.91046022199</v>
      </c>
      <c r="S91" s="430">
        <f t="shared" si="100"/>
        <v>171828.71035295859</v>
      </c>
      <c r="T91" s="45">
        <f t="shared" si="100"/>
        <v>689556.10383873095</v>
      </c>
      <c r="U91" s="45">
        <f t="shared" si="100"/>
        <v>886399.85445739934</v>
      </c>
      <c r="V91" s="45">
        <f t="shared" si="100"/>
        <v>852689.29235552624</v>
      </c>
      <c r="W91" s="45">
        <f t="shared" si="100"/>
        <v>486112.70611119992</v>
      </c>
      <c r="X91" s="45">
        <f t="shared" si="100"/>
        <v>137724.84621739647</v>
      </c>
      <c r="Y91" s="45">
        <f t="shared" si="100"/>
        <v>185043.43758569701</v>
      </c>
      <c r="Z91" s="45">
        <f t="shared" si="100"/>
        <v>261971.55525778519</v>
      </c>
      <c r="AA91" s="45">
        <f t="shared" si="100"/>
        <v>259550.95193785458</v>
      </c>
      <c r="AB91" s="45">
        <f t="shared" si="100"/>
        <v>219329.5724419271</v>
      </c>
      <c r="AC91" s="45">
        <f t="shared" si="100"/>
        <v>191284.72131051394</v>
      </c>
      <c r="AD91" s="45">
        <f t="shared" si="100"/>
        <v>144519.91046022199</v>
      </c>
      <c r="AE91" s="45">
        <f t="shared" si="100"/>
        <v>171828.71035295859</v>
      </c>
      <c r="AF91" s="45">
        <f t="shared" si="100"/>
        <v>0</v>
      </c>
      <c r="AG91" s="45">
        <f t="shared" si="100"/>
        <v>0</v>
      </c>
      <c r="AH91" s="45">
        <f t="shared" si="100"/>
        <v>0</v>
      </c>
      <c r="AI91" s="45">
        <f t="shared" si="100"/>
        <v>0</v>
      </c>
      <c r="AJ91" s="45">
        <f t="shared" si="100"/>
        <v>0</v>
      </c>
      <c r="AK91" s="45">
        <f t="shared" si="100"/>
        <v>0</v>
      </c>
      <c r="AL91" s="45">
        <f t="shared" si="100"/>
        <v>0</v>
      </c>
      <c r="AM91" s="45">
        <f t="shared" si="100"/>
        <v>0</v>
      </c>
    </row>
    <row r="92" spans="1:52" x14ac:dyDescent="0.25">
      <c r="B92" s="49" t="s">
        <v>29</v>
      </c>
      <c r="C92" s="430">
        <f t="shared" si="99"/>
        <v>0</v>
      </c>
      <c r="D92" s="430">
        <f t="shared" si="99"/>
        <v>831.88317816802851</v>
      </c>
      <c r="E92" s="430">
        <f t="shared" si="99"/>
        <v>4885.4606267815016</v>
      </c>
      <c r="F92" s="430">
        <f t="shared" si="99"/>
        <v>10705.642596228567</v>
      </c>
      <c r="G92" s="430">
        <f t="shared" si="99"/>
        <v>20466.514637745586</v>
      </c>
      <c r="H92" s="430">
        <f t="shared" si="99"/>
        <v>35379.089141827593</v>
      </c>
      <c r="I92" s="430">
        <f t="shared" si="99"/>
        <v>58843.470789954365</v>
      </c>
      <c r="J92" s="430">
        <f t="shared" si="99"/>
        <v>52928.479546046277</v>
      </c>
      <c r="K92" s="430">
        <f t="shared" si="99"/>
        <v>61996.16381775125</v>
      </c>
      <c r="L92" s="430">
        <f t="shared" ref="L92:AM92" si="101">IF(L$4="X",L100+L108,0)</f>
        <v>53100.415126727821</v>
      </c>
      <c r="M92" s="430">
        <f t="shared" si="101"/>
        <v>54748.349159122386</v>
      </c>
      <c r="N92" s="430">
        <f t="shared" si="101"/>
        <v>77789.510515776972</v>
      </c>
      <c r="O92" s="430">
        <f t="shared" si="101"/>
        <v>95263.199685210886</v>
      </c>
      <c r="P92" s="430">
        <f t="shared" si="101"/>
        <v>72118.832539918498</v>
      </c>
      <c r="Q92" s="430">
        <f t="shared" si="101"/>
        <v>81259.451051078649</v>
      </c>
      <c r="R92" s="430">
        <f t="shared" si="101"/>
        <v>89910.977553492747</v>
      </c>
      <c r="S92" s="430">
        <f t="shared" si="101"/>
        <v>119330.58744645854</v>
      </c>
      <c r="T92" s="45">
        <f t="shared" si="101"/>
        <v>172045.35830514785</v>
      </c>
      <c r="U92" s="45">
        <f t="shared" si="101"/>
        <v>221918.81938752529</v>
      </c>
      <c r="V92" s="45">
        <f t="shared" si="101"/>
        <v>186452.91985983384</v>
      </c>
      <c r="W92" s="45">
        <f t="shared" si="101"/>
        <v>159903.15831763711</v>
      </c>
      <c r="X92" s="45">
        <f t="shared" si="101"/>
        <v>103386.6563951268</v>
      </c>
      <c r="Y92" s="45">
        <f t="shared" si="101"/>
        <v>88379.374235637049</v>
      </c>
      <c r="Z92" s="45">
        <f t="shared" si="101"/>
        <v>92219.542286191281</v>
      </c>
      <c r="AA92" s="45">
        <f t="shared" si="101"/>
        <v>95263.199685210886</v>
      </c>
      <c r="AB92" s="45">
        <f t="shared" si="101"/>
        <v>72118.832539918498</v>
      </c>
      <c r="AC92" s="45">
        <f t="shared" si="101"/>
        <v>81259.451051078649</v>
      </c>
      <c r="AD92" s="45">
        <f t="shared" si="101"/>
        <v>89910.977553492747</v>
      </c>
      <c r="AE92" s="45">
        <f t="shared" si="101"/>
        <v>119330.58744645854</v>
      </c>
      <c r="AF92" s="45">
        <f t="shared" si="101"/>
        <v>0</v>
      </c>
      <c r="AG92" s="45">
        <f t="shared" si="101"/>
        <v>0</v>
      </c>
      <c r="AH92" s="45">
        <f t="shared" si="101"/>
        <v>0</v>
      </c>
      <c r="AI92" s="45">
        <f t="shared" si="101"/>
        <v>0</v>
      </c>
      <c r="AJ92" s="45">
        <f t="shared" si="101"/>
        <v>0</v>
      </c>
      <c r="AK92" s="45">
        <f t="shared" si="101"/>
        <v>0</v>
      </c>
      <c r="AL92" s="45">
        <f t="shared" si="101"/>
        <v>0</v>
      </c>
      <c r="AM92" s="45">
        <f t="shared" si="101"/>
        <v>0</v>
      </c>
    </row>
    <row r="93" spans="1:52" x14ac:dyDescent="0.25">
      <c r="B93" s="49" t="s">
        <v>30</v>
      </c>
      <c r="C93" s="430">
        <f t="shared" si="99"/>
        <v>0</v>
      </c>
      <c r="D93" s="430">
        <f t="shared" si="99"/>
        <v>310.75664086936064</v>
      </c>
      <c r="E93" s="430">
        <f t="shared" si="99"/>
        <v>4608.2552250272429</v>
      </c>
      <c r="F93" s="430">
        <f t="shared" si="99"/>
        <v>12412.704555846653</v>
      </c>
      <c r="G93" s="430">
        <f t="shared" si="99"/>
        <v>36453.207835033063</v>
      </c>
      <c r="H93" s="430">
        <f t="shared" si="99"/>
        <v>112106.48426765647</v>
      </c>
      <c r="I93" s="430">
        <f t="shared" si="99"/>
        <v>176321.70688886367</v>
      </c>
      <c r="J93" s="430">
        <f t="shared" si="99"/>
        <v>189961.66714220101</v>
      </c>
      <c r="K93" s="430">
        <f t="shared" si="99"/>
        <v>150854.77520713984</v>
      </c>
      <c r="L93" s="430">
        <f t="shared" ref="L93:AM93" si="102">IF(L$4="X",L101+L109,0)</f>
        <v>91218.128900302472</v>
      </c>
      <c r="M93" s="430">
        <f t="shared" si="102"/>
        <v>95033.596352615365</v>
      </c>
      <c r="N93" s="430">
        <f t="shared" si="102"/>
        <v>133855.80074673059</v>
      </c>
      <c r="O93" s="430">
        <f t="shared" si="102"/>
        <v>168398.76273346361</v>
      </c>
      <c r="P93" s="430">
        <f t="shared" si="102"/>
        <v>135285.50977584958</v>
      </c>
      <c r="Q93" s="430">
        <f t="shared" si="102"/>
        <v>144011.61748180716</v>
      </c>
      <c r="R93" s="430">
        <f t="shared" si="102"/>
        <v>134182.87344321751</v>
      </c>
      <c r="S93" s="430">
        <f t="shared" si="102"/>
        <v>174958.44186842782</v>
      </c>
      <c r="T93" s="45">
        <f t="shared" si="102"/>
        <v>425272.3565162486</v>
      </c>
      <c r="U93" s="45">
        <f t="shared" si="102"/>
        <v>517210.24109984341</v>
      </c>
      <c r="V93" s="45">
        <f t="shared" si="102"/>
        <v>462474.38052562677</v>
      </c>
      <c r="W93" s="45">
        <f t="shared" si="102"/>
        <v>324247.51023286721</v>
      </c>
      <c r="X93" s="45">
        <f t="shared" si="102"/>
        <v>156691.27278284563</v>
      </c>
      <c r="Y93" s="45">
        <f t="shared" si="102"/>
        <v>142027.38946439323</v>
      </c>
      <c r="Z93" s="45">
        <f t="shared" si="102"/>
        <v>157616.73261139999</v>
      </c>
      <c r="AA93" s="45">
        <f t="shared" si="102"/>
        <v>168398.76273346361</v>
      </c>
      <c r="AB93" s="45">
        <f t="shared" si="102"/>
        <v>135285.50977584958</v>
      </c>
      <c r="AC93" s="45">
        <f t="shared" si="102"/>
        <v>144011.61748180716</v>
      </c>
      <c r="AD93" s="45">
        <f t="shared" si="102"/>
        <v>134182.87344321751</v>
      </c>
      <c r="AE93" s="45">
        <f t="shared" si="102"/>
        <v>174958.44186842782</v>
      </c>
      <c r="AF93" s="45">
        <f t="shared" si="102"/>
        <v>0</v>
      </c>
      <c r="AG93" s="45">
        <f t="shared" si="102"/>
        <v>0</v>
      </c>
      <c r="AH93" s="45">
        <f t="shared" si="102"/>
        <v>0</v>
      </c>
      <c r="AI93" s="45">
        <f t="shared" si="102"/>
        <v>0</v>
      </c>
      <c r="AJ93" s="45">
        <f t="shared" si="102"/>
        <v>0</v>
      </c>
      <c r="AK93" s="45">
        <f t="shared" si="102"/>
        <v>0</v>
      </c>
      <c r="AL93" s="45">
        <f t="shared" si="102"/>
        <v>0</v>
      </c>
      <c r="AM93" s="45">
        <f t="shared" si="102"/>
        <v>0</v>
      </c>
    </row>
    <row r="94" spans="1:52" x14ac:dyDescent="0.25">
      <c r="B94" s="49" t="s">
        <v>31</v>
      </c>
      <c r="C94" s="430">
        <f t="shared" si="99"/>
        <v>0</v>
      </c>
      <c r="D94" s="430">
        <f t="shared" si="99"/>
        <v>740.31339635085351</v>
      </c>
      <c r="E94" s="430">
        <f t="shared" si="99"/>
        <v>1824.7103242578937</v>
      </c>
      <c r="F94" s="430">
        <f t="shared" si="99"/>
        <v>3175.8625512391991</v>
      </c>
      <c r="G94" s="430">
        <f t="shared" si="99"/>
        <v>6596.4190047742313</v>
      </c>
      <c r="H94" s="430">
        <f t="shared" si="99"/>
        <v>18215.074752934208</v>
      </c>
      <c r="I94" s="430">
        <f t="shared" si="99"/>
        <v>30908.89613007339</v>
      </c>
      <c r="J94" s="430">
        <f t="shared" si="99"/>
        <v>53867.984096858061</v>
      </c>
      <c r="K94" s="430">
        <f t="shared" si="99"/>
        <v>31188.329096065718</v>
      </c>
      <c r="L94" s="430">
        <f t="shared" ref="L94:AM94" si="103">IF(L$4="X",L102+L110,0)</f>
        <v>17011.591117316286</v>
      </c>
      <c r="M94" s="430">
        <f t="shared" si="103"/>
        <v>19390.021969948302</v>
      </c>
      <c r="N94" s="430">
        <f t="shared" si="103"/>
        <v>35039.049025680477</v>
      </c>
      <c r="O94" s="430">
        <f t="shared" si="103"/>
        <v>47561.811673023905</v>
      </c>
      <c r="P94" s="430">
        <f t="shared" si="103"/>
        <v>38383.06950114049</v>
      </c>
      <c r="Q94" s="430">
        <f t="shared" si="103"/>
        <v>39097.354967283682</v>
      </c>
      <c r="R94" s="430">
        <f t="shared" si="103"/>
        <v>36610.469928033446</v>
      </c>
      <c r="S94" s="430">
        <f t="shared" si="103"/>
        <v>51552.913598002931</v>
      </c>
      <c r="T94" s="45">
        <f t="shared" si="103"/>
        <v>140433.41046625556</v>
      </c>
      <c r="U94" s="45">
        <f t="shared" si="103"/>
        <v>166454.32396111169</v>
      </c>
      <c r="V94" s="45">
        <f t="shared" si="103"/>
        <v>154890.30026356556</v>
      </c>
      <c r="W94" s="45">
        <f t="shared" si="103"/>
        <v>97917.687480170309</v>
      </c>
      <c r="X94" s="45">
        <f t="shared" si="103"/>
        <v>42508.20590814024</v>
      </c>
      <c r="Y94" s="45">
        <f t="shared" si="103"/>
        <v>38722.752813297302</v>
      </c>
      <c r="Z94" s="45">
        <f t="shared" si="103"/>
        <v>43419.548651599776</v>
      </c>
      <c r="AA94" s="45">
        <f t="shared" si="103"/>
        <v>47561.811673023905</v>
      </c>
      <c r="AB94" s="45">
        <f t="shared" si="103"/>
        <v>38383.06950114049</v>
      </c>
      <c r="AC94" s="45">
        <f t="shared" si="103"/>
        <v>39097.354967283682</v>
      </c>
      <c r="AD94" s="45">
        <f t="shared" si="103"/>
        <v>36610.469928033446</v>
      </c>
      <c r="AE94" s="45">
        <f t="shared" si="103"/>
        <v>51552.913598002931</v>
      </c>
      <c r="AF94" s="45">
        <f t="shared" si="103"/>
        <v>0</v>
      </c>
      <c r="AG94" s="45">
        <f t="shared" si="103"/>
        <v>0</v>
      </c>
      <c r="AH94" s="45">
        <f t="shared" si="103"/>
        <v>0</v>
      </c>
      <c r="AI94" s="45">
        <f t="shared" si="103"/>
        <v>0</v>
      </c>
      <c r="AJ94" s="45">
        <f t="shared" si="103"/>
        <v>0</v>
      </c>
      <c r="AK94" s="45">
        <f t="shared" si="103"/>
        <v>0</v>
      </c>
      <c r="AL94" s="45">
        <f t="shared" si="103"/>
        <v>0</v>
      </c>
      <c r="AM94" s="45">
        <f t="shared" si="103"/>
        <v>0</v>
      </c>
    </row>
    <row r="95" spans="1:52" ht="15.75" thickBot="1" x14ac:dyDescent="0.3">
      <c r="B95" s="29" t="s">
        <v>32</v>
      </c>
      <c r="C95" s="431">
        <f t="shared" si="99"/>
        <v>0</v>
      </c>
      <c r="D95" s="431">
        <f t="shared" si="99"/>
        <v>0</v>
      </c>
      <c r="E95" s="431">
        <f t="shared" si="99"/>
        <v>110.16184849433583</v>
      </c>
      <c r="F95" s="431">
        <f t="shared" si="99"/>
        <v>221.92301430627538</v>
      </c>
      <c r="G95" s="431">
        <f t="shared" si="99"/>
        <v>356.2836846112429</v>
      </c>
      <c r="H95" s="431">
        <f t="shared" si="99"/>
        <v>6107.3153810990298</v>
      </c>
      <c r="I95" s="431">
        <f t="shared" si="99"/>
        <v>13244.3533659278</v>
      </c>
      <c r="J95" s="431">
        <f t="shared" si="99"/>
        <v>14768.107484001246</v>
      </c>
      <c r="K95" s="431">
        <f t="shared" si="99"/>
        <v>8090.9458210449993</v>
      </c>
      <c r="L95" s="431">
        <f t="shared" ref="L95:AM95" si="104">IF(L$4="X",L103+L111,0)</f>
        <v>2294.5133104803822</v>
      </c>
      <c r="M95" s="431">
        <f t="shared" si="104"/>
        <v>1335.9038451527624</v>
      </c>
      <c r="N95" s="431">
        <f t="shared" si="104"/>
        <v>6442.4868516451934</v>
      </c>
      <c r="O95" s="431">
        <f t="shared" si="104"/>
        <v>7519.8910010735444</v>
      </c>
      <c r="P95" s="431">
        <f t="shared" si="104"/>
        <v>5916.4159185693361</v>
      </c>
      <c r="Q95" s="431">
        <f t="shared" si="104"/>
        <v>6664.4110400312311</v>
      </c>
      <c r="R95" s="431">
        <f t="shared" si="104"/>
        <v>7888.9665131181555</v>
      </c>
      <c r="S95" s="431">
        <f t="shared" si="104"/>
        <v>13560.15863974716</v>
      </c>
      <c r="T95" s="138">
        <f t="shared" si="104"/>
        <v>37233.962880813975</v>
      </c>
      <c r="U95" s="138">
        <f t="shared" si="104"/>
        <v>41339.355340256778</v>
      </c>
      <c r="V95" s="138">
        <f t="shared" si="104"/>
        <v>40047.267021830899</v>
      </c>
      <c r="W95" s="138">
        <f t="shared" si="104"/>
        <v>25012.457871026301</v>
      </c>
      <c r="X95" s="138">
        <f t="shared" si="104"/>
        <v>9922.138097374429</v>
      </c>
      <c r="Y95" s="138">
        <f t="shared" si="104"/>
        <v>7135.6106755980563</v>
      </c>
      <c r="Z95" s="138">
        <f t="shared" si="104"/>
        <v>6901.0995484386294</v>
      </c>
      <c r="AA95" s="138">
        <f t="shared" si="104"/>
        <v>7519.8910010735444</v>
      </c>
      <c r="AB95" s="138">
        <f t="shared" si="104"/>
        <v>5916.4159185693361</v>
      </c>
      <c r="AC95" s="138">
        <f t="shared" si="104"/>
        <v>6664.4110400312311</v>
      </c>
      <c r="AD95" s="138">
        <f t="shared" si="104"/>
        <v>7888.9665131181555</v>
      </c>
      <c r="AE95" s="138">
        <f t="shared" si="104"/>
        <v>13560.15863974716</v>
      </c>
      <c r="AF95" s="138">
        <f t="shared" si="104"/>
        <v>0</v>
      </c>
      <c r="AG95" s="138">
        <f t="shared" si="104"/>
        <v>0</v>
      </c>
      <c r="AH95" s="138">
        <f t="shared" si="104"/>
        <v>0</v>
      </c>
      <c r="AI95" s="138">
        <f t="shared" si="104"/>
        <v>0</v>
      </c>
      <c r="AJ95" s="138">
        <f t="shared" si="104"/>
        <v>0</v>
      </c>
      <c r="AK95" s="138">
        <f t="shared" si="104"/>
        <v>0</v>
      </c>
      <c r="AL95" s="138">
        <f t="shared" si="104"/>
        <v>0</v>
      </c>
      <c r="AM95" s="138">
        <f t="shared" si="104"/>
        <v>0</v>
      </c>
      <c r="AN95" s="297" t="s">
        <v>186</v>
      </c>
    </row>
    <row r="96" spans="1:52" s="1" customFormat="1" ht="15.75" thickBot="1" x14ac:dyDescent="0.3">
      <c r="B96" s="50" t="s">
        <v>33</v>
      </c>
      <c r="C96" s="432">
        <f t="shared" ref="C96:K96" si="105">SUM(C91:C95)</f>
        <v>-718.79723111770727</v>
      </c>
      <c r="D96" s="433">
        <f t="shared" si="105"/>
        <v>4984.7626452456725</v>
      </c>
      <c r="E96" s="433">
        <f t="shared" si="105"/>
        <v>24422.956130542458</v>
      </c>
      <c r="F96" s="433">
        <f t="shared" si="105"/>
        <v>47541.321384546594</v>
      </c>
      <c r="G96" s="433">
        <f t="shared" si="105"/>
        <v>107096.93994506806</v>
      </c>
      <c r="H96" s="433">
        <f t="shared" si="105"/>
        <v>398052.1929427369</v>
      </c>
      <c r="I96" s="433">
        <f t="shared" si="105"/>
        <v>684198.81168841</v>
      </c>
      <c r="J96" s="433">
        <f t="shared" si="105"/>
        <v>784678.62118301389</v>
      </c>
      <c r="K96" s="433">
        <f t="shared" si="105"/>
        <v>570561.39867138269</v>
      </c>
      <c r="L96" s="433">
        <f t="shared" ref="L96:AM96" si="106">SUM(L91:L95)</f>
        <v>266516.27923077508</v>
      </c>
      <c r="M96" s="433">
        <f t="shared" si="106"/>
        <v>314387.34657832485</v>
      </c>
      <c r="N96" s="433">
        <f t="shared" si="106"/>
        <v>486971.9630134115</v>
      </c>
      <c r="O96" s="433">
        <f t="shared" si="106"/>
        <v>578294.61703062651</v>
      </c>
      <c r="P96" s="433">
        <f t="shared" si="106"/>
        <v>471033.40017740498</v>
      </c>
      <c r="Q96" s="433">
        <f t="shared" si="106"/>
        <v>462317.55585071468</v>
      </c>
      <c r="R96" s="433">
        <f t="shared" si="106"/>
        <v>413113.19789808389</v>
      </c>
      <c r="S96" s="433">
        <f t="shared" si="106"/>
        <v>531230.81190559501</v>
      </c>
      <c r="T96" s="393">
        <f t="shared" si="106"/>
        <v>1464541.1920071971</v>
      </c>
      <c r="U96" s="393">
        <f t="shared" si="106"/>
        <v>1833322.5942461365</v>
      </c>
      <c r="V96" s="393">
        <f t="shared" si="106"/>
        <v>1696554.1600263831</v>
      </c>
      <c r="W96" s="393">
        <f t="shared" si="106"/>
        <v>1093193.5200129009</v>
      </c>
      <c r="X96" s="393">
        <f t="shared" si="106"/>
        <v>450233.11940088356</v>
      </c>
      <c r="Y96" s="393">
        <f t="shared" si="106"/>
        <v>461308.56477462268</v>
      </c>
      <c r="Z96" s="393">
        <f t="shared" si="106"/>
        <v>562128.47835541493</v>
      </c>
      <c r="AA96" s="393">
        <f t="shared" si="106"/>
        <v>578294.61703062651</v>
      </c>
      <c r="AB96" s="393">
        <f t="shared" si="106"/>
        <v>471033.40017740498</v>
      </c>
      <c r="AC96" s="393">
        <f t="shared" si="106"/>
        <v>462317.55585071468</v>
      </c>
      <c r="AD96" s="393">
        <f t="shared" si="106"/>
        <v>413113.19789808389</v>
      </c>
      <c r="AE96" s="393">
        <f t="shared" si="106"/>
        <v>531230.81190559501</v>
      </c>
      <c r="AF96" s="393">
        <f t="shared" si="106"/>
        <v>0</v>
      </c>
      <c r="AG96" s="393">
        <f t="shared" si="106"/>
        <v>0</v>
      </c>
      <c r="AH96" s="393">
        <f t="shared" si="106"/>
        <v>0</v>
      </c>
      <c r="AI96" s="393">
        <f t="shared" si="106"/>
        <v>0</v>
      </c>
      <c r="AJ96" s="393">
        <f t="shared" si="106"/>
        <v>0</v>
      </c>
      <c r="AK96" s="393">
        <f t="shared" si="106"/>
        <v>0</v>
      </c>
      <c r="AL96" s="393">
        <f t="shared" si="106"/>
        <v>0</v>
      </c>
      <c r="AM96" s="393">
        <f t="shared" si="106"/>
        <v>0</v>
      </c>
      <c r="AN96" s="299">
        <f>SUM(C96:AM96)</f>
        <v>16161954.590730727</v>
      </c>
    </row>
    <row r="97" spans="2:39" ht="15.75" thickBot="1" x14ac:dyDescent="0.3">
      <c r="C97" s="434"/>
      <c r="D97" s="434"/>
      <c r="E97" s="434"/>
      <c r="F97" s="434"/>
      <c r="G97" s="434"/>
      <c r="H97" s="434"/>
      <c r="I97" s="434"/>
      <c r="J97" s="434"/>
      <c r="K97" s="434"/>
      <c r="L97" s="434"/>
      <c r="M97" s="434"/>
      <c r="N97" s="434"/>
      <c r="O97" s="434"/>
      <c r="R97" s="441" t="s">
        <v>245</v>
      </c>
      <c r="S97" s="299">
        <f>SUM(C96:S96)</f>
        <v>6144683.3790447656</v>
      </c>
      <c r="T97" s="451">
        <f>S97+T96</f>
        <v>7609224.5710519627</v>
      </c>
    </row>
    <row r="98" spans="2:39" ht="15.75" thickBot="1" x14ac:dyDescent="0.3">
      <c r="B98" s="47" t="s">
        <v>150</v>
      </c>
      <c r="C98" s="429">
        <f>C90</f>
        <v>44927</v>
      </c>
      <c r="D98" s="429">
        <f t="shared" ref="D98:AM98" si="107">D90</f>
        <v>44958</v>
      </c>
      <c r="E98" s="429">
        <f t="shared" si="107"/>
        <v>44986</v>
      </c>
      <c r="F98" s="429">
        <f t="shared" si="107"/>
        <v>45017</v>
      </c>
      <c r="G98" s="429">
        <f t="shared" si="107"/>
        <v>45047</v>
      </c>
      <c r="H98" s="429">
        <f t="shared" si="107"/>
        <v>45078</v>
      </c>
      <c r="I98" s="429">
        <f t="shared" si="107"/>
        <v>45108</v>
      </c>
      <c r="J98" s="429">
        <f t="shared" si="107"/>
        <v>45139</v>
      </c>
      <c r="K98" s="429">
        <f t="shared" si="107"/>
        <v>45170</v>
      </c>
      <c r="L98" s="429">
        <f t="shared" si="107"/>
        <v>45200</v>
      </c>
      <c r="M98" s="429">
        <f t="shared" si="107"/>
        <v>45231</v>
      </c>
      <c r="N98" s="429">
        <f t="shared" si="107"/>
        <v>45261</v>
      </c>
      <c r="O98" s="429">
        <f t="shared" si="107"/>
        <v>45292</v>
      </c>
      <c r="P98" s="429">
        <f t="shared" si="107"/>
        <v>45323</v>
      </c>
      <c r="Q98" s="429">
        <f t="shared" si="107"/>
        <v>45352</v>
      </c>
      <c r="R98" s="429">
        <f t="shared" si="107"/>
        <v>45383</v>
      </c>
      <c r="S98" s="429">
        <f t="shared" si="107"/>
        <v>45413</v>
      </c>
      <c r="T98" s="44">
        <f t="shared" si="107"/>
        <v>45444</v>
      </c>
      <c r="U98" s="44">
        <f t="shared" si="107"/>
        <v>45474</v>
      </c>
      <c r="V98" s="44">
        <f t="shared" si="107"/>
        <v>45505</v>
      </c>
      <c r="W98" s="44">
        <f t="shared" si="107"/>
        <v>45536</v>
      </c>
      <c r="X98" s="44">
        <f t="shared" si="107"/>
        <v>45566</v>
      </c>
      <c r="Y98" s="44">
        <f t="shared" si="107"/>
        <v>45597</v>
      </c>
      <c r="Z98" s="44">
        <f t="shared" si="107"/>
        <v>45627</v>
      </c>
      <c r="AA98" s="44">
        <f t="shared" si="107"/>
        <v>45658</v>
      </c>
      <c r="AB98" s="44">
        <f t="shared" si="107"/>
        <v>45689</v>
      </c>
      <c r="AC98" s="44">
        <f t="shared" si="107"/>
        <v>45717</v>
      </c>
      <c r="AD98" s="44">
        <f t="shared" si="107"/>
        <v>45748</v>
      </c>
      <c r="AE98" s="44">
        <f t="shared" si="107"/>
        <v>45778</v>
      </c>
      <c r="AF98" s="44">
        <f t="shared" si="107"/>
        <v>45809</v>
      </c>
      <c r="AG98" s="44">
        <f t="shared" si="107"/>
        <v>45839</v>
      </c>
      <c r="AH98" s="44">
        <f t="shared" si="107"/>
        <v>45870</v>
      </c>
      <c r="AI98" s="44">
        <f t="shared" si="107"/>
        <v>45901</v>
      </c>
      <c r="AJ98" s="44">
        <f t="shared" si="107"/>
        <v>45931</v>
      </c>
      <c r="AK98" s="44">
        <f t="shared" si="107"/>
        <v>45962</v>
      </c>
      <c r="AL98" s="44">
        <f t="shared" si="107"/>
        <v>45992</v>
      </c>
      <c r="AM98" s="44">
        <f t="shared" si="107"/>
        <v>46023</v>
      </c>
    </row>
    <row r="99" spans="2:39" x14ac:dyDescent="0.25">
      <c r="B99" s="48" t="s">
        <v>28</v>
      </c>
      <c r="C99" s="435">
        <f>IF(C$4="X",' 1M - RES'!C61+'Res DRENE'!C21,0)</f>
        <v>-817.40070878105689</v>
      </c>
      <c r="D99" s="435">
        <f>IF(D$4="X",' 1M - RES'!D61+'Res DRENE'!D21,0)</f>
        <v>1500.5411710001185</v>
      </c>
      <c r="E99" s="435">
        <f>IF(E$4="X",' 1M - RES'!E61+'Res DRENE'!E21,0)</f>
        <v>8731.8422554663084</v>
      </c>
      <c r="F99" s="435">
        <f>IF(F$4="X",' 1M - RES'!F61+'Res DRENE'!F21,0)</f>
        <v>9959.0893365541997</v>
      </c>
      <c r="G99" s="435">
        <f>IF(G$4="X",' 1M - RES'!G61+'Res DRENE'!G21,0)</f>
        <v>18783.478305031047</v>
      </c>
      <c r="H99" s="435">
        <f>IF(H$4="X",' 1M - RES'!H61+'Res DRENE'!H21,0)</f>
        <v>135616.48967997299</v>
      </c>
      <c r="I99" s="435">
        <f>IF(I$4="X",' 1M - RES'!I61+'Res DRENE'!I21,0)</f>
        <v>270273.79715629353</v>
      </c>
      <c r="J99" s="435">
        <f>IF(J$4="X",' 1M - RES'!J61+'Res DRENE'!J21,0)</f>
        <v>323900.85681893257</v>
      </c>
      <c r="K99" s="435">
        <f>IF(K$4="X",' 1M - RES'!K61+'Res DRENE'!K21,0)</f>
        <v>185303.62622265544</v>
      </c>
      <c r="L99" s="435">
        <f>IF(L$4="X",' 1M - RES'!L61+'Res DRENE'!L21,0)</f>
        <v>40285.736844051557</v>
      </c>
      <c r="M99" s="435">
        <f>IF(M$4="X",' 1M - RES'!M61+'Res DRENE'!M21,0)</f>
        <v>65698.392095132585</v>
      </c>
      <c r="N99" s="435">
        <f>IF(N$4="X",' 1M - RES'!N61+'Res DRENE'!N21,0)</f>
        <v>133896.48408842762</v>
      </c>
      <c r="O99" s="435">
        <f>IF(O$4="X",' 1M - RES'!O61+'Res DRENE'!O21,0)</f>
        <v>153969.27127360337</v>
      </c>
      <c r="P99" s="435">
        <f>IF(P$4="X",' 1M - RES'!P61+'Res DRENE'!P21,0)</f>
        <v>128537.50673993056</v>
      </c>
      <c r="Q99" s="435">
        <f>IF(Q$4="X",' 1M - RES'!Q61+'Res DRENE'!Q21,0)</f>
        <v>101381.93032002143</v>
      </c>
      <c r="R99" s="435">
        <f>IF(R$4="X",' 1M - RES'!R61+'Res DRENE'!R21,0)</f>
        <v>64703.055629462848</v>
      </c>
      <c r="S99" s="435">
        <f>IF(S$4="X",' 1M - RES'!S61+'Res DRENE'!S21,0)</f>
        <v>92839.005208917064</v>
      </c>
      <c r="T99" s="421">
        <f>IF(T$4="X",' 1M - RES'!T61+'Res DRENE'!T21,0)</f>
        <v>503702.01224201079</v>
      </c>
      <c r="U99" s="421">
        <f>IF(U$4="X",' 1M - RES'!U61+'Res DRENE'!U21,0)</f>
        <v>676636.72732494411</v>
      </c>
      <c r="V99" s="421">
        <f>IF(V$4="X",' 1M - RES'!V61+'Res DRENE'!V21,0)</f>
        <v>643396.39893387887</v>
      </c>
      <c r="W99" s="421">
        <f>IF(W$4="X",' 1M - RES'!W61+'Res DRENE'!W21,0)</f>
        <v>317810.43139468093</v>
      </c>
      <c r="X99" s="421">
        <f>IF(X$4="X",' 1M - RES'!X61+'Res DRENE'!X21,0)</f>
        <v>62289.863380460964</v>
      </c>
      <c r="Y99" s="421">
        <f>IF(Y$4="X",' 1M - RES'!Y61+'Res DRENE'!Y21,0)</f>
        <v>93333.845296913598</v>
      </c>
      <c r="Z99" s="421">
        <f>IF(Z$4="X",' 1M - RES'!Z61+'Res DRENE'!Z21,0)</f>
        <v>154930.49976293961</v>
      </c>
      <c r="AA99" s="421">
        <f>IF(AA$4="X",' 1M - RES'!AA61+'Res DRENE'!AA21,0)</f>
        <v>153969.27127360337</v>
      </c>
      <c r="AB99" s="421">
        <f>IF(AB$4="X",' 1M - RES'!AB61+'Res DRENE'!AB21,0)</f>
        <v>128537.50673993056</v>
      </c>
      <c r="AC99" s="421">
        <f>IF(AC$4="X",' 1M - RES'!AC61+'Res DRENE'!AC21,0)</f>
        <v>101381.93032002143</v>
      </c>
      <c r="AD99" s="421">
        <f>IF(AD$4="X",' 1M - RES'!AD61+'Res DRENE'!AD21,0)</f>
        <v>64703.055629462848</v>
      </c>
      <c r="AE99" s="421">
        <f>IF(AE$4="X",' 1M - RES'!AE61+'Res DRENE'!AE21,0)</f>
        <v>92839.005208917064</v>
      </c>
      <c r="AF99" s="421">
        <f>IF(AF$4="X",' 1M - RES'!AF61+'Res DRENE'!AF21,0)</f>
        <v>0</v>
      </c>
      <c r="AG99" s="421">
        <f>IF(AG$4="X",' 1M - RES'!AG61+'Res DRENE'!AG21,0)</f>
        <v>0</v>
      </c>
      <c r="AH99" s="421">
        <f>IF(AH$4="X",' 1M - RES'!AH61+'Res DRENE'!AH21,0)</f>
        <v>0</v>
      </c>
      <c r="AI99" s="421">
        <f>IF(AI$4="X",' 1M - RES'!AI61+'Res DRENE'!AI21,0)</f>
        <v>0</v>
      </c>
      <c r="AJ99" s="421">
        <f>IF(AJ$4="X",' 1M - RES'!AJ61+'Res DRENE'!AJ21,0)</f>
        <v>0</v>
      </c>
      <c r="AK99" s="421">
        <f>IF(AK$4="X",' 1M - RES'!AK61+'Res DRENE'!AK21,0)</f>
        <v>0</v>
      </c>
      <c r="AL99" s="421">
        <f>IF(AL$4="X",' 1M - RES'!AL61+'Res DRENE'!AL21,0)</f>
        <v>0</v>
      </c>
      <c r="AM99" s="421">
        <f>IF(AM$4="X",' 1M - RES'!AM61+'Res DRENE'!AM21,0)</f>
        <v>0</v>
      </c>
    </row>
    <row r="100" spans="2:39" x14ac:dyDescent="0.25">
      <c r="B100" s="49" t="s">
        <v>29</v>
      </c>
      <c r="C100" s="430">
        <f>IF(C$4="X",'2M - SGS'!C73+'Biz DRENE'!C77,0)</f>
        <v>0</v>
      </c>
      <c r="D100" s="430">
        <f>IF(D$4="X",'2M - SGS'!D73+'Biz DRENE'!D77,0)</f>
        <v>831.88317816802851</v>
      </c>
      <c r="E100" s="430">
        <f>IF(E$4="X",'2M - SGS'!E73+'Biz DRENE'!E77,0)</f>
        <v>4529.8422500238003</v>
      </c>
      <c r="F100" s="430">
        <f>IF(F$4="X",'2M - SGS'!F73+'Biz DRENE'!F77,0)</f>
        <v>9662.5122755651755</v>
      </c>
      <c r="G100" s="430">
        <f>IF(G$4="X",'2M - SGS'!G73+'Biz DRENE'!G77,0)</f>
        <v>17784.508320632023</v>
      </c>
      <c r="H100" s="430">
        <f>IF(H$4="X",'2M - SGS'!H73+'Biz DRENE'!H77,0)</f>
        <v>30356.181176761991</v>
      </c>
      <c r="I100" s="430">
        <f>IF(I$4="X",'2M - SGS'!I73+'Biz DRENE'!I77,0)</f>
        <v>50760.853270520071</v>
      </c>
      <c r="J100" s="430">
        <f>IF(J$4="X",'2M - SGS'!J73+'Biz DRENE'!J77,0)</f>
        <v>45711.101909128047</v>
      </c>
      <c r="K100" s="430">
        <f>IF(K$4="X",'2M - SGS'!K73+'Biz DRENE'!K77,0)</f>
        <v>52709.938669607021</v>
      </c>
      <c r="L100" s="430">
        <f>IF(L$4="X",'2M - SGS'!L73+'Biz DRENE'!L77,0)</f>
        <v>44976.598868449015</v>
      </c>
      <c r="M100" s="430">
        <f>IF(M$4="X",'2M - SGS'!M73+'Biz DRENE'!M77,0)</f>
        <v>47270.984544581625</v>
      </c>
      <c r="N100" s="430">
        <f>IF(N$4="X",'2M - SGS'!N73+'Biz DRENE'!N77,0)</f>
        <v>68699.260105893263</v>
      </c>
      <c r="O100" s="430">
        <f>IF(O$4="X",'2M - SGS'!O73+'Biz DRENE'!O77,0)</f>
        <v>84894.456937930358</v>
      </c>
      <c r="P100" s="430">
        <f>IF(P$4="X",'2M - SGS'!P73+'Biz DRENE'!P77,0)</f>
        <v>64335.148546424745</v>
      </c>
      <c r="Q100" s="430">
        <f>IF(Q$4="X",'2M - SGS'!Q73+'Biz DRENE'!Q77,0)</f>
        <v>72417.018924771633</v>
      </c>
      <c r="R100" s="430">
        <f>IF(R$4="X",'2M - SGS'!R73+'Biz DRENE'!R77,0)</f>
        <v>80117.156148287017</v>
      </c>
      <c r="S100" s="430">
        <f>IF(S$4="X",'2M - SGS'!S73+'Biz DRENE'!S77,0)</f>
        <v>106649.6349342427</v>
      </c>
      <c r="T100" s="422">
        <f>IF(T$4="X",'2M - SGS'!T73+'Biz DRENE'!T77,0)</f>
        <v>156890.21922665107</v>
      </c>
      <c r="U100" s="422">
        <f>IF(U$4="X",'2M - SGS'!U73+'Biz DRENE'!U77,0)</f>
        <v>202591.30147309575</v>
      </c>
      <c r="V100" s="422">
        <f>IF(V$4="X",'2M - SGS'!V73+'Biz DRENE'!V77,0)</f>
        <v>170849.11830681184</v>
      </c>
      <c r="W100" s="422">
        <f>IF(W$4="X",'2M - SGS'!W73+'Biz DRENE'!W77,0)</f>
        <v>143938.1717754101</v>
      </c>
      <c r="X100" s="422">
        <f>IF(X$4="X",'2M - SGS'!X73+'Biz DRENE'!X77,0)</f>
        <v>91950.951732043453</v>
      </c>
      <c r="Y100" s="422">
        <f>IF(Y$4="X",'2M - SGS'!Y73+'Biz DRENE'!Y77,0)</f>
        <v>78707.901888297172</v>
      </c>
      <c r="Z100" s="422">
        <f>IF(Z$4="X",'2M - SGS'!Z73+'Biz DRENE'!Z77,0)</f>
        <v>82239.882508981696</v>
      </c>
      <c r="AA100" s="422">
        <f>IF(AA$4="X",'2M - SGS'!AA73+'Biz DRENE'!AA77,0)</f>
        <v>84894.456937930358</v>
      </c>
      <c r="AB100" s="422">
        <f>IF(AB$4="X",'2M - SGS'!AB73+'Biz DRENE'!AB77,0)</f>
        <v>64335.148546424745</v>
      </c>
      <c r="AC100" s="422">
        <f>IF(AC$4="X",'2M - SGS'!AC73+'Biz DRENE'!AC77,0)</f>
        <v>72417.018924771633</v>
      </c>
      <c r="AD100" s="422">
        <f>IF(AD$4="X",'2M - SGS'!AD73+'Biz DRENE'!AD77,0)</f>
        <v>80117.156148287017</v>
      </c>
      <c r="AE100" s="422">
        <f>IF(AE$4="X",'2M - SGS'!AE73+'Biz DRENE'!AE77,0)</f>
        <v>106649.6349342427</v>
      </c>
      <c r="AF100" s="422">
        <f>IF(AF$4="X",'2M - SGS'!AF73+'Biz DRENE'!AF77,0)</f>
        <v>0</v>
      </c>
      <c r="AG100" s="422">
        <f>IF(AG$4="X",'2M - SGS'!AG73+'Biz DRENE'!AG77,0)</f>
        <v>0</v>
      </c>
      <c r="AH100" s="422">
        <f>IF(AH$4="X",'2M - SGS'!AH73+'Biz DRENE'!AH77,0)</f>
        <v>0</v>
      </c>
      <c r="AI100" s="422">
        <f>IF(AI$4="X",'2M - SGS'!AI73+'Biz DRENE'!AI77,0)</f>
        <v>0</v>
      </c>
      <c r="AJ100" s="422">
        <f>IF(AJ$4="X",'2M - SGS'!AJ73+'Biz DRENE'!AJ77,0)</f>
        <v>0</v>
      </c>
      <c r="AK100" s="422">
        <f>IF(AK$4="X",'2M - SGS'!AK73+'Biz DRENE'!AK77,0)</f>
        <v>0</v>
      </c>
      <c r="AL100" s="422">
        <f>IF(AL$4="X",'2M - SGS'!AL73+'Biz DRENE'!AL77,0)</f>
        <v>0</v>
      </c>
      <c r="AM100" s="422">
        <f>IF(AM$4="X",'2M - SGS'!AM73+'Biz DRENE'!AM77,0)</f>
        <v>0</v>
      </c>
    </row>
    <row r="101" spans="2:39" x14ac:dyDescent="0.25">
      <c r="B101" s="49" t="s">
        <v>30</v>
      </c>
      <c r="C101" s="430">
        <f>IF(C$4="X",'3M - LGS'!C73+'Biz DRENE'!C78,0)</f>
        <v>0</v>
      </c>
      <c r="D101" s="430">
        <f>IF(D$4="X",'3M - LGS'!D73+'Biz DRENE'!D78,0)</f>
        <v>310.75664086936064</v>
      </c>
      <c r="E101" s="430">
        <f>IF(E$4="X",'3M - LGS'!E73+'Biz DRENE'!E78,0)</f>
        <v>4536.1255468625495</v>
      </c>
      <c r="F101" s="430">
        <f>IF(F$4="X",'3M - LGS'!F73+'Biz DRENE'!F78,0)</f>
        <v>12245.339757936619</v>
      </c>
      <c r="G101" s="430">
        <f>IF(G$4="X",'3M - LGS'!G73+'Biz DRENE'!G78,0)</f>
        <v>36085.843373893164</v>
      </c>
      <c r="H101" s="430">
        <f>IF(H$4="X",'3M - LGS'!H73+'Biz DRENE'!H78,0)</f>
        <v>111242.977673895</v>
      </c>
      <c r="I101" s="430">
        <f>IF(I$4="X",'3M - LGS'!I73+'Biz DRENE'!I78,0)</f>
        <v>174683.15770090744</v>
      </c>
      <c r="J101" s="430">
        <f>IF(J$4="X",'3M - LGS'!J73+'Biz DRENE'!J78,0)</f>
        <v>188154.0672924947</v>
      </c>
      <c r="K101" s="430">
        <f>IF(K$4="X",'3M - LGS'!K73+'Biz DRENE'!K78,0)</f>
        <v>148189.16086081433</v>
      </c>
      <c r="L101" s="430">
        <f>IF(L$4="X",'3M - LGS'!L73+'Biz DRENE'!L78,0)</f>
        <v>88933.901481285648</v>
      </c>
      <c r="M101" s="430">
        <f>IF(M$4="X",'3M - LGS'!M73+'Biz DRENE'!M78,0)</f>
        <v>92920.670790955555</v>
      </c>
      <c r="N101" s="430">
        <f>IF(N$4="X",'3M - LGS'!N73+'Biz DRENE'!N78,0)</f>
        <v>128980.81771947927</v>
      </c>
      <c r="O101" s="430">
        <f>IF(O$4="X",'3M - LGS'!O73+'Biz DRENE'!O78,0)</f>
        <v>160154.61101818009</v>
      </c>
      <c r="P101" s="430">
        <f>IF(P$4="X",'3M - LGS'!P73+'Biz DRENE'!P78,0)</f>
        <v>128974.44988060235</v>
      </c>
      <c r="Q101" s="430">
        <f>IF(Q$4="X",'3M - LGS'!Q73+'Biz DRENE'!Q78,0)</f>
        <v>136925.40791158154</v>
      </c>
      <c r="R101" s="430">
        <f>IF(R$4="X",'3M - LGS'!R73+'Biz DRENE'!R78,0)</f>
        <v>127157.45833319286</v>
      </c>
      <c r="S101" s="430">
        <f>IF(S$4="X",'3M - LGS'!S73+'Biz DRENE'!S78,0)</f>
        <v>166113.80560589946</v>
      </c>
      <c r="T101" s="422">
        <f>IF(T$4="X",'3M - LGS'!T73+'Biz DRENE'!T78,0)</f>
        <v>411316.22540153918</v>
      </c>
      <c r="U101" s="422">
        <f>IF(U$4="X",'3M - LGS'!U73+'Biz DRENE'!U78,0)</f>
        <v>500161.29437771434</v>
      </c>
      <c r="V101" s="422">
        <f>IF(V$4="X",'3M - LGS'!V73+'Biz DRENE'!V78,0)</f>
        <v>448733.26505014079</v>
      </c>
      <c r="W101" s="422">
        <f>IF(W$4="X",'3M - LGS'!W73+'Biz DRENE'!W78,0)</f>
        <v>310516.04289184313</v>
      </c>
      <c r="X101" s="422">
        <f>IF(X$4="X",'3M - LGS'!X73+'Biz DRENE'!X78,0)</f>
        <v>148017.73642591911</v>
      </c>
      <c r="Y101" s="422">
        <f>IF(Y$4="X",'3M - LGS'!Y73+'Biz DRENE'!Y78,0)</f>
        <v>134859.80845678295</v>
      </c>
      <c r="Z101" s="422">
        <f>IF(Z$4="X",'3M - LGS'!Z73+'Biz DRENE'!Z78,0)</f>
        <v>150145.00711206713</v>
      </c>
      <c r="AA101" s="422">
        <f>IF(AA$4="X",'3M - LGS'!AA73+'Biz DRENE'!AA78,0)</f>
        <v>160154.61101818009</v>
      </c>
      <c r="AB101" s="422">
        <f>IF(AB$4="X",'3M - LGS'!AB73+'Biz DRENE'!AB78,0)</f>
        <v>128974.44988060235</v>
      </c>
      <c r="AC101" s="422">
        <f>IF(AC$4="X",'3M - LGS'!AC73+'Biz DRENE'!AC78,0)</f>
        <v>136925.40791158154</v>
      </c>
      <c r="AD101" s="422">
        <f>IF(AD$4="X",'3M - LGS'!AD73+'Biz DRENE'!AD78,0)</f>
        <v>127157.45833319286</v>
      </c>
      <c r="AE101" s="422">
        <f>IF(AE$4="X",'3M - LGS'!AE73+'Biz DRENE'!AE78,0)</f>
        <v>166113.80560589946</v>
      </c>
      <c r="AF101" s="422">
        <f>IF(AF$4="X",'3M - LGS'!AF73+'Biz DRENE'!AF78,0)</f>
        <v>0</v>
      </c>
      <c r="AG101" s="422">
        <f>IF(AG$4="X",'3M - LGS'!AG73+'Biz DRENE'!AG78,0)</f>
        <v>0</v>
      </c>
      <c r="AH101" s="422">
        <f>IF(AH$4="X",'3M - LGS'!AH73+'Biz DRENE'!AH78,0)</f>
        <v>0</v>
      </c>
      <c r="AI101" s="422">
        <f>IF(AI$4="X",'3M - LGS'!AI73+'Biz DRENE'!AI78,0)</f>
        <v>0</v>
      </c>
      <c r="AJ101" s="422">
        <f>IF(AJ$4="X",'3M - LGS'!AJ73+'Biz DRENE'!AJ78,0)</f>
        <v>0</v>
      </c>
      <c r="AK101" s="422">
        <f>IF(AK$4="X",'3M - LGS'!AK73+'Biz DRENE'!AK78,0)</f>
        <v>0</v>
      </c>
      <c r="AL101" s="422">
        <f>IF(AL$4="X",'3M - LGS'!AL73+'Biz DRENE'!AL78,0)</f>
        <v>0</v>
      </c>
      <c r="AM101" s="422">
        <f>IF(AM$4="X",'3M - LGS'!AM73+'Biz DRENE'!AM78,0)</f>
        <v>0</v>
      </c>
    </row>
    <row r="102" spans="2:39" x14ac:dyDescent="0.25">
      <c r="B102" s="49" t="s">
        <v>31</v>
      </c>
      <c r="C102" s="430">
        <f>IF(C$4="X",'4M - SPS'!C73+'Biz DRENE'!C79,0)</f>
        <v>0</v>
      </c>
      <c r="D102" s="430">
        <f>IF(D$4="X",'4M - SPS'!D73+'Biz DRENE'!D79,0)</f>
        <v>740.31339635085351</v>
      </c>
      <c r="E102" s="430">
        <f>IF(E$4="X",'4M - SPS'!E73+'Biz DRENE'!E79,0)</f>
        <v>1824.7103242578937</v>
      </c>
      <c r="F102" s="430">
        <f>IF(F$4="X",'4M - SPS'!F73+'Biz DRENE'!F79,0)</f>
        <v>3175.8625512391991</v>
      </c>
      <c r="G102" s="430">
        <f>IF(G$4="X",'4M - SPS'!G73+'Biz DRENE'!G79,0)</f>
        <v>6596.4190047742313</v>
      </c>
      <c r="H102" s="430">
        <f>IF(H$4="X",'4M - SPS'!H73+'Biz DRENE'!H79,0)</f>
        <v>18215.074752934208</v>
      </c>
      <c r="I102" s="430">
        <f>IF(I$4="X",'4M - SPS'!I73+'Biz DRENE'!I79,0)</f>
        <v>30908.89613007339</v>
      </c>
      <c r="J102" s="430">
        <f>IF(J$4="X",'4M - SPS'!J73+'Biz DRENE'!J79,0)</f>
        <v>53867.984096858061</v>
      </c>
      <c r="K102" s="430">
        <f>IF(K$4="X",'4M - SPS'!K73+'Biz DRENE'!K79,0)</f>
        <v>31188.329096065718</v>
      </c>
      <c r="L102" s="430">
        <f>IF(L$4="X",'4M - SPS'!L73+'Biz DRENE'!L79,0)</f>
        <v>17011.591117316286</v>
      </c>
      <c r="M102" s="430">
        <f>IF(M$4="X",'4M - SPS'!M73+'Biz DRENE'!M79,0)</f>
        <v>19390.021969948302</v>
      </c>
      <c r="N102" s="430">
        <f>IF(N$4="X",'4M - SPS'!N73+'Biz DRENE'!N79,0)</f>
        <v>35039.049025680477</v>
      </c>
      <c r="O102" s="430">
        <f>IF(O$4="X",'4M - SPS'!O73+'Biz DRENE'!O79,0)</f>
        <v>47561.811673023905</v>
      </c>
      <c r="P102" s="430">
        <f>IF(P$4="X",'4M - SPS'!P73+'Biz DRENE'!P79,0)</f>
        <v>38383.06950114049</v>
      </c>
      <c r="Q102" s="430">
        <f>IF(Q$4="X",'4M - SPS'!Q73+'Biz DRENE'!Q79,0)</f>
        <v>39097.354967283682</v>
      </c>
      <c r="R102" s="430">
        <f>IF(R$4="X",'4M - SPS'!R73+'Biz DRENE'!R79,0)</f>
        <v>36610.469928033446</v>
      </c>
      <c r="S102" s="430">
        <f>IF(S$4="X",'4M - SPS'!S73+'Biz DRENE'!S79,0)</f>
        <v>51552.913598002931</v>
      </c>
      <c r="T102" s="422">
        <f>IF(T$4="X",'4M - SPS'!T73+'Biz DRENE'!T79,0)</f>
        <v>140433.41046625556</v>
      </c>
      <c r="U102" s="422">
        <f>IF(U$4="X",'4M - SPS'!U73+'Biz DRENE'!U79,0)</f>
        <v>166454.32396111169</v>
      </c>
      <c r="V102" s="422">
        <f>IF(V$4="X",'4M - SPS'!V73+'Biz DRENE'!V79,0)</f>
        <v>154890.30026356556</v>
      </c>
      <c r="W102" s="422">
        <f>IF(W$4="X",'4M - SPS'!W73+'Biz DRENE'!W79,0)</f>
        <v>97917.687480170309</v>
      </c>
      <c r="X102" s="422">
        <f>IF(X$4="X",'4M - SPS'!X73+'Biz DRENE'!X79,0)</f>
        <v>42508.20590814024</v>
      </c>
      <c r="Y102" s="422">
        <f>IF(Y$4="X",'4M - SPS'!Y73+'Biz DRENE'!Y79,0)</f>
        <v>38722.752813297302</v>
      </c>
      <c r="Z102" s="422">
        <f>IF(Z$4="X",'4M - SPS'!Z73+'Biz DRENE'!Z79,0)</f>
        <v>43419.548651599776</v>
      </c>
      <c r="AA102" s="422">
        <f>IF(AA$4="X",'4M - SPS'!AA73+'Biz DRENE'!AA79,0)</f>
        <v>47561.811673023905</v>
      </c>
      <c r="AB102" s="422">
        <f>IF(AB$4="X",'4M - SPS'!AB73+'Biz DRENE'!AB79,0)</f>
        <v>38383.06950114049</v>
      </c>
      <c r="AC102" s="422">
        <f>IF(AC$4="X",'4M - SPS'!AC73+'Biz DRENE'!AC79,0)</f>
        <v>39097.354967283682</v>
      </c>
      <c r="AD102" s="422">
        <f>IF(AD$4="X",'4M - SPS'!AD73+'Biz DRENE'!AD79,0)</f>
        <v>36610.469928033446</v>
      </c>
      <c r="AE102" s="422">
        <f>IF(AE$4="X",'4M - SPS'!AE73+'Biz DRENE'!AE79,0)</f>
        <v>51552.913598002931</v>
      </c>
      <c r="AF102" s="422">
        <f>IF(AF$4="X",'4M - SPS'!AF73+'Biz DRENE'!AF79,0)</f>
        <v>0</v>
      </c>
      <c r="AG102" s="422">
        <f>IF(AG$4="X",'4M - SPS'!AG73+'Biz DRENE'!AG79,0)</f>
        <v>0</v>
      </c>
      <c r="AH102" s="422">
        <f>IF(AH$4="X",'4M - SPS'!AH73+'Biz DRENE'!AH79,0)</f>
        <v>0</v>
      </c>
      <c r="AI102" s="422">
        <f>IF(AI$4="X",'4M - SPS'!AI73+'Biz DRENE'!AI79,0)</f>
        <v>0</v>
      </c>
      <c r="AJ102" s="422">
        <f>IF(AJ$4="X",'4M - SPS'!AJ73+'Biz DRENE'!AJ79,0)</f>
        <v>0</v>
      </c>
      <c r="AK102" s="422">
        <f>IF(AK$4="X",'4M - SPS'!AK73+'Biz DRENE'!AK79,0)</f>
        <v>0</v>
      </c>
      <c r="AL102" s="422">
        <f>IF(AL$4="X",'4M - SPS'!AL73+'Biz DRENE'!AL79,0)</f>
        <v>0</v>
      </c>
      <c r="AM102" s="422">
        <f>IF(AM$4="X",'4M - SPS'!AM73+'Biz DRENE'!AM79,0)</f>
        <v>0</v>
      </c>
    </row>
    <row r="103" spans="2:39" ht="15.75" thickBot="1" x14ac:dyDescent="0.3">
      <c r="B103" s="29" t="s">
        <v>32</v>
      </c>
      <c r="C103" s="436">
        <f>IF(C$4="X",'11M - LPS'!C73+'Biz DRENE'!C80,0)</f>
        <v>0</v>
      </c>
      <c r="D103" s="436">
        <f>IF(D$4="X",'11M - LPS'!D73+'Biz DRENE'!D80,0)</f>
        <v>0</v>
      </c>
      <c r="E103" s="436">
        <f>IF(E$4="X",'11M - LPS'!E73+'Biz DRENE'!E80,0)</f>
        <v>110.16184849433583</v>
      </c>
      <c r="F103" s="436">
        <f>IF(F$4="X",'11M - LPS'!F73+'Biz DRENE'!F80,0)</f>
        <v>221.92301430627538</v>
      </c>
      <c r="G103" s="436">
        <f>IF(G$4="X",'11M - LPS'!G73+'Biz DRENE'!G80,0)</f>
        <v>356.2836846112429</v>
      </c>
      <c r="H103" s="436">
        <f>IF(H$4="X",'11M - LPS'!H73+'Biz DRENE'!H80,0)</f>
        <v>6107.3153810990298</v>
      </c>
      <c r="I103" s="436">
        <f>IF(I$4="X",'11M - LPS'!I73+'Biz DRENE'!I80,0)</f>
        <v>13244.3533659278</v>
      </c>
      <c r="J103" s="436">
        <f>IF(J$4="X",'11M - LPS'!J73+'Biz DRENE'!J80,0)</f>
        <v>14768.107484001246</v>
      </c>
      <c r="K103" s="436">
        <f>IF(K$4="X",'11M - LPS'!K73+'Biz DRENE'!K80,0)</f>
        <v>8090.9458210449993</v>
      </c>
      <c r="L103" s="436">
        <f>IF(L$4="X",'11M - LPS'!L73+'Biz DRENE'!L80,0)</f>
        <v>2294.5133104803822</v>
      </c>
      <c r="M103" s="436">
        <f>IF(M$4="X",'11M - LPS'!M73+'Biz DRENE'!M80,0)</f>
        <v>1335.9038451527624</v>
      </c>
      <c r="N103" s="436">
        <f>IF(N$4="X",'11M - LPS'!N73+'Biz DRENE'!N80,0)</f>
        <v>6442.4868516451934</v>
      </c>
      <c r="O103" s="436">
        <f>IF(O$4="X",'11M - LPS'!O73+'Biz DRENE'!O80,0)</f>
        <v>7519.8910010735444</v>
      </c>
      <c r="P103" s="436">
        <f>IF(P$4="X",'11M - LPS'!P73+'Biz DRENE'!P80,0)</f>
        <v>5916.4159185693361</v>
      </c>
      <c r="Q103" s="436">
        <f>IF(Q$4="X",'11M - LPS'!Q73+'Biz DRENE'!Q80,0)</f>
        <v>6664.4110400312311</v>
      </c>
      <c r="R103" s="436">
        <f>IF(R$4="X",'11M - LPS'!R73+'Biz DRENE'!R80,0)</f>
        <v>7888.9665131181555</v>
      </c>
      <c r="S103" s="436">
        <f>IF(S$4="X",'11M - LPS'!S73+'Biz DRENE'!S80,0)</f>
        <v>13560.15863974716</v>
      </c>
      <c r="T103" s="423">
        <f>IF(T$4="X",'11M - LPS'!T73+'Biz DRENE'!T80,0)</f>
        <v>37233.962880813975</v>
      </c>
      <c r="U103" s="423">
        <f>IF(U$4="X",'11M - LPS'!U73+'Biz DRENE'!U80,0)</f>
        <v>41339.355340256778</v>
      </c>
      <c r="V103" s="423">
        <f>IF(V$4="X",'11M - LPS'!V73+'Biz DRENE'!V80,0)</f>
        <v>40047.267021830899</v>
      </c>
      <c r="W103" s="423">
        <f>IF(W$4="X",'11M - LPS'!W73+'Biz DRENE'!W80,0)</f>
        <v>25012.457871026301</v>
      </c>
      <c r="X103" s="423">
        <f>IF(X$4="X",'11M - LPS'!X73+'Biz DRENE'!X80,0)</f>
        <v>9922.138097374429</v>
      </c>
      <c r="Y103" s="423">
        <f>IF(Y$4="X",'11M - LPS'!Y73+'Biz DRENE'!Y80,0)</f>
        <v>7135.6106755980563</v>
      </c>
      <c r="Z103" s="423">
        <f>IF(Z$4="X",'11M - LPS'!Z73+'Biz DRENE'!Z80,0)</f>
        <v>6901.0995484386294</v>
      </c>
      <c r="AA103" s="423">
        <f>IF(AA$4="X",'11M - LPS'!AA73+'Biz DRENE'!AA80,0)</f>
        <v>7519.8910010735444</v>
      </c>
      <c r="AB103" s="423">
        <f>IF(AB$4="X",'11M - LPS'!AB73+'Biz DRENE'!AB80,0)</f>
        <v>5916.4159185693361</v>
      </c>
      <c r="AC103" s="423">
        <f>IF(AC$4="X",'11M - LPS'!AC73+'Biz DRENE'!AC80,0)</f>
        <v>6664.4110400312311</v>
      </c>
      <c r="AD103" s="423">
        <f>IF(AD$4="X",'11M - LPS'!AD73+'Biz DRENE'!AD80,0)</f>
        <v>7888.9665131181555</v>
      </c>
      <c r="AE103" s="423">
        <f>IF(AE$4="X",'11M - LPS'!AE73+'Biz DRENE'!AE80,0)</f>
        <v>13560.15863974716</v>
      </c>
      <c r="AF103" s="423">
        <f>IF(AF$4="X",'11M - LPS'!AF73+'Biz DRENE'!AF80,0)</f>
        <v>0</v>
      </c>
      <c r="AG103" s="423">
        <f>IF(AG$4="X",'11M - LPS'!AG73+'Biz DRENE'!AG80,0)</f>
        <v>0</v>
      </c>
      <c r="AH103" s="423">
        <f>IF(AH$4="X",'11M - LPS'!AH73+'Biz DRENE'!AH80,0)</f>
        <v>0</v>
      </c>
      <c r="AI103" s="423">
        <f>IF(AI$4="X",'11M - LPS'!AI73+'Biz DRENE'!AI80,0)</f>
        <v>0</v>
      </c>
      <c r="AJ103" s="423">
        <f>IF(AJ$4="X",'11M - LPS'!AJ73+'Biz DRENE'!AJ80,0)</f>
        <v>0</v>
      </c>
      <c r="AK103" s="423">
        <f>IF(AK$4="X",'11M - LPS'!AK73+'Biz DRENE'!AK80,0)</f>
        <v>0</v>
      </c>
      <c r="AL103" s="423">
        <f>IF(AL$4="X",'11M - LPS'!AL73+'Biz DRENE'!AL80,0)</f>
        <v>0</v>
      </c>
      <c r="AM103" s="423">
        <f>IF(AM$4="X",'11M - LPS'!AM73+'Biz DRENE'!AM80,0)</f>
        <v>0</v>
      </c>
    </row>
    <row r="104" spans="2:39" s="1" customFormat="1" ht="15.75" thickBot="1" x14ac:dyDescent="0.3">
      <c r="B104" s="50" t="s">
        <v>33</v>
      </c>
      <c r="C104" s="437">
        <f>SUM(C99:C103)</f>
        <v>-817.40070878105689</v>
      </c>
      <c r="D104" s="438">
        <f t="shared" ref="D104:K104" si="108">SUM(D99:D103)</f>
        <v>3383.4943863883614</v>
      </c>
      <c r="E104" s="438">
        <f t="shared" si="108"/>
        <v>19732.682225104887</v>
      </c>
      <c r="F104" s="438">
        <f t="shared" si="108"/>
        <v>35264.726935601473</v>
      </c>
      <c r="G104" s="438">
        <f t="shared" si="108"/>
        <v>79606.532688941719</v>
      </c>
      <c r="H104" s="438">
        <f t="shared" si="108"/>
        <v>301538.03866466321</v>
      </c>
      <c r="I104" s="438">
        <f t="shared" si="108"/>
        <v>539871.05762372224</v>
      </c>
      <c r="J104" s="438">
        <f t="shared" si="108"/>
        <v>626402.11760141456</v>
      </c>
      <c r="K104" s="438">
        <f t="shared" si="108"/>
        <v>425482.00067018752</v>
      </c>
      <c r="L104" s="438">
        <f t="shared" ref="L104:AM104" si="109">SUM(L99:L103)</f>
        <v>193502.34162158286</v>
      </c>
      <c r="M104" s="438">
        <f t="shared" si="109"/>
        <v>226615.97324577085</v>
      </c>
      <c r="N104" s="438">
        <f t="shared" si="109"/>
        <v>373058.09779112577</v>
      </c>
      <c r="O104" s="438">
        <f t="shared" si="109"/>
        <v>454100.04190381127</v>
      </c>
      <c r="P104" s="438">
        <f t="shared" si="109"/>
        <v>366146.59058666747</v>
      </c>
      <c r="Q104" s="438">
        <f t="shared" si="109"/>
        <v>356486.12316368951</v>
      </c>
      <c r="R104" s="438">
        <f t="shared" si="109"/>
        <v>316477.1065520944</v>
      </c>
      <c r="S104" s="438">
        <f t="shared" si="109"/>
        <v>430715.51798680931</v>
      </c>
      <c r="T104" s="42">
        <f t="shared" si="109"/>
        <v>1249575.8302172706</v>
      </c>
      <c r="U104" s="42">
        <f t="shared" si="109"/>
        <v>1587183.0024771227</v>
      </c>
      <c r="V104" s="42">
        <f t="shared" si="109"/>
        <v>1457916.3495762281</v>
      </c>
      <c r="W104" s="42">
        <f t="shared" si="109"/>
        <v>895194.7914131307</v>
      </c>
      <c r="X104" s="42">
        <f t="shared" si="109"/>
        <v>354688.89554393815</v>
      </c>
      <c r="Y104" s="42">
        <f t="shared" si="109"/>
        <v>352759.91913088906</v>
      </c>
      <c r="Z104" s="42">
        <f t="shared" si="109"/>
        <v>437636.03758402687</v>
      </c>
      <c r="AA104" s="42">
        <f t="shared" si="109"/>
        <v>454100.04190381127</v>
      </c>
      <c r="AB104" s="42">
        <f t="shared" si="109"/>
        <v>366146.59058666747</v>
      </c>
      <c r="AC104" s="42">
        <f t="shared" si="109"/>
        <v>356486.12316368951</v>
      </c>
      <c r="AD104" s="42">
        <f t="shared" si="109"/>
        <v>316477.1065520944</v>
      </c>
      <c r="AE104" s="42">
        <f t="shared" si="109"/>
        <v>430715.51798680931</v>
      </c>
      <c r="AF104" s="42">
        <f t="shared" si="109"/>
        <v>0</v>
      </c>
      <c r="AG104" s="42">
        <f t="shared" si="109"/>
        <v>0</v>
      </c>
      <c r="AH104" s="42">
        <f t="shared" si="109"/>
        <v>0</v>
      </c>
      <c r="AI104" s="42">
        <f t="shared" si="109"/>
        <v>0</v>
      </c>
      <c r="AJ104" s="42">
        <f t="shared" si="109"/>
        <v>0</v>
      </c>
      <c r="AK104" s="42">
        <f t="shared" si="109"/>
        <v>0</v>
      </c>
      <c r="AL104" s="42">
        <f t="shared" si="109"/>
        <v>0</v>
      </c>
      <c r="AM104" s="42">
        <f t="shared" si="109"/>
        <v>0</v>
      </c>
    </row>
    <row r="105" spans="2:39" ht="15.75" thickBot="1" x14ac:dyDescent="0.3">
      <c r="C105" s="434"/>
      <c r="D105" s="434"/>
      <c r="E105" s="434"/>
      <c r="F105" s="434"/>
      <c r="G105" s="434"/>
      <c r="H105" s="434"/>
      <c r="I105" s="434"/>
      <c r="J105" s="434"/>
      <c r="K105" s="434"/>
      <c r="L105" s="434"/>
      <c r="M105" s="434"/>
      <c r="N105" s="434"/>
      <c r="O105" s="434"/>
      <c r="P105" s="434"/>
      <c r="Q105" s="434"/>
      <c r="R105" s="434"/>
      <c r="S105" s="434"/>
    </row>
    <row r="106" spans="2:39" ht="15.75" thickBot="1" x14ac:dyDescent="0.3">
      <c r="B106" s="53" t="s">
        <v>149</v>
      </c>
      <c r="C106" s="439">
        <f>C98</f>
        <v>44927</v>
      </c>
      <c r="D106" s="439">
        <f t="shared" ref="D106:AM106" si="110">D98</f>
        <v>44958</v>
      </c>
      <c r="E106" s="439">
        <f t="shared" si="110"/>
        <v>44986</v>
      </c>
      <c r="F106" s="439">
        <f t="shared" si="110"/>
        <v>45017</v>
      </c>
      <c r="G106" s="439">
        <f t="shared" si="110"/>
        <v>45047</v>
      </c>
      <c r="H106" s="439">
        <f t="shared" si="110"/>
        <v>45078</v>
      </c>
      <c r="I106" s="439">
        <f t="shared" si="110"/>
        <v>45108</v>
      </c>
      <c r="J106" s="439">
        <f t="shared" si="110"/>
        <v>45139</v>
      </c>
      <c r="K106" s="439">
        <f t="shared" si="110"/>
        <v>45170</v>
      </c>
      <c r="L106" s="439">
        <f t="shared" si="110"/>
        <v>45200</v>
      </c>
      <c r="M106" s="439">
        <f t="shared" si="110"/>
        <v>45231</v>
      </c>
      <c r="N106" s="439">
        <f t="shared" si="110"/>
        <v>45261</v>
      </c>
      <c r="O106" s="439">
        <f t="shared" si="110"/>
        <v>45292</v>
      </c>
      <c r="P106" s="439">
        <f t="shared" si="110"/>
        <v>45323</v>
      </c>
      <c r="Q106" s="439">
        <f t="shared" si="110"/>
        <v>45352</v>
      </c>
      <c r="R106" s="439">
        <f t="shared" si="110"/>
        <v>45383</v>
      </c>
      <c r="S106" s="439">
        <f t="shared" si="110"/>
        <v>45413</v>
      </c>
      <c r="T106" s="52">
        <f t="shared" si="110"/>
        <v>45444</v>
      </c>
      <c r="U106" s="52">
        <f t="shared" si="110"/>
        <v>45474</v>
      </c>
      <c r="V106" s="52">
        <f t="shared" si="110"/>
        <v>45505</v>
      </c>
      <c r="W106" s="52">
        <f t="shared" si="110"/>
        <v>45536</v>
      </c>
      <c r="X106" s="52">
        <f t="shared" si="110"/>
        <v>45566</v>
      </c>
      <c r="Y106" s="52">
        <f t="shared" si="110"/>
        <v>45597</v>
      </c>
      <c r="Z106" s="52">
        <f t="shared" si="110"/>
        <v>45627</v>
      </c>
      <c r="AA106" s="52">
        <f t="shared" si="110"/>
        <v>45658</v>
      </c>
      <c r="AB106" s="52">
        <f t="shared" si="110"/>
        <v>45689</v>
      </c>
      <c r="AC106" s="52">
        <f t="shared" si="110"/>
        <v>45717</v>
      </c>
      <c r="AD106" s="52">
        <f t="shared" si="110"/>
        <v>45748</v>
      </c>
      <c r="AE106" s="52">
        <f t="shared" si="110"/>
        <v>45778</v>
      </c>
      <c r="AF106" s="52">
        <f t="shared" si="110"/>
        <v>45809</v>
      </c>
      <c r="AG106" s="52">
        <f t="shared" si="110"/>
        <v>45839</v>
      </c>
      <c r="AH106" s="52">
        <f t="shared" si="110"/>
        <v>45870</v>
      </c>
      <c r="AI106" s="52">
        <f t="shared" si="110"/>
        <v>45901</v>
      </c>
      <c r="AJ106" s="52">
        <f t="shared" si="110"/>
        <v>45931</v>
      </c>
      <c r="AK106" s="52">
        <f t="shared" si="110"/>
        <v>45962</v>
      </c>
      <c r="AL106" s="52">
        <f t="shared" si="110"/>
        <v>45992</v>
      </c>
      <c r="AM106" s="52">
        <f t="shared" si="110"/>
        <v>46023</v>
      </c>
    </row>
    <row r="107" spans="2:39" x14ac:dyDescent="0.25">
      <c r="B107" s="54" t="s">
        <v>28</v>
      </c>
      <c r="C107" s="440">
        <f>IF(C$4="X",' LI 1M - RES'!C61,0)</f>
        <v>98.603477663349608</v>
      </c>
      <c r="D107" s="440">
        <f>IF(D$4="X",' LI 1M - RES'!D61,0)</f>
        <v>1601.2682588573109</v>
      </c>
      <c r="E107" s="440">
        <f>IF(E$4="X",' LI 1M - RES'!E61,0)</f>
        <v>4262.5258505151787</v>
      </c>
      <c r="F107" s="440">
        <f>IF(F$4="X",' LI 1M - RES'!F61,0)</f>
        <v>11066.099330371695</v>
      </c>
      <c r="G107" s="440">
        <f>IF(G$4="X",' LI 1M - RES'!G61,0)</f>
        <v>24441.036477872898</v>
      </c>
      <c r="H107" s="440">
        <f>IF(H$4="X",' LI 1M - RES'!H61,0)</f>
        <v>90627.739719246616</v>
      </c>
      <c r="I107" s="440">
        <f>IF(I$4="X",' LI 1M - RES'!I61,0)</f>
        <v>134606.58735729734</v>
      </c>
      <c r="J107" s="440">
        <f>IF(J$4="X",' LI 1M - RES'!J61,0)</f>
        <v>149251.52609497478</v>
      </c>
      <c r="K107" s="440">
        <f>IF(K$4="X",' LI 1M - RES'!K61,0)</f>
        <v>133127.55850672539</v>
      </c>
      <c r="L107" s="440">
        <f>IF(L$4="X",' LI 1M - RES'!L61,0)</f>
        <v>62605.893931896571</v>
      </c>
      <c r="M107" s="440">
        <f>IF(M$4="X",' LI 1M - RES'!M61,0)</f>
        <v>78181.083156353416</v>
      </c>
      <c r="N107" s="440">
        <f>IF(N$4="X",' LI 1M - RES'!N61,0)</f>
        <v>99948.631785150676</v>
      </c>
      <c r="O107" s="440">
        <f>IF(O$4="X",' LI 1M - RES'!O61,0)</f>
        <v>105581.68066425121</v>
      </c>
      <c r="P107" s="440">
        <f>IF(P$4="X",' LI 1M - RES'!P61,0)</f>
        <v>90792.065701996558</v>
      </c>
      <c r="Q107" s="440">
        <f>IF(Q$4="X",' LI 1M - RES'!Q61,0)</f>
        <v>89902.790990492504</v>
      </c>
      <c r="R107" s="440">
        <f>IF(R$4="X",' LI 1M - RES'!R61,0)</f>
        <v>79816.854830759126</v>
      </c>
      <c r="S107" s="440">
        <f>IF(S$4="X",' LI 1M - RES'!S61,0)</f>
        <v>78989.705144041523</v>
      </c>
      <c r="T107" s="424">
        <f>IF(T$4="X",' LI 1M - RES'!T61,0)</f>
        <v>185854.09159672019</v>
      </c>
      <c r="U107" s="424">
        <f>IF(U$4="X",' LI 1M - RES'!U61,0)</f>
        <v>209763.12713245524</v>
      </c>
      <c r="V107" s="424">
        <f>IF(V$4="X",' LI 1M - RES'!V61,0)</f>
        <v>209292.89342164737</v>
      </c>
      <c r="W107" s="424">
        <f>IF(W$4="X",' LI 1M - RES'!W61,0)</f>
        <v>168302.27471651896</v>
      </c>
      <c r="X107" s="424">
        <f>IF(X$4="X",' LI 1M - RES'!X61,0)</f>
        <v>75434.982836935495</v>
      </c>
      <c r="Y107" s="424">
        <f>IF(Y$4="X",' LI 1M - RES'!Y61,0)</f>
        <v>91709.592288783417</v>
      </c>
      <c r="Z107" s="424">
        <f>IF(Z$4="X",' LI 1M - RES'!Z61,0)</f>
        <v>107041.0554948456</v>
      </c>
      <c r="AA107" s="424">
        <f>IF(AA$4="X",' LI 1M - RES'!AA61,0)</f>
        <v>105581.68066425121</v>
      </c>
      <c r="AB107" s="424">
        <f>IF(AB$4="X",' LI 1M - RES'!AB61,0)</f>
        <v>90792.065701996558</v>
      </c>
      <c r="AC107" s="424">
        <f>IF(AC$4="X",' LI 1M - RES'!AC61,0)</f>
        <v>89902.790990492504</v>
      </c>
      <c r="AD107" s="424">
        <f>IF(AD$4="X",' LI 1M - RES'!AD61,0)</f>
        <v>79816.854830759126</v>
      </c>
      <c r="AE107" s="424">
        <f>IF(AE$4="X",' LI 1M - RES'!AE61,0)</f>
        <v>78989.705144041523</v>
      </c>
      <c r="AF107" s="424">
        <f>IF(AF$4="X",' LI 1M - RES'!AF61,0)</f>
        <v>0</v>
      </c>
      <c r="AG107" s="424">
        <f>IF(AG$4="X",' LI 1M - RES'!AG61,0)</f>
        <v>0</v>
      </c>
      <c r="AH107" s="424">
        <f>IF(AH$4="X",' LI 1M - RES'!AH61,0)</f>
        <v>0</v>
      </c>
      <c r="AI107" s="424">
        <f>IF(AI$4="X",' LI 1M - RES'!AI61,0)</f>
        <v>0</v>
      </c>
      <c r="AJ107" s="424">
        <f>IF(AJ$4="X",' LI 1M - RES'!AJ61,0)</f>
        <v>0</v>
      </c>
      <c r="AK107" s="424">
        <f>IF(AK$4="X",' LI 1M - RES'!AK61,0)</f>
        <v>0</v>
      </c>
      <c r="AL107" s="424">
        <f>IF(AL$4="X",' LI 1M - RES'!AL61,0)</f>
        <v>0</v>
      </c>
      <c r="AM107" s="424">
        <f>IF(AM$4="X",' LI 1M - RES'!AM61,0)</f>
        <v>0</v>
      </c>
    </row>
    <row r="108" spans="2:39" x14ac:dyDescent="0.25">
      <c r="B108" s="49" t="s">
        <v>29</v>
      </c>
      <c r="C108" s="430">
        <f>IF(C$4="X",'LI 2M - SGS'!C73,0)</f>
        <v>0</v>
      </c>
      <c r="D108" s="430">
        <f>IF(D$4="X",'LI 2M - SGS'!D73,0)</f>
        <v>0</v>
      </c>
      <c r="E108" s="430">
        <f>IF(E$4="X",'LI 2M - SGS'!E73,0)</f>
        <v>355.61837675770164</v>
      </c>
      <c r="F108" s="430">
        <f>IF(F$4="X",'LI 2M - SGS'!F73,0)</f>
        <v>1043.1303206633913</v>
      </c>
      <c r="G108" s="430">
        <f>IF(G$4="X",'LI 2M - SGS'!G73,0)</f>
        <v>2682.0063171135616</v>
      </c>
      <c r="H108" s="430">
        <f>IF(H$4="X",'LI 2M - SGS'!H73,0)</f>
        <v>5022.9079650656022</v>
      </c>
      <c r="I108" s="430">
        <f>IF(I$4="X",'LI 2M - SGS'!I73,0)</f>
        <v>8082.6175194342932</v>
      </c>
      <c r="J108" s="430">
        <f>IF(J$4="X",'LI 2M - SGS'!J73,0)</f>
        <v>7217.3776369182315</v>
      </c>
      <c r="K108" s="430">
        <f>IF(K$4="X",'LI 2M - SGS'!K73,0)</f>
        <v>9286.2251481442327</v>
      </c>
      <c r="L108" s="430">
        <f>IF(L$4="X",'LI 2M - SGS'!L73,0)</f>
        <v>8123.8162582788045</v>
      </c>
      <c r="M108" s="430">
        <f>IF(M$4="X",'LI 2M - SGS'!M73,0)</f>
        <v>7477.3646145407638</v>
      </c>
      <c r="N108" s="430">
        <f>IF(N$4="X",'LI 2M - SGS'!N73,0)</f>
        <v>9090.2504098837089</v>
      </c>
      <c r="O108" s="430">
        <f>IF(O$4="X",'LI 2M - SGS'!O73,0)</f>
        <v>10368.742747280536</v>
      </c>
      <c r="P108" s="430">
        <f>IF(P$4="X",'LI 2M - SGS'!P73,0)</f>
        <v>7783.6839934937498</v>
      </c>
      <c r="Q108" s="430">
        <f>IF(Q$4="X",'LI 2M - SGS'!Q73,0)</f>
        <v>8842.4321263070124</v>
      </c>
      <c r="R108" s="430">
        <f>IF(R$4="X",'LI 2M - SGS'!R73,0)</f>
        <v>9793.8214052057283</v>
      </c>
      <c r="S108" s="430">
        <f>IF(S$4="X",'LI 2M - SGS'!S73,0)</f>
        <v>12680.952512215841</v>
      </c>
      <c r="T108" s="422">
        <f>IF(T$4="X",'LI 2M - SGS'!T73,0)</f>
        <v>15155.139078496766</v>
      </c>
      <c r="U108" s="422">
        <f>IF(U$4="X",'LI 2M - SGS'!U73,0)</f>
        <v>19327.517914429547</v>
      </c>
      <c r="V108" s="422">
        <f>IF(V$4="X",'LI 2M - SGS'!V73,0)</f>
        <v>15603.801553021996</v>
      </c>
      <c r="W108" s="422">
        <f>IF(W$4="X",'LI 2M - SGS'!W73,0)</f>
        <v>15964.986542227005</v>
      </c>
      <c r="X108" s="422">
        <f>IF(X$4="X",'LI 2M - SGS'!X73,0)</f>
        <v>11435.704663083354</v>
      </c>
      <c r="Y108" s="422">
        <f>IF(Y$4="X",'LI 2M - SGS'!Y73,0)</f>
        <v>9671.4723473398772</v>
      </c>
      <c r="Z108" s="422">
        <f>IF(Z$4="X",'LI 2M - SGS'!Z73,0)</f>
        <v>9979.659777209592</v>
      </c>
      <c r="AA108" s="422">
        <f>IF(AA$4="X",'LI 2M - SGS'!AA73,0)</f>
        <v>10368.742747280536</v>
      </c>
      <c r="AB108" s="422">
        <f>IF(AB$4="X",'LI 2M - SGS'!AB73,0)</f>
        <v>7783.6839934937498</v>
      </c>
      <c r="AC108" s="422">
        <f>IF(AC$4="X",'LI 2M - SGS'!AC73,0)</f>
        <v>8842.4321263070124</v>
      </c>
      <c r="AD108" s="422">
        <f>IF(AD$4="X",'LI 2M - SGS'!AD73,0)</f>
        <v>9793.8214052057283</v>
      </c>
      <c r="AE108" s="422">
        <f>IF(AE$4="X",'LI 2M - SGS'!AE73,0)</f>
        <v>12680.952512215841</v>
      </c>
      <c r="AF108" s="422">
        <f>IF(AF$4="X",'LI 2M - SGS'!AF73,0)</f>
        <v>0</v>
      </c>
      <c r="AG108" s="422">
        <f>IF(AG$4="X",'LI 2M - SGS'!AG73,0)</f>
        <v>0</v>
      </c>
      <c r="AH108" s="422">
        <f>IF(AH$4="X",'LI 2M - SGS'!AH73,0)</f>
        <v>0</v>
      </c>
      <c r="AI108" s="422">
        <f>IF(AI$4="X",'LI 2M - SGS'!AI73,0)</f>
        <v>0</v>
      </c>
      <c r="AJ108" s="422">
        <f>IF(AJ$4="X",'LI 2M - SGS'!AJ73,0)</f>
        <v>0</v>
      </c>
      <c r="AK108" s="422">
        <f>IF(AK$4="X",'LI 2M - SGS'!AK73,0)</f>
        <v>0</v>
      </c>
      <c r="AL108" s="422">
        <f>IF(AL$4="X",'LI 2M - SGS'!AL73,0)</f>
        <v>0</v>
      </c>
      <c r="AM108" s="422">
        <f>IF(AM$4="X",'LI 2M - SGS'!AM73,0)</f>
        <v>0</v>
      </c>
    </row>
    <row r="109" spans="2:39" x14ac:dyDescent="0.25">
      <c r="B109" s="49" t="s">
        <v>30</v>
      </c>
      <c r="C109" s="430">
        <f>IF(C$4="X",'LI 3M - LGS'!C73,0)</f>
        <v>0</v>
      </c>
      <c r="D109" s="430">
        <f>IF(D$4="X",'LI 3M - LGS'!D73,0)</f>
        <v>0</v>
      </c>
      <c r="E109" s="430">
        <f>IF(E$4="X",'LI 3M - LGS'!E73,0)</f>
        <v>72.129678164693573</v>
      </c>
      <c r="F109" s="430">
        <f>IF(F$4="X",'LI 3M - LGS'!F73,0)</f>
        <v>167.3647979100335</v>
      </c>
      <c r="G109" s="430">
        <f>IF(G$4="X",'LI 3M - LGS'!G73,0)</f>
        <v>367.36446113989763</v>
      </c>
      <c r="H109" s="430">
        <f>IF(H$4="X",'LI 3M - LGS'!H73,0)</f>
        <v>863.50659376146587</v>
      </c>
      <c r="I109" s="430">
        <f>IF(I$4="X",'LI 3M - LGS'!I73,0)</f>
        <v>1638.5491879562403</v>
      </c>
      <c r="J109" s="430">
        <f>IF(J$4="X",'LI 3M - LGS'!J73,0)</f>
        <v>1807.5998497063154</v>
      </c>
      <c r="K109" s="430">
        <f>IF(K$4="X",'LI 3M - LGS'!K73,0)</f>
        <v>2665.6143463255257</v>
      </c>
      <c r="L109" s="430">
        <f>IF(L$4="X",'LI 3M - LGS'!L73,0)</f>
        <v>2284.2274190168287</v>
      </c>
      <c r="M109" s="430">
        <f>IF(M$4="X",'LI 3M - LGS'!M73,0)</f>
        <v>2112.9255616598107</v>
      </c>
      <c r="N109" s="430">
        <f>IF(N$4="X",'LI 3M - LGS'!N73,0)</f>
        <v>4874.9830272513063</v>
      </c>
      <c r="O109" s="430">
        <f>IF(O$4="X",'LI 3M - LGS'!O73,0)</f>
        <v>8244.1517152835186</v>
      </c>
      <c r="P109" s="430">
        <f>IF(P$4="X",'LI 3M - LGS'!P73,0)</f>
        <v>6311.0598952472283</v>
      </c>
      <c r="Q109" s="430">
        <f>IF(Q$4="X",'LI 3M - LGS'!Q73,0)</f>
        <v>7086.2095702256311</v>
      </c>
      <c r="R109" s="430">
        <f>IF(R$4="X",'LI 3M - LGS'!R73,0)</f>
        <v>7025.4151100246609</v>
      </c>
      <c r="S109" s="430">
        <f>IF(S$4="X",'LI 3M - LGS'!S73,0)</f>
        <v>8844.6362625283582</v>
      </c>
      <c r="T109" s="422">
        <f>IF(T$4="X",'LI 3M - LGS'!T73,0)</f>
        <v>13956.131114709406</v>
      </c>
      <c r="U109" s="422">
        <f>IF(U$4="X",'LI 3M - LGS'!U73,0)</f>
        <v>17048.946722129091</v>
      </c>
      <c r="V109" s="422">
        <f>IF(V$4="X",'LI 3M - LGS'!V73,0)</f>
        <v>13741.115475485973</v>
      </c>
      <c r="W109" s="422">
        <f>IF(W$4="X",'LI 3M - LGS'!W73,0)</f>
        <v>13731.467341024079</v>
      </c>
      <c r="X109" s="422">
        <f>IF(X$4="X",'LI 3M - LGS'!X73,0)</f>
        <v>8673.5363569265137</v>
      </c>
      <c r="Y109" s="422">
        <f>IF(Y$4="X",'LI 3M - LGS'!Y73,0)</f>
        <v>7167.5810076102771</v>
      </c>
      <c r="Z109" s="422">
        <f>IF(Z$4="X",'LI 3M - LGS'!Z73,0)</f>
        <v>7471.7254993328461</v>
      </c>
      <c r="AA109" s="422">
        <f>IF(AA$4="X",'LI 3M - LGS'!AA73,0)</f>
        <v>8244.1517152835186</v>
      </c>
      <c r="AB109" s="422">
        <f>IF(AB$4="X",'LI 3M - LGS'!AB73,0)</f>
        <v>6311.0598952472283</v>
      </c>
      <c r="AC109" s="422">
        <f>IF(AC$4="X",'LI 3M - LGS'!AC73,0)</f>
        <v>7086.2095702256311</v>
      </c>
      <c r="AD109" s="422">
        <f>IF(AD$4="X",'LI 3M - LGS'!AD73,0)</f>
        <v>7025.4151100246609</v>
      </c>
      <c r="AE109" s="422">
        <f>IF(AE$4="X",'LI 3M - LGS'!AE73,0)</f>
        <v>8844.6362625283582</v>
      </c>
      <c r="AF109" s="422">
        <f>IF(AF$4="X",'LI 3M - LGS'!AF73,0)</f>
        <v>0</v>
      </c>
      <c r="AG109" s="422">
        <f>IF(AG$4="X",'LI 3M - LGS'!AG73,0)</f>
        <v>0</v>
      </c>
      <c r="AH109" s="422">
        <f>IF(AH$4="X",'LI 3M - LGS'!AH73,0)</f>
        <v>0</v>
      </c>
      <c r="AI109" s="422">
        <f>IF(AI$4="X",'LI 3M - LGS'!AI73,0)</f>
        <v>0</v>
      </c>
      <c r="AJ109" s="422">
        <f>IF(AJ$4="X",'LI 3M - LGS'!AJ73,0)</f>
        <v>0</v>
      </c>
      <c r="AK109" s="422">
        <f>IF(AK$4="X",'LI 3M - LGS'!AK73,0)</f>
        <v>0</v>
      </c>
      <c r="AL109" s="422">
        <f>IF(AL$4="X",'LI 3M - LGS'!AL73,0)</f>
        <v>0</v>
      </c>
      <c r="AM109" s="422">
        <f>IF(AM$4="X",'LI 3M - LGS'!AM73,0)</f>
        <v>0</v>
      </c>
    </row>
    <row r="110" spans="2:39" x14ac:dyDescent="0.25">
      <c r="B110" s="49" t="s">
        <v>31</v>
      </c>
      <c r="C110" s="430">
        <f>IF(C$4="X",'LI 4M - SPS'!C73,0)</f>
        <v>0</v>
      </c>
      <c r="D110" s="430">
        <f>IF(D$4="X",'LI 4M - SPS'!D73,0)</f>
        <v>0</v>
      </c>
      <c r="E110" s="430">
        <f>IF(E$4="X",'LI 4M - SPS'!E73,0)</f>
        <v>0</v>
      </c>
      <c r="F110" s="430">
        <f>IF(F$4="X",'LI 4M - SPS'!F73,0)</f>
        <v>0</v>
      </c>
      <c r="G110" s="430">
        <f>IF(G$4="X",'LI 4M - SPS'!G73,0)</f>
        <v>0</v>
      </c>
      <c r="H110" s="430">
        <f>IF(H$4="X",'LI 4M - SPS'!H73,0)</f>
        <v>0</v>
      </c>
      <c r="I110" s="430">
        <f>IF(I$4="X",'LI 4M - SPS'!I73,0)</f>
        <v>0</v>
      </c>
      <c r="J110" s="430">
        <f>IF(J$4="X",'LI 4M - SPS'!J73,0)</f>
        <v>0</v>
      </c>
      <c r="K110" s="430">
        <f>IF(K$4="X",'LI 4M - SPS'!K73,0)</f>
        <v>0</v>
      </c>
      <c r="L110" s="430">
        <f>IF(L$4="X",'LI 4M - SPS'!L73,0)</f>
        <v>0</v>
      </c>
      <c r="M110" s="430">
        <f>IF(M$4="X",'LI 4M - SPS'!M73,0)</f>
        <v>0</v>
      </c>
      <c r="N110" s="430">
        <f>IF(N$4="X",'LI 4M - SPS'!N73,0)</f>
        <v>0</v>
      </c>
      <c r="O110" s="430">
        <f>IF(O$4="X",'LI 4M - SPS'!O73,0)</f>
        <v>0</v>
      </c>
      <c r="P110" s="430">
        <f>IF(P$4="X",'LI 4M - SPS'!P73,0)</f>
        <v>0</v>
      </c>
      <c r="Q110" s="430">
        <f>IF(Q$4="X",'LI 4M - SPS'!Q73,0)</f>
        <v>0</v>
      </c>
      <c r="R110" s="430">
        <f>IF(R$4="X",'LI 4M - SPS'!R73,0)</f>
        <v>0</v>
      </c>
      <c r="S110" s="430">
        <f>IF(S$4="X",'LI 4M - SPS'!S73,0)</f>
        <v>0</v>
      </c>
      <c r="T110" s="422">
        <f>IF(T$4="X",'LI 4M - SPS'!T73,0)</f>
        <v>0</v>
      </c>
      <c r="U110" s="422">
        <f>IF(U$4="X",'LI 4M - SPS'!U73,0)</f>
        <v>0</v>
      </c>
      <c r="V110" s="422">
        <f>IF(V$4="X",'LI 4M - SPS'!V73,0)</f>
        <v>0</v>
      </c>
      <c r="W110" s="422">
        <f>IF(W$4="X",'LI 4M - SPS'!W73,0)</f>
        <v>0</v>
      </c>
      <c r="X110" s="422">
        <f>IF(X$4="X",'LI 4M - SPS'!X73,0)</f>
        <v>0</v>
      </c>
      <c r="Y110" s="422">
        <f>IF(Y$4="X",'LI 4M - SPS'!Y73,0)</f>
        <v>0</v>
      </c>
      <c r="Z110" s="422">
        <f>IF(Z$4="X",'LI 4M - SPS'!Z73,0)</f>
        <v>0</v>
      </c>
      <c r="AA110" s="422">
        <f>IF(AA$4="X",'LI 4M - SPS'!AA73,0)</f>
        <v>0</v>
      </c>
      <c r="AB110" s="422">
        <f>IF(AB$4="X",'LI 4M - SPS'!AB73,0)</f>
        <v>0</v>
      </c>
      <c r="AC110" s="422">
        <f>IF(AC$4="X",'LI 4M - SPS'!AC73,0)</f>
        <v>0</v>
      </c>
      <c r="AD110" s="422">
        <f>IF(AD$4="X",'LI 4M - SPS'!AD73,0)</f>
        <v>0</v>
      </c>
      <c r="AE110" s="422">
        <f>IF(AE$4="X",'LI 4M - SPS'!AE73,0)</f>
        <v>0</v>
      </c>
      <c r="AF110" s="422">
        <f>IF(AF$4="X",'LI 4M - SPS'!AF73,0)</f>
        <v>0</v>
      </c>
      <c r="AG110" s="422">
        <f>IF(AG$4="X",'LI 4M - SPS'!AG73,0)</f>
        <v>0</v>
      </c>
      <c r="AH110" s="422">
        <f>IF(AH$4="X",'LI 4M - SPS'!AH73,0)</f>
        <v>0</v>
      </c>
      <c r="AI110" s="422">
        <f>IF(AI$4="X",'LI 4M - SPS'!AI73,0)</f>
        <v>0</v>
      </c>
      <c r="AJ110" s="422">
        <f>IF(AJ$4="X",'LI 4M - SPS'!AJ73,0)</f>
        <v>0</v>
      </c>
      <c r="AK110" s="422">
        <f>IF(AK$4="X",'LI 4M - SPS'!AK73,0)</f>
        <v>0</v>
      </c>
      <c r="AL110" s="422">
        <f>IF(AL$4="X",'LI 4M - SPS'!AL73,0)</f>
        <v>0</v>
      </c>
      <c r="AM110" s="422">
        <f>IF(AM$4="X",'LI 4M - SPS'!AM73,0)</f>
        <v>0</v>
      </c>
    </row>
    <row r="111" spans="2:39" ht="15.75" thickBot="1" x14ac:dyDescent="0.3">
      <c r="B111" s="29" t="s">
        <v>32</v>
      </c>
      <c r="C111" s="431">
        <f>IF(C$4="X",'LI 11M - LPS'!C73,0)</f>
        <v>0</v>
      </c>
      <c r="D111" s="431">
        <f>IF(D$4="X",'LI 11M - LPS'!D73,0)</f>
        <v>0</v>
      </c>
      <c r="E111" s="431">
        <f>IF(E$4="X",'LI 11M - LPS'!E73,0)</f>
        <v>0</v>
      </c>
      <c r="F111" s="431">
        <f>IF(F$4="X",'LI 11M - LPS'!F73,0)</f>
        <v>0</v>
      </c>
      <c r="G111" s="431">
        <f>IF(G$4="X",'LI 11M - LPS'!G73,0)</f>
        <v>0</v>
      </c>
      <c r="H111" s="431">
        <f>IF(H$4="X",'LI 11M - LPS'!H73,0)</f>
        <v>0</v>
      </c>
      <c r="I111" s="431">
        <f>IF(I$4="X",'LI 11M - LPS'!I73,0)</f>
        <v>0</v>
      </c>
      <c r="J111" s="431">
        <f>IF(J$4="X",'LI 11M - LPS'!J73,0)</f>
        <v>0</v>
      </c>
      <c r="K111" s="431">
        <f>IF(K$4="X",'LI 11M - LPS'!K73,0)</f>
        <v>0</v>
      </c>
      <c r="L111" s="431">
        <f>IF(L$4="X",'LI 11M - LPS'!L73,0)</f>
        <v>0</v>
      </c>
      <c r="M111" s="431">
        <f>IF(M$4="X",'LI 11M - LPS'!M73,0)</f>
        <v>0</v>
      </c>
      <c r="N111" s="431">
        <f>IF(N$4="X",'LI 11M - LPS'!N73,0)</f>
        <v>0</v>
      </c>
      <c r="O111" s="431">
        <f>IF(O$4="X",'LI 11M - LPS'!O73,0)</f>
        <v>0</v>
      </c>
      <c r="P111" s="431">
        <f>IF(P$4="X",'LI 11M - LPS'!P73,0)</f>
        <v>0</v>
      </c>
      <c r="Q111" s="431">
        <f>IF(Q$4="X",'LI 11M - LPS'!Q73,0)</f>
        <v>0</v>
      </c>
      <c r="R111" s="431">
        <f>IF(R$4="X",'LI 11M - LPS'!R73,0)</f>
        <v>0</v>
      </c>
      <c r="S111" s="431">
        <f>IF(S$4="X",'LI 11M - LPS'!S73,0)</f>
        <v>0</v>
      </c>
      <c r="T111" s="449">
        <f>IF(T$4="X",'LI 11M - LPS'!T73,0)</f>
        <v>0</v>
      </c>
      <c r="U111" s="449">
        <f>IF(U$4="X",'LI 11M - LPS'!U73,0)</f>
        <v>0</v>
      </c>
      <c r="V111" s="449">
        <f>IF(V$4="X",'LI 11M - LPS'!V73,0)</f>
        <v>0</v>
      </c>
      <c r="W111" s="449">
        <f>IF(W$4="X",'LI 11M - LPS'!W73,0)</f>
        <v>0</v>
      </c>
      <c r="X111" s="449">
        <f>IF(X$4="X",'LI 11M - LPS'!X73,0)</f>
        <v>0</v>
      </c>
      <c r="Y111" s="449">
        <f>IF(Y$4="X",'LI 11M - LPS'!Y73,0)</f>
        <v>0</v>
      </c>
      <c r="Z111" s="449">
        <f>IF(Z$4="X",'LI 11M - LPS'!Z73,0)</f>
        <v>0</v>
      </c>
      <c r="AA111" s="449">
        <f>IF(AA$4="X",'LI 11M - LPS'!AA73,0)</f>
        <v>0</v>
      </c>
      <c r="AB111" s="449">
        <f>IF(AB$4="X",'LI 11M - LPS'!AB73,0)</f>
        <v>0</v>
      </c>
      <c r="AC111" s="449">
        <f>IF(AC$4="X",'LI 11M - LPS'!AC73,0)</f>
        <v>0</v>
      </c>
      <c r="AD111" s="449">
        <f>IF(AD$4="X",'LI 11M - LPS'!AD73,0)</f>
        <v>0</v>
      </c>
      <c r="AE111" s="449">
        <f>IF(AE$4="X",'LI 11M - LPS'!AE73,0)</f>
        <v>0</v>
      </c>
      <c r="AF111" s="449">
        <f>IF(AF$4="X",'LI 11M - LPS'!AF73,0)</f>
        <v>0</v>
      </c>
      <c r="AG111" s="449">
        <f>IF(AG$4="X",'LI 11M - LPS'!AG73,0)</f>
        <v>0</v>
      </c>
      <c r="AH111" s="449">
        <f>IF(AH$4="X",'LI 11M - LPS'!AH73,0)</f>
        <v>0</v>
      </c>
      <c r="AI111" s="449">
        <f>IF(AI$4="X",'LI 11M - LPS'!AI73,0)</f>
        <v>0</v>
      </c>
      <c r="AJ111" s="449">
        <f>IF(AJ$4="X",'LI 11M - LPS'!AJ73,0)</f>
        <v>0</v>
      </c>
      <c r="AK111" s="449">
        <f>IF(AK$4="X",'LI 11M - LPS'!AK73,0)</f>
        <v>0</v>
      </c>
      <c r="AL111" s="449">
        <f>IF(AL$4="X",'LI 11M - LPS'!AL73,0)</f>
        <v>0</v>
      </c>
      <c r="AM111" s="449">
        <f>IF(AM$4="X",'LI 11M - LPS'!AM73,0)</f>
        <v>0</v>
      </c>
    </row>
    <row r="112" spans="2:39" s="1" customFormat="1" ht="15.75" thickBot="1" x14ac:dyDescent="0.3">
      <c r="B112" s="50" t="s">
        <v>33</v>
      </c>
      <c r="C112" s="432">
        <f>SUM(C107:C111)</f>
        <v>98.603477663349608</v>
      </c>
      <c r="D112" s="433">
        <f t="shared" ref="D112:K112" si="111">SUM(D107:D111)</f>
        <v>1601.2682588573109</v>
      </c>
      <c r="E112" s="433">
        <f t="shared" si="111"/>
        <v>4690.2739054375734</v>
      </c>
      <c r="F112" s="433">
        <f t="shared" si="111"/>
        <v>12276.594448945119</v>
      </c>
      <c r="G112" s="433">
        <f t="shared" si="111"/>
        <v>27490.407256126357</v>
      </c>
      <c r="H112" s="433">
        <f t="shared" si="111"/>
        <v>96514.154278073693</v>
      </c>
      <c r="I112" s="433">
        <f t="shared" si="111"/>
        <v>144327.75406468785</v>
      </c>
      <c r="J112" s="433">
        <f t="shared" si="111"/>
        <v>158276.50358159933</v>
      </c>
      <c r="K112" s="433">
        <f t="shared" si="111"/>
        <v>145079.39800119514</v>
      </c>
      <c r="L112" s="433">
        <f t="shared" ref="L112:AM112" si="112">SUM(L107:L111)</f>
        <v>73013.937609192202</v>
      </c>
      <c r="M112" s="433">
        <f t="shared" si="112"/>
        <v>87771.373332553994</v>
      </c>
      <c r="N112" s="433">
        <f t="shared" si="112"/>
        <v>113913.86522228569</v>
      </c>
      <c r="O112" s="433">
        <f t="shared" si="112"/>
        <v>124194.57512681527</v>
      </c>
      <c r="P112" s="433">
        <f t="shared" si="112"/>
        <v>104886.80959073754</v>
      </c>
      <c r="Q112" s="433">
        <f t="shared" si="112"/>
        <v>105831.43268702515</v>
      </c>
      <c r="R112" s="433">
        <f t="shared" si="112"/>
        <v>96636.091345989524</v>
      </c>
      <c r="S112" s="433">
        <f t="shared" si="112"/>
        <v>100515.29391878573</v>
      </c>
      <c r="T112" s="139">
        <f t="shared" si="112"/>
        <v>214965.36178992633</v>
      </c>
      <c r="U112" s="139">
        <f t="shared" si="112"/>
        <v>246139.59176901387</v>
      </c>
      <c r="V112" s="139">
        <f t="shared" si="112"/>
        <v>238637.81045015535</v>
      </c>
      <c r="W112" s="139">
        <f t="shared" si="112"/>
        <v>197998.72859977005</v>
      </c>
      <c r="X112" s="139">
        <f t="shared" si="112"/>
        <v>95544.223856945362</v>
      </c>
      <c r="Y112" s="139">
        <f t="shared" si="112"/>
        <v>108548.64564373357</v>
      </c>
      <c r="Z112" s="139">
        <f t="shared" si="112"/>
        <v>124492.44077138804</v>
      </c>
      <c r="AA112" s="139">
        <f t="shared" si="112"/>
        <v>124194.57512681527</v>
      </c>
      <c r="AB112" s="139">
        <f t="shared" si="112"/>
        <v>104886.80959073754</v>
      </c>
      <c r="AC112" s="139">
        <f t="shared" si="112"/>
        <v>105831.43268702515</v>
      </c>
      <c r="AD112" s="139">
        <f t="shared" si="112"/>
        <v>96636.091345989524</v>
      </c>
      <c r="AE112" s="139">
        <f t="shared" si="112"/>
        <v>100515.29391878573</v>
      </c>
      <c r="AF112" s="139">
        <f t="shared" si="112"/>
        <v>0</v>
      </c>
      <c r="AG112" s="139">
        <f t="shared" si="112"/>
        <v>0</v>
      </c>
      <c r="AH112" s="139">
        <f t="shared" si="112"/>
        <v>0</v>
      </c>
      <c r="AI112" s="139">
        <f t="shared" si="112"/>
        <v>0</v>
      </c>
      <c r="AJ112" s="139">
        <f t="shared" si="112"/>
        <v>0</v>
      </c>
      <c r="AK112" s="139">
        <f t="shared" si="112"/>
        <v>0</v>
      </c>
      <c r="AL112" s="139">
        <f t="shared" si="112"/>
        <v>0</v>
      </c>
      <c r="AM112" s="139">
        <f t="shared" si="112"/>
        <v>0</v>
      </c>
    </row>
    <row r="114" spans="1:39" x14ac:dyDescent="0.25">
      <c r="A114" s="515" t="s">
        <v>247</v>
      </c>
      <c r="B114" s="515"/>
      <c r="C114" s="166" t="s">
        <v>170</v>
      </c>
    </row>
    <row r="115" spans="1:39" ht="15.75" thickBot="1" x14ac:dyDescent="0.3">
      <c r="A115" s="515"/>
      <c r="B115" s="515"/>
      <c r="P115" s="401"/>
      <c r="Q115" s="401"/>
      <c r="R115" s="401"/>
      <c r="S115" s="444" t="s">
        <v>248</v>
      </c>
    </row>
    <row r="116" spans="1:39" ht="15.75" thickBot="1" x14ac:dyDescent="0.3">
      <c r="B116" s="47" t="s">
        <v>34</v>
      </c>
      <c r="C116" s="44">
        <f>C90</f>
        <v>44927</v>
      </c>
      <c r="D116" s="44">
        <f t="shared" ref="D116:AM116" si="113">D90</f>
        <v>44958</v>
      </c>
      <c r="E116" s="44">
        <f t="shared" si="113"/>
        <v>44986</v>
      </c>
      <c r="F116" s="44">
        <f t="shared" si="113"/>
        <v>45017</v>
      </c>
      <c r="G116" s="44">
        <f t="shared" si="113"/>
        <v>45047</v>
      </c>
      <c r="H116" s="44">
        <f t="shared" si="113"/>
        <v>45078</v>
      </c>
      <c r="I116" s="44">
        <f t="shared" si="113"/>
        <v>45108</v>
      </c>
      <c r="J116" s="44">
        <f t="shared" si="113"/>
        <v>45139</v>
      </c>
      <c r="K116" s="44">
        <f t="shared" si="113"/>
        <v>45170</v>
      </c>
      <c r="L116" s="44">
        <f t="shared" si="113"/>
        <v>45200</v>
      </c>
      <c r="M116" s="44">
        <f t="shared" si="113"/>
        <v>45231</v>
      </c>
      <c r="N116" s="44">
        <f t="shared" si="113"/>
        <v>45261</v>
      </c>
      <c r="O116" s="44">
        <f t="shared" si="113"/>
        <v>45292</v>
      </c>
      <c r="P116" s="44">
        <f t="shared" si="113"/>
        <v>45323</v>
      </c>
      <c r="Q116" s="44">
        <f t="shared" si="113"/>
        <v>45352</v>
      </c>
      <c r="R116" s="44">
        <f t="shared" si="113"/>
        <v>45383</v>
      </c>
      <c r="S116" s="44">
        <f t="shared" si="113"/>
        <v>45413</v>
      </c>
      <c r="T116" s="429">
        <f t="shared" si="113"/>
        <v>45444</v>
      </c>
      <c r="U116" s="429">
        <f t="shared" si="113"/>
        <v>45474</v>
      </c>
      <c r="V116" s="429">
        <f t="shared" si="113"/>
        <v>45505</v>
      </c>
      <c r="W116" s="429">
        <f t="shared" si="113"/>
        <v>45536</v>
      </c>
      <c r="X116" s="429">
        <f t="shared" si="113"/>
        <v>45566</v>
      </c>
      <c r="Y116" s="429">
        <f t="shared" si="113"/>
        <v>45597</v>
      </c>
      <c r="Z116" s="429">
        <f t="shared" si="113"/>
        <v>45627</v>
      </c>
      <c r="AA116" s="429">
        <f t="shared" si="113"/>
        <v>45658</v>
      </c>
      <c r="AB116" s="429">
        <f t="shared" si="113"/>
        <v>45689</v>
      </c>
      <c r="AC116" s="429">
        <f t="shared" si="113"/>
        <v>45717</v>
      </c>
      <c r="AD116" s="429">
        <f t="shared" si="113"/>
        <v>45748</v>
      </c>
      <c r="AE116" s="429">
        <f t="shared" si="113"/>
        <v>45778</v>
      </c>
      <c r="AF116" s="429">
        <f t="shared" si="113"/>
        <v>45809</v>
      </c>
      <c r="AG116" s="429">
        <f t="shared" si="113"/>
        <v>45839</v>
      </c>
      <c r="AH116" s="429">
        <f t="shared" si="113"/>
        <v>45870</v>
      </c>
      <c r="AI116" s="429">
        <f t="shared" si="113"/>
        <v>45901</v>
      </c>
      <c r="AJ116" s="429">
        <f t="shared" si="113"/>
        <v>45931</v>
      </c>
      <c r="AK116" s="429">
        <f t="shared" si="113"/>
        <v>45962</v>
      </c>
      <c r="AL116" s="429">
        <f t="shared" si="113"/>
        <v>45992</v>
      </c>
      <c r="AM116" s="429">
        <f t="shared" si="113"/>
        <v>46023</v>
      </c>
    </row>
    <row r="117" spans="1:39" x14ac:dyDescent="0.25">
      <c r="B117" s="48" t="s">
        <v>28</v>
      </c>
      <c r="C117" s="45">
        <f t="shared" ref="C117:AM117" si="114">IF(C$4="X",C125+C133,0)</f>
        <v>577.1347627563614</v>
      </c>
      <c r="D117" s="45">
        <f t="shared" si="114"/>
        <v>6318.4910173215058</v>
      </c>
      <c r="E117" s="45">
        <f t="shared" si="114"/>
        <v>16221.133393915346</v>
      </c>
      <c r="F117" s="45">
        <f t="shared" si="114"/>
        <v>20911.02938568579</v>
      </c>
      <c r="G117" s="45">
        <f t="shared" si="114"/>
        <v>42828.450870840272</v>
      </c>
      <c r="H117" s="45">
        <f t="shared" si="114"/>
        <v>255464.61839183941</v>
      </c>
      <c r="I117" s="45">
        <f t="shared" si="114"/>
        <v>454646.84547204315</v>
      </c>
      <c r="J117" s="45">
        <f t="shared" si="114"/>
        <v>543051.29952844768</v>
      </c>
      <c r="K117" s="45">
        <f t="shared" si="114"/>
        <v>344811.40179613937</v>
      </c>
      <c r="L117" s="45">
        <f t="shared" si="114"/>
        <v>90748.295350889355</v>
      </c>
      <c r="M117" s="45">
        <f t="shared" si="114"/>
        <v>129869.66913964433</v>
      </c>
      <c r="N117" s="45">
        <f t="shared" si="114"/>
        <v>223743.08670968705</v>
      </c>
      <c r="O117" s="45">
        <f t="shared" si="114"/>
        <v>243381.02937904664</v>
      </c>
      <c r="P117" s="45">
        <f t="shared" si="114"/>
        <v>204793.61592227969</v>
      </c>
      <c r="Q117" s="45">
        <f t="shared" si="114"/>
        <v>172997.03400748965</v>
      </c>
      <c r="R117" s="45">
        <f t="shared" si="114"/>
        <v>126742.58019924794</v>
      </c>
      <c r="S117" s="45">
        <f t="shared" si="114"/>
        <v>170059.94049777038</v>
      </c>
      <c r="T117" s="430">
        <f t="shared" si="114"/>
        <v>0</v>
      </c>
      <c r="U117" s="430">
        <f t="shared" si="114"/>
        <v>0</v>
      </c>
      <c r="V117" s="430">
        <f t="shared" si="114"/>
        <v>0</v>
      </c>
      <c r="W117" s="430">
        <f t="shared" si="114"/>
        <v>0</v>
      </c>
      <c r="X117" s="430">
        <f t="shared" si="114"/>
        <v>0</v>
      </c>
      <c r="Y117" s="430">
        <f t="shared" si="114"/>
        <v>0</v>
      </c>
      <c r="Z117" s="430">
        <f t="shared" si="114"/>
        <v>0</v>
      </c>
      <c r="AA117" s="430">
        <f t="shared" si="114"/>
        <v>0</v>
      </c>
      <c r="AB117" s="430">
        <f t="shared" si="114"/>
        <v>0</v>
      </c>
      <c r="AC117" s="430">
        <f t="shared" si="114"/>
        <v>0</v>
      </c>
      <c r="AD117" s="430">
        <f t="shared" si="114"/>
        <v>0</v>
      </c>
      <c r="AE117" s="430">
        <f t="shared" si="114"/>
        <v>0</v>
      </c>
      <c r="AF117" s="430">
        <f t="shared" si="114"/>
        <v>0</v>
      </c>
      <c r="AG117" s="430">
        <f t="shared" si="114"/>
        <v>0</v>
      </c>
      <c r="AH117" s="430">
        <f t="shared" si="114"/>
        <v>0</v>
      </c>
      <c r="AI117" s="430">
        <f t="shared" si="114"/>
        <v>0</v>
      </c>
      <c r="AJ117" s="430">
        <f t="shared" si="114"/>
        <v>0</v>
      </c>
      <c r="AK117" s="430">
        <f t="shared" si="114"/>
        <v>0</v>
      </c>
      <c r="AL117" s="430">
        <f t="shared" si="114"/>
        <v>0</v>
      </c>
      <c r="AM117" s="430">
        <f t="shared" si="114"/>
        <v>0</v>
      </c>
    </row>
    <row r="118" spans="1:39" x14ac:dyDescent="0.25">
      <c r="B118" s="49" t="s">
        <v>29</v>
      </c>
      <c r="C118" s="45">
        <f t="shared" ref="C118:AM118" si="115">IF(C$4="X",C126+C134,0)</f>
        <v>0</v>
      </c>
      <c r="D118" s="45">
        <f t="shared" si="115"/>
        <v>882.69251349748833</v>
      </c>
      <c r="E118" s="45">
        <f t="shared" si="115"/>
        <v>5343.5125696707755</v>
      </c>
      <c r="F118" s="45">
        <f t="shared" si="115"/>
        <v>11761.578109462824</v>
      </c>
      <c r="G118" s="45">
        <f t="shared" si="115"/>
        <v>22328.732368714223</v>
      </c>
      <c r="H118" s="45">
        <f t="shared" si="115"/>
        <v>40077.05294798284</v>
      </c>
      <c r="I118" s="45">
        <f t="shared" si="115"/>
        <v>66169.86821366183</v>
      </c>
      <c r="J118" s="45">
        <f t="shared" si="115"/>
        <v>61843.88935554387</v>
      </c>
      <c r="K118" s="45">
        <f t="shared" si="115"/>
        <v>69052.880469791548</v>
      </c>
      <c r="L118" s="45">
        <f t="shared" si="115"/>
        <v>56636.919103329157</v>
      </c>
      <c r="M118" s="45">
        <f t="shared" si="115"/>
        <v>60791.930059562161</v>
      </c>
      <c r="N118" s="45">
        <f t="shared" si="115"/>
        <v>90969.141407229676</v>
      </c>
      <c r="O118" s="45">
        <f t="shared" si="115"/>
        <v>110062.25088603613</v>
      </c>
      <c r="P118" s="45">
        <f t="shared" si="115"/>
        <v>84074.837569244497</v>
      </c>
      <c r="Q118" s="45">
        <f t="shared" si="115"/>
        <v>91907.327769602998</v>
      </c>
      <c r="R118" s="45">
        <f t="shared" si="115"/>
        <v>98459.427992517609</v>
      </c>
      <c r="S118" s="45">
        <f t="shared" si="115"/>
        <v>130280.39249930735</v>
      </c>
      <c r="T118" s="430">
        <f t="shared" si="115"/>
        <v>0</v>
      </c>
      <c r="U118" s="430">
        <f t="shared" si="115"/>
        <v>0</v>
      </c>
      <c r="V118" s="430">
        <f t="shared" si="115"/>
        <v>0</v>
      </c>
      <c r="W118" s="430">
        <f t="shared" si="115"/>
        <v>0</v>
      </c>
      <c r="X118" s="430">
        <f t="shared" si="115"/>
        <v>0</v>
      </c>
      <c r="Y118" s="430">
        <f t="shared" si="115"/>
        <v>0</v>
      </c>
      <c r="Z118" s="430">
        <f t="shared" si="115"/>
        <v>0</v>
      </c>
      <c r="AA118" s="430">
        <f t="shared" si="115"/>
        <v>0</v>
      </c>
      <c r="AB118" s="430">
        <f t="shared" si="115"/>
        <v>0</v>
      </c>
      <c r="AC118" s="430">
        <f t="shared" si="115"/>
        <v>0</v>
      </c>
      <c r="AD118" s="430">
        <f t="shared" si="115"/>
        <v>0</v>
      </c>
      <c r="AE118" s="430">
        <f t="shared" si="115"/>
        <v>0</v>
      </c>
      <c r="AF118" s="430">
        <f t="shared" si="115"/>
        <v>0</v>
      </c>
      <c r="AG118" s="430">
        <f t="shared" si="115"/>
        <v>0</v>
      </c>
      <c r="AH118" s="430">
        <f t="shared" si="115"/>
        <v>0</v>
      </c>
      <c r="AI118" s="430">
        <f t="shared" si="115"/>
        <v>0</v>
      </c>
      <c r="AJ118" s="430">
        <f t="shared" si="115"/>
        <v>0</v>
      </c>
      <c r="AK118" s="430">
        <f t="shared" si="115"/>
        <v>0</v>
      </c>
      <c r="AL118" s="430">
        <f t="shared" si="115"/>
        <v>0</v>
      </c>
      <c r="AM118" s="430">
        <f t="shared" si="115"/>
        <v>0</v>
      </c>
    </row>
    <row r="119" spans="1:39" x14ac:dyDescent="0.25">
      <c r="B119" s="49" t="s">
        <v>30</v>
      </c>
      <c r="C119" s="45">
        <f t="shared" ref="C119:AM119" si="116">IF(C$4="X",C127+C135,0)</f>
        <v>0</v>
      </c>
      <c r="D119" s="45">
        <f t="shared" si="116"/>
        <v>333.20011437393242</v>
      </c>
      <c r="E119" s="45">
        <f t="shared" si="116"/>
        <v>4994.2512552734916</v>
      </c>
      <c r="F119" s="45">
        <f t="shared" si="116"/>
        <v>13683.003708316561</v>
      </c>
      <c r="G119" s="45">
        <f t="shared" si="116"/>
        <v>39804.356417111681</v>
      </c>
      <c r="H119" s="45">
        <f t="shared" si="116"/>
        <v>123753.84159380075</v>
      </c>
      <c r="I119" s="45">
        <f t="shared" si="116"/>
        <v>189586.44607062842</v>
      </c>
      <c r="J119" s="45">
        <f t="shared" si="116"/>
        <v>196972.45734648156</v>
      </c>
      <c r="K119" s="45">
        <f t="shared" si="116"/>
        <v>168405.45079354223</v>
      </c>
      <c r="L119" s="45">
        <f t="shared" si="116"/>
        <v>102049.89401036623</v>
      </c>
      <c r="M119" s="45">
        <f t="shared" si="116"/>
        <v>106438.82371727323</v>
      </c>
      <c r="N119" s="45">
        <f t="shared" si="116"/>
        <v>164185.26269157257</v>
      </c>
      <c r="O119" s="45">
        <f t="shared" si="116"/>
        <v>190876.11674555039</v>
      </c>
      <c r="P119" s="45">
        <f t="shared" si="116"/>
        <v>153889.21806747859</v>
      </c>
      <c r="Q119" s="45">
        <f t="shared" si="116"/>
        <v>161788.81237978462</v>
      </c>
      <c r="R119" s="45">
        <f t="shared" si="116"/>
        <v>148390.04946361046</v>
      </c>
      <c r="S119" s="45">
        <f t="shared" si="116"/>
        <v>193602.31267266732</v>
      </c>
      <c r="T119" s="430">
        <f t="shared" si="116"/>
        <v>0</v>
      </c>
      <c r="U119" s="430">
        <f t="shared" si="116"/>
        <v>0</v>
      </c>
      <c r="V119" s="430">
        <f t="shared" si="116"/>
        <v>0</v>
      </c>
      <c r="W119" s="430">
        <f t="shared" si="116"/>
        <v>0</v>
      </c>
      <c r="X119" s="430">
        <f t="shared" si="116"/>
        <v>0</v>
      </c>
      <c r="Y119" s="430">
        <f t="shared" si="116"/>
        <v>0</v>
      </c>
      <c r="Z119" s="430">
        <f t="shared" si="116"/>
        <v>0</v>
      </c>
      <c r="AA119" s="430">
        <f t="shared" si="116"/>
        <v>0</v>
      </c>
      <c r="AB119" s="430">
        <f t="shared" si="116"/>
        <v>0</v>
      </c>
      <c r="AC119" s="430">
        <f t="shared" si="116"/>
        <v>0</v>
      </c>
      <c r="AD119" s="430">
        <f t="shared" si="116"/>
        <v>0</v>
      </c>
      <c r="AE119" s="430">
        <f t="shared" si="116"/>
        <v>0</v>
      </c>
      <c r="AF119" s="430">
        <f t="shared" si="116"/>
        <v>0</v>
      </c>
      <c r="AG119" s="430">
        <f t="shared" si="116"/>
        <v>0</v>
      </c>
      <c r="AH119" s="430">
        <f t="shared" si="116"/>
        <v>0</v>
      </c>
      <c r="AI119" s="430">
        <f t="shared" si="116"/>
        <v>0</v>
      </c>
      <c r="AJ119" s="430">
        <f t="shared" si="116"/>
        <v>0</v>
      </c>
      <c r="AK119" s="430">
        <f t="shared" si="116"/>
        <v>0</v>
      </c>
      <c r="AL119" s="430">
        <f t="shared" si="116"/>
        <v>0</v>
      </c>
      <c r="AM119" s="430">
        <f t="shared" si="116"/>
        <v>0</v>
      </c>
    </row>
    <row r="120" spans="1:39" x14ac:dyDescent="0.25">
      <c r="B120" s="49" t="s">
        <v>31</v>
      </c>
      <c r="C120" s="45">
        <f t="shared" ref="C120:AM120" si="117">IF(C$4="X",C128+C136,0)</f>
        <v>0</v>
      </c>
      <c r="D120" s="45">
        <f t="shared" si="117"/>
        <v>773.0724746858923</v>
      </c>
      <c r="E120" s="45">
        <f t="shared" si="117"/>
        <v>1903.0652682745472</v>
      </c>
      <c r="F120" s="45">
        <f t="shared" si="117"/>
        <v>3310.3299964590651</v>
      </c>
      <c r="G120" s="45">
        <f t="shared" si="117"/>
        <v>7074.1414272871298</v>
      </c>
      <c r="H120" s="45">
        <f t="shared" si="117"/>
        <v>20555.998233400387</v>
      </c>
      <c r="I120" s="45">
        <f t="shared" si="117"/>
        <v>30846.713405805818</v>
      </c>
      <c r="J120" s="45">
        <f t="shared" si="117"/>
        <v>37655.62269763364</v>
      </c>
      <c r="K120" s="45">
        <f t="shared" si="117"/>
        <v>34945.216123082748</v>
      </c>
      <c r="L120" s="45">
        <f t="shared" si="117"/>
        <v>20172.247631724589</v>
      </c>
      <c r="M120" s="45">
        <f t="shared" si="117"/>
        <v>22012.016033045013</v>
      </c>
      <c r="N120" s="45">
        <f t="shared" si="117"/>
        <v>50068.849834408749</v>
      </c>
      <c r="O120" s="45">
        <f t="shared" si="117"/>
        <v>53587.275341621869</v>
      </c>
      <c r="P120" s="45">
        <f t="shared" si="117"/>
        <v>43210.68980935165</v>
      </c>
      <c r="Q120" s="45">
        <f t="shared" si="117"/>
        <v>43785.562281452367</v>
      </c>
      <c r="R120" s="45">
        <f t="shared" si="117"/>
        <v>40851.022076481495</v>
      </c>
      <c r="S120" s="45">
        <f t="shared" si="117"/>
        <v>58193.375118531156</v>
      </c>
      <c r="T120" s="430">
        <f t="shared" si="117"/>
        <v>0</v>
      </c>
      <c r="U120" s="430">
        <f t="shared" si="117"/>
        <v>0</v>
      </c>
      <c r="V120" s="430">
        <f t="shared" si="117"/>
        <v>0</v>
      </c>
      <c r="W120" s="430">
        <f t="shared" si="117"/>
        <v>0</v>
      </c>
      <c r="X120" s="430">
        <f t="shared" si="117"/>
        <v>0</v>
      </c>
      <c r="Y120" s="430">
        <f t="shared" si="117"/>
        <v>0</v>
      </c>
      <c r="Z120" s="430">
        <f t="shared" si="117"/>
        <v>0</v>
      </c>
      <c r="AA120" s="430">
        <f t="shared" si="117"/>
        <v>0</v>
      </c>
      <c r="AB120" s="430">
        <f t="shared" si="117"/>
        <v>0</v>
      </c>
      <c r="AC120" s="430">
        <f t="shared" si="117"/>
        <v>0</v>
      </c>
      <c r="AD120" s="430">
        <f t="shared" si="117"/>
        <v>0</v>
      </c>
      <c r="AE120" s="430">
        <f t="shared" si="117"/>
        <v>0</v>
      </c>
      <c r="AF120" s="430">
        <f t="shared" si="117"/>
        <v>0</v>
      </c>
      <c r="AG120" s="430">
        <f t="shared" si="117"/>
        <v>0</v>
      </c>
      <c r="AH120" s="430">
        <f t="shared" si="117"/>
        <v>0</v>
      </c>
      <c r="AI120" s="430">
        <f t="shared" si="117"/>
        <v>0</v>
      </c>
      <c r="AJ120" s="430">
        <f t="shared" si="117"/>
        <v>0</v>
      </c>
      <c r="AK120" s="430">
        <f t="shared" si="117"/>
        <v>0</v>
      </c>
      <c r="AL120" s="430">
        <f t="shared" si="117"/>
        <v>0</v>
      </c>
      <c r="AM120" s="430">
        <f t="shared" si="117"/>
        <v>0</v>
      </c>
    </row>
    <row r="121" spans="1:39" ht="15.75" thickBot="1" x14ac:dyDescent="0.3">
      <c r="B121" s="29" t="s">
        <v>32</v>
      </c>
      <c r="C121" s="138">
        <f t="shared" ref="C121:AM121" si="118">IF(C$4="X",C129+C137,0)</f>
        <v>0</v>
      </c>
      <c r="D121" s="138">
        <f t="shared" si="118"/>
        <v>0</v>
      </c>
      <c r="E121" s="138">
        <f t="shared" si="118"/>
        <v>114.67939048859617</v>
      </c>
      <c r="F121" s="138">
        <f t="shared" si="118"/>
        <v>231.02368346101443</v>
      </c>
      <c r="G121" s="138">
        <f t="shared" si="118"/>
        <v>370.89319900871453</v>
      </c>
      <c r="H121" s="138">
        <f t="shared" si="118"/>
        <v>7659.6653645599381</v>
      </c>
      <c r="I121" s="138">
        <f t="shared" si="118"/>
        <v>17467.195970298228</v>
      </c>
      <c r="J121" s="138">
        <f t="shared" si="118"/>
        <v>18096.308693586983</v>
      </c>
      <c r="K121" s="138">
        <f t="shared" si="118"/>
        <v>9924.9416174715316</v>
      </c>
      <c r="L121" s="138">
        <f t="shared" si="118"/>
        <v>2463.4747239965423</v>
      </c>
      <c r="M121" s="138">
        <f t="shared" si="118"/>
        <v>1462.8202968159221</v>
      </c>
      <c r="N121" s="138">
        <f t="shared" si="118"/>
        <v>6083.7532090844652</v>
      </c>
      <c r="O121" s="138">
        <f t="shared" si="118"/>
        <v>7808.2635556364949</v>
      </c>
      <c r="P121" s="138">
        <f t="shared" si="118"/>
        <v>6128.9155935337449</v>
      </c>
      <c r="Q121" s="138">
        <f t="shared" si="118"/>
        <v>6940.2823372974026</v>
      </c>
      <c r="R121" s="138">
        <f t="shared" si="118"/>
        <v>8324.5124648141245</v>
      </c>
      <c r="S121" s="138">
        <f t="shared" si="118"/>
        <v>14632.392018813138</v>
      </c>
      <c r="T121" s="431">
        <f t="shared" si="118"/>
        <v>0</v>
      </c>
      <c r="U121" s="431">
        <f t="shared" si="118"/>
        <v>0</v>
      </c>
      <c r="V121" s="431">
        <f t="shared" si="118"/>
        <v>0</v>
      </c>
      <c r="W121" s="431">
        <f t="shared" si="118"/>
        <v>0</v>
      </c>
      <c r="X121" s="431">
        <f t="shared" si="118"/>
        <v>0</v>
      </c>
      <c r="Y121" s="431">
        <f t="shared" si="118"/>
        <v>0</v>
      </c>
      <c r="Z121" s="431">
        <f t="shared" si="118"/>
        <v>0</v>
      </c>
      <c r="AA121" s="431">
        <f t="shared" si="118"/>
        <v>0</v>
      </c>
      <c r="AB121" s="431">
        <f t="shared" si="118"/>
        <v>0</v>
      </c>
      <c r="AC121" s="431">
        <f t="shared" si="118"/>
        <v>0</v>
      </c>
      <c r="AD121" s="431">
        <f t="shared" si="118"/>
        <v>0</v>
      </c>
      <c r="AE121" s="431">
        <f t="shared" si="118"/>
        <v>0</v>
      </c>
      <c r="AF121" s="431">
        <f t="shared" si="118"/>
        <v>0</v>
      </c>
      <c r="AG121" s="431">
        <f t="shared" si="118"/>
        <v>0</v>
      </c>
      <c r="AH121" s="431">
        <f t="shared" si="118"/>
        <v>0</v>
      </c>
      <c r="AI121" s="431">
        <f t="shared" si="118"/>
        <v>0</v>
      </c>
      <c r="AJ121" s="431">
        <f t="shared" si="118"/>
        <v>0</v>
      </c>
      <c r="AK121" s="431">
        <f t="shared" si="118"/>
        <v>0</v>
      </c>
      <c r="AL121" s="431">
        <f t="shared" si="118"/>
        <v>0</v>
      </c>
      <c r="AM121" s="431">
        <f t="shared" si="118"/>
        <v>0</v>
      </c>
    </row>
    <row r="122" spans="1:39" ht="15.75" thickBot="1" x14ac:dyDescent="0.3">
      <c r="A122" s="1"/>
      <c r="B122" s="50" t="s">
        <v>33</v>
      </c>
      <c r="C122" s="392">
        <f t="shared" ref="C122:K122" si="119">SUM(C117:C121)</f>
        <v>577.1347627563614</v>
      </c>
      <c r="D122" s="393">
        <f t="shared" si="119"/>
        <v>8307.4561198788178</v>
      </c>
      <c r="E122" s="393">
        <f t="shared" si="119"/>
        <v>28576.641877622755</v>
      </c>
      <c r="F122" s="393">
        <f t="shared" si="119"/>
        <v>49896.964883385248</v>
      </c>
      <c r="G122" s="393">
        <f t="shared" si="119"/>
        <v>112406.57428296201</v>
      </c>
      <c r="H122" s="393">
        <f t="shared" si="119"/>
        <v>447511.1765315833</v>
      </c>
      <c r="I122" s="393">
        <f t="shared" si="119"/>
        <v>758717.06913243746</v>
      </c>
      <c r="J122" s="393">
        <f t="shared" si="119"/>
        <v>857619.57762169384</v>
      </c>
      <c r="K122" s="393">
        <f t="shared" si="119"/>
        <v>627139.89080002741</v>
      </c>
      <c r="L122" s="393">
        <f t="shared" ref="L122:AM122" si="120">SUM(L117:L121)</f>
        <v>272070.83082030586</v>
      </c>
      <c r="M122" s="393">
        <f t="shared" si="120"/>
        <v>320575.25924634072</v>
      </c>
      <c r="N122" s="393">
        <f t="shared" si="120"/>
        <v>535050.0938519825</v>
      </c>
      <c r="O122" s="393">
        <f t="shared" si="120"/>
        <v>605714.93590789149</v>
      </c>
      <c r="P122" s="393">
        <f t="shared" si="120"/>
        <v>492097.27696188819</v>
      </c>
      <c r="Q122" s="393">
        <f t="shared" si="120"/>
        <v>477419.01877562708</v>
      </c>
      <c r="R122" s="393">
        <f t="shared" si="120"/>
        <v>422767.59219667164</v>
      </c>
      <c r="S122" s="393">
        <f t="shared" si="120"/>
        <v>566768.41280708939</v>
      </c>
      <c r="T122" s="433">
        <f t="shared" si="120"/>
        <v>0</v>
      </c>
      <c r="U122" s="433">
        <f t="shared" si="120"/>
        <v>0</v>
      </c>
      <c r="V122" s="433">
        <f t="shared" si="120"/>
        <v>0</v>
      </c>
      <c r="W122" s="433">
        <f t="shared" si="120"/>
        <v>0</v>
      </c>
      <c r="X122" s="433">
        <f t="shared" si="120"/>
        <v>0</v>
      </c>
      <c r="Y122" s="433">
        <f t="shared" si="120"/>
        <v>0</v>
      </c>
      <c r="Z122" s="433">
        <f t="shared" si="120"/>
        <v>0</v>
      </c>
      <c r="AA122" s="433">
        <f t="shared" si="120"/>
        <v>0</v>
      </c>
      <c r="AB122" s="433">
        <f t="shared" si="120"/>
        <v>0</v>
      </c>
      <c r="AC122" s="433">
        <f t="shared" si="120"/>
        <v>0</v>
      </c>
      <c r="AD122" s="433">
        <f t="shared" si="120"/>
        <v>0</v>
      </c>
      <c r="AE122" s="433">
        <f t="shared" si="120"/>
        <v>0</v>
      </c>
      <c r="AF122" s="433">
        <f t="shared" si="120"/>
        <v>0</v>
      </c>
      <c r="AG122" s="433">
        <f t="shared" si="120"/>
        <v>0</v>
      </c>
      <c r="AH122" s="433">
        <f t="shared" si="120"/>
        <v>0</v>
      </c>
      <c r="AI122" s="433">
        <f t="shared" si="120"/>
        <v>0</v>
      </c>
      <c r="AJ122" s="433">
        <f t="shared" si="120"/>
        <v>0</v>
      </c>
      <c r="AK122" s="433">
        <f t="shared" si="120"/>
        <v>0</v>
      </c>
      <c r="AL122" s="433">
        <f t="shared" si="120"/>
        <v>0</v>
      </c>
      <c r="AM122" s="433">
        <f t="shared" si="120"/>
        <v>0</v>
      </c>
    </row>
    <row r="123" spans="1:39" ht="15.75" thickBot="1" x14ac:dyDescent="0.3">
      <c r="R123" s="441" t="s">
        <v>249</v>
      </c>
      <c r="S123" s="299">
        <f>SUM(C122:S122)</f>
        <v>6583215.9065801427</v>
      </c>
      <c r="T123" s="445"/>
      <c r="U123" s="434"/>
      <c r="V123" s="434"/>
      <c r="W123" s="434"/>
      <c r="X123" s="434"/>
      <c r="Y123" s="434"/>
      <c r="Z123" s="434"/>
      <c r="AA123" s="434"/>
      <c r="AB123" s="434"/>
      <c r="AC123" s="434"/>
      <c r="AD123" s="434"/>
      <c r="AE123" s="434"/>
      <c r="AF123" s="434"/>
      <c r="AG123" s="434"/>
      <c r="AH123" s="434"/>
      <c r="AI123" s="434"/>
      <c r="AJ123" s="434"/>
      <c r="AK123" s="434"/>
      <c r="AL123" s="434"/>
      <c r="AM123" s="434"/>
    </row>
    <row r="124" spans="1:39" ht="15.75" thickBot="1" x14ac:dyDescent="0.3">
      <c r="B124" s="47" t="s">
        <v>150</v>
      </c>
      <c r="C124" s="44">
        <f>C116</f>
        <v>44927</v>
      </c>
      <c r="D124" s="44">
        <f t="shared" ref="D124:AM124" si="121">D116</f>
        <v>44958</v>
      </c>
      <c r="E124" s="44">
        <f t="shared" si="121"/>
        <v>44986</v>
      </c>
      <c r="F124" s="44">
        <f t="shared" si="121"/>
        <v>45017</v>
      </c>
      <c r="G124" s="44">
        <f t="shared" si="121"/>
        <v>45047</v>
      </c>
      <c r="H124" s="44">
        <f t="shared" si="121"/>
        <v>45078</v>
      </c>
      <c r="I124" s="44">
        <f t="shared" si="121"/>
        <v>45108</v>
      </c>
      <c r="J124" s="44">
        <f t="shared" si="121"/>
        <v>45139</v>
      </c>
      <c r="K124" s="44">
        <f t="shared" si="121"/>
        <v>45170</v>
      </c>
      <c r="L124" s="44">
        <f t="shared" si="121"/>
        <v>45200</v>
      </c>
      <c r="M124" s="44">
        <f t="shared" si="121"/>
        <v>45231</v>
      </c>
      <c r="N124" s="44">
        <f t="shared" si="121"/>
        <v>45261</v>
      </c>
      <c r="O124" s="44">
        <f t="shared" si="121"/>
        <v>45292</v>
      </c>
      <c r="P124" s="44">
        <f t="shared" si="121"/>
        <v>45323</v>
      </c>
      <c r="Q124" s="44">
        <f t="shared" si="121"/>
        <v>45352</v>
      </c>
      <c r="R124" s="44">
        <f t="shared" si="121"/>
        <v>45383</v>
      </c>
      <c r="S124" s="44">
        <f t="shared" si="121"/>
        <v>45413</v>
      </c>
      <c r="T124" s="429">
        <f t="shared" si="121"/>
        <v>45444</v>
      </c>
      <c r="U124" s="429">
        <f t="shared" si="121"/>
        <v>45474</v>
      </c>
      <c r="V124" s="429">
        <f t="shared" si="121"/>
        <v>45505</v>
      </c>
      <c r="W124" s="429">
        <f t="shared" si="121"/>
        <v>45536</v>
      </c>
      <c r="X124" s="429">
        <f t="shared" si="121"/>
        <v>45566</v>
      </c>
      <c r="Y124" s="429">
        <f t="shared" si="121"/>
        <v>45597</v>
      </c>
      <c r="Z124" s="429">
        <f t="shared" si="121"/>
        <v>45627</v>
      </c>
      <c r="AA124" s="429">
        <f t="shared" si="121"/>
        <v>45658</v>
      </c>
      <c r="AB124" s="429">
        <f t="shared" si="121"/>
        <v>45689</v>
      </c>
      <c r="AC124" s="429">
        <f t="shared" si="121"/>
        <v>45717</v>
      </c>
      <c r="AD124" s="429">
        <f t="shared" si="121"/>
        <v>45748</v>
      </c>
      <c r="AE124" s="429">
        <f t="shared" si="121"/>
        <v>45778</v>
      </c>
      <c r="AF124" s="429">
        <f t="shared" si="121"/>
        <v>45809</v>
      </c>
      <c r="AG124" s="429">
        <f t="shared" si="121"/>
        <v>45839</v>
      </c>
      <c r="AH124" s="429">
        <f t="shared" si="121"/>
        <v>45870</v>
      </c>
      <c r="AI124" s="429">
        <f t="shared" si="121"/>
        <v>45901</v>
      </c>
      <c r="AJ124" s="429">
        <f t="shared" si="121"/>
        <v>45931</v>
      </c>
      <c r="AK124" s="429">
        <f t="shared" si="121"/>
        <v>45962</v>
      </c>
      <c r="AL124" s="429">
        <f t="shared" si="121"/>
        <v>45992</v>
      </c>
      <c r="AM124" s="429">
        <f t="shared" si="121"/>
        <v>46023</v>
      </c>
    </row>
    <row r="125" spans="1:39" x14ac:dyDescent="0.25">
      <c r="B125" s="48" t="s">
        <v>28</v>
      </c>
      <c r="C125" s="396">
        <v>376.2435091308256</v>
      </c>
      <c r="D125" s="396">
        <v>4758.0566763582565</v>
      </c>
      <c r="E125" s="396">
        <v>12506.168897076597</v>
      </c>
      <c r="F125" s="396">
        <v>12712.029532897861</v>
      </c>
      <c r="G125" s="396">
        <v>24965.38285182566</v>
      </c>
      <c r="H125" s="396">
        <v>180502.08455199312</v>
      </c>
      <c r="I125" s="396">
        <v>340843.3616622613</v>
      </c>
      <c r="J125" s="396">
        <v>417728.4248748704</v>
      </c>
      <c r="K125" s="396">
        <v>245843.60756884818</v>
      </c>
      <c r="L125" s="396">
        <v>48363.712928086228</v>
      </c>
      <c r="M125" s="396">
        <v>75058.382416251494</v>
      </c>
      <c r="N125" s="396">
        <v>149913.95076481687</v>
      </c>
      <c r="O125" s="396">
        <v>165249.98727188431</v>
      </c>
      <c r="P125" s="396">
        <v>137937.25969287448</v>
      </c>
      <c r="Q125" s="396">
        <v>109088.56995719695</v>
      </c>
      <c r="R125" s="396">
        <v>72593.464000385982</v>
      </c>
      <c r="S125" s="396">
        <v>115713.50826971614</v>
      </c>
      <c r="T125" s="435">
        <v>0</v>
      </c>
      <c r="U125" s="435">
        <v>0</v>
      </c>
      <c r="V125" s="435">
        <v>0</v>
      </c>
      <c r="W125" s="435">
        <v>0</v>
      </c>
      <c r="X125" s="435">
        <v>0</v>
      </c>
      <c r="Y125" s="435">
        <v>0</v>
      </c>
      <c r="Z125" s="435">
        <v>0</v>
      </c>
      <c r="AA125" s="435">
        <v>0</v>
      </c>
      <c r="AB125" s="435">
        <v>0</v>
      </c>
      <c r="AC125" s="435">
        <v>0</v>
      </c>
      <c r="AD125" s="435">
        <v>0</v>
      </c>
      <c r="AE125" s="435">
        <v>0</v>
      </c>
      <c r="AF125" s="435">
        <v>0</v>
      </c>
      <c r="AG125" s="435">
        <v>0</v>
      </c>
      <c r="AH125" s="435">
        <v>0</v>
      </c>
      <c r="AI125" s="435">
        <v>0</v>
      </c>
      <c r="AJ125" s="435">
        <v>0</v>
      </c>
      <c r="AK125" s="435">
        <v>0</v>
      </c>
      <c r="AL125" s="435">
        <v>0</v>
      </c>
      <c r="AM125" s="435">
        <v>0</v>
      </c>
    </row>
    <row r="126" spans="1:39" x14ac:dyDescent="0.25">
      <c r="B126" s="49" t="s">
        <v>29</v>
      </c>
      <c r="C126" s="394">
        <v>0</v>
      </c>
      <c r="D126" s="394">
        <v>882.69251349748833</v>
      </c>
      <c r="E126" s="394">
        <v>5075.1906420129872</v>
      </c>
      <c r="F126" s="394">
        <v>10823.461890419267</v>
      </c>
      <c r="G126" s="394">
        <v>19624.16466782958</v>
      </c>
      <c r="H126" s="394">
        <v>33495.080424759006</v>
      </c>
      <c r="I126" s="394">
        <v>55268.090145755348</v>
      </c>
      <c r="J126" s="394">
        <v>49226.640265984628</v>
      </c>
      <c r="K126" s="394">
        <v>57832.702856748831</v>
      </c>
      <c r="L126" s="394">
        <v>49450.238775604186</v>
      </c>
      <c r="M126" s="394">
        <v>52291.95645653169</v>
      </c>
      <c r="N126" s="394">
        <v>78745.628315181602</v>
      </c>
      <c r="O126" s="394">
        <v>96756.465378693087</v>
      </c>
      <c r="P126" s="394">
        <v>73669.74051026415</v>
      </c>
      <c r="Q126" s="394">
        <v>81595.494956424474</v>
      </c>
      <c r="R126" s="394">
        <v>88758.206345103565</v>
      </c>
      <c r="S126" s="394">
        <v>118038.77260503426</v>
      </c>
      <c r="T126" s="430">
        <v>0</v>
      </c>
      <c r="U126" s="430">
        <v>0</v>
      </c>
      <c r="V126" s="430">
        <v>0</v>
      </c>
      <c r="W126" s="430">
        <v>0</v>
      </c>
      <c r="X126" s="430">
        <v>0</v>
      </c>
      <c r="Y126" s="430">
        <v>0</v>
      </c>
      <c r="Z126" s="430">
        <v>0</v>
      </c>
      <c r="AA126" s="430">
        <v>0</v>
      </c>
      <c r="AB126" s="430">
        <v>0</v>
      </c>
      <c r="AC126" s="430">
        <v>0</v>
      </c>
      <c r="AD126" s="430">
        <v>0</v>
      </c>
      <c r="AE126" s="430">
        <v>0</v>
      </c>
      <c r="AF126" s="430">
        <v>0</v>
      </c>
      <c r="AG126" s="430">
        <v>0</v>
      </c>
      <c r="AH126" s="430">
        <v>0</v>
      </c>
      <c r="AI126" s="430">
        <v>0</v>
      </c>
      <c r="AJ126" s="430">
        <v>0</v>
      </c>
      <c r="AK126" s="430">
        <v>0</v>
      </c>
      <c r="AL126" s="430">
        <v>0</v>
      </c>
      <c r="AM126" s="430">
        <v>0</v>
      </c>
    </row>
    <row r="127" spans="1:39" x14ac:dyDescent="0.25">
      <c r="B127" s="49" t="s">
        <v>30</v>
      </c>
      <c r="C127" s="394">
        <v>0</v>
      </c>
      <c r="D127" s="394">
        <v>333.20011437393242</v>
      </c>
      <c r="E127" s="394">
        <v>4922.8608840804063</v>
      </c>
      <c r="F127" s="394">
        <v>13517.864223226765</v>
      </c>
      <c r="G127" s="394">
        <v>39445.472035135535</v>
      </c>
      <c r="H127" s="394">
        <v>122914.59612196553</v>
      </c>
      <c r="I127" s="394">
        <v>187736.41442165719</v>
      </c>
      <c r="J127" s="394">
        <v>194585.32930497525</v>
      </c>
      <c r="K127" s="394">
        <v>165789.35559015526</v>
      </c>
      <c r="L127" s="394">
        <v>99955.805877626772</v>
      </c>
      <c r="M127" s="394">
        <v>104350.74582006382</v>
      </c>
      <c r="N127" s="394">
        <v>159326.99356428155</v>
      </c>
      <c r="O127" s="394">
        <v>182818.40924959906</v>
      </c>
      <c r="P127" s="394">
        <v>147683.81467154159</v>
      </c>
      <c r="Q127" s="394">
        <v>154928.28873360006</v>
      </c>
      <c r="R127" s="394">
        <v>141714.40142387676</v>
      </c>
      <c r="S127" s="394">
        <v>185213.65420674614</v>
      </c>
      <c r="T127" s="430">
        <v>0</v>
      </c>
      <c r="U127" s="430">
        <v>0</v>
      </c>
      <c r="V127" s="430">
        <v>0</v>
      </c>
      <c r="W127" s="430">
        <v>0</v>
      </c>
      <c r="X127" s="430">
        <v>0</v>
      </c>
      <c r="Y127" s="430">
        <v>0</v>
      </c>
      <c r="Z127" s="430">
        <v>0</v>
      </c>
      <c r="AA127" s="430">
        <v>0</v>
      </c>
      <c r="AB127" s="430">
        <v>0</v>
      </c>
      <c r="AC127" s="430">
        <v>0</v>
      </c>
      <c r="AD127" s="430">
        <v>0</v>
      </c>
      <c r="AE127" s="430">
        <v>0</v>
      </c>
      <c r="AF127" s="430">
        <v>0</v>
      </c>
      <c r="AG127" s="430">
        <v>0</v>
      </c>
      <c r="AH127" s="430">
        <v>0</v>
      </c>
      <c r="AI127" s="430">
        <v>0</v>
      </c>
      <c r="AJ127" s="430">
        <v>0</v>
      </c>
      <c r="AK127" s="430">
        <v>0</v>
      </c>
      <c r="AL127" s="430">
        <v>0</v>
      </c>
      <c r="AM127" s="430">
        <v>0</v>
      </c>
    </row>
    <row r="128" spans="1:39" x14ac:dyDescent="0.25">
      <c r="B128" s="49" t="s">
        <v>31</v>
      </c>
      <c r="C128" s="394">
        <v>0</v>
      </c>
      <c r="D128" s="394">
        <v>773.0724746858923</v>
      </c>
      <c r="E128" s="394">
        <v>1903.0652682745472</v>
      </c>
      <c r="F128" s="394">
        <v>3310.3299964590651</v>
      </c>
      <c r="G128" s="394">
        <v>7074.1414272871298</v>
      </c>
      <c r="H128" s="394">
        <v>20555.998233400387</v>
      </c>
      <c r="I128" s="394">
        <v>30846.713405805818</v>
      </c>
      <c r="J128" s="394">
        <v>37655.62269763364</v>
      </c>
      <c r="K128" s="394">
        <v>34945.216123082748</v>
      </c>
      <c r="L128" s="394">
        <v>20172.247631724589</v>
      </c>
      <c r="M128" s="394">
        <v>22012.016033045013</v>
      </c>
      <c r="N128" s="394">
        <v>50068.849834408749</v>
      </c>
      <c r="O128" s="394">
        <v>53587.275341621869</v>
      </c>
      <c r="P128" s="394">
        <v>43210.68980935165</v>
      </c>
      <c r="Q128" s="394">
        <v>43785.562281452367</v>
      </c>
      <c r="R128" s="394">
        <v>40851.022076481495</v>
      </c>
      <c r="S128" s="394">
        <v>58193.375118531156</v>
      </c>
      <c r="T128" s="430">
        <v>0</v>
      </c>
      <c r="U128" s="430">
        <v>0</v>
      </c>
      <c r="V128" s="430">
        <v>0</v>
      </c>
      <c r="W128" s="430">
        <v>0</v>
      </c>
      <c r="X128" s="430">
        <v>0</v>
      </c>
      <c r="Y128" s="430">
        <v>0</v>
      </c>
      <c r="Z128" s="430">
        <v>0</v>
      </c>
      <c r="AA128" s="430">
        <v>0</v>
      </c>
      <c r="AB128" s="430">
        <v>0</v>
      </c>
      <c r="AC128" s="430">
        <v>0</v>
      </c>
      <c r="AD128" s="430">
        <v>0</v>
      </c>
      <c r="AE128" s="430">
        <v>0</v>
      </c>
      <c r="AF128" s="430">
        <v>0</v>
      </c>
      <c r="AG128" s="430">
        <v>0</v>
      </c>
      <c r="AH128" s="430">
        <v>0</v>
      </c>
      <c r="AI128" s="430">
        <v>0</v>
      </c>
      <c r="AJ128" s="430">
        <v>0</v>
      </c>
      <c r="AK128" s="430">
        <v>0</v>
      </c>
      <c r="AL128" s="430">
        <v>0</v>
      </c>
      <c r="AM128" s="430">
        <v>0</v>
      </c>
    </row>
    <row r="129" spans="1:39" ht="15.75" thickBot="1" x14ac:dyDescent="0.3">
      <c r="B129" s="29" t="s">
        <v>32</v>
      </c>
      <c r="C129" s="395">
        <v>0</v>
      </c>
      <c r="D129" s="395">
        <v>0</v>
      </c>
      <c r="E129" s="395">
        <v>114.67939048859617</v>
      </c>
      <c r="F129" s="395">
        <v>231.02368346101443</v>
      </c>
      <c r="G129" s="395">
        <v>370.89319900871453</v>
      </c>
      <c r="H129" s="395">
        <v>7659.6653645599381</v>
      </c>
      <c r="I129" s="395">
        <v>17467.195970298228</v>
      </c>
      <c r="J129" s="395">
        <v>18096.308693586983</v>
      </c>
      <c r="K129" s="395">
        <v>9924.9416174715316</v>
      </c>
      <c r="L129" s="395">
        <v>2463.4747239965423</v>
      </c>
      <c r="M129" s="395">
        <v>1462.8202968159221</v>
      </c>
      <c r="N129" s="395">
        <v>6083.7532090844652</v>
      </c>
      <c r="O129" s="395">
        <v>7808.2635556364949</v>
      </c>
      <c r="P129" s="395">
        <v>6128.9155935337449</v>
      </c>
      <c r="Q129" s="395">
        <v>6940.2823372974026</v>
      </c>
      <c r="R129" s="395">
        <v>8324.5124648141245</v>
      </c>
      <c r="S129" s="395">
        <v>14632.392018813138</v>
      </c>
      <c r="T129" s="436">
        <v>0</v>
      </c>
      <c r="U129" s="436">
        <v>0</v>
      </c>
      <c r="V129" s="436">
        <v>0</v>
      </c>
      <c r="W129" s="436">
        <v>0</v>
      </c>
      <c r="X129" s="436">
        <v>0</v>
      </c>
      <c r="Y129" s="436">
        <v>0</v>
      </c>
      <c r="Z129" s="436">
        <v>0</v>
      </c>
      <c r="AA129" s="436">
        <v>0</v>
      </c>
      <c r="AB129" s="436">
        <v>0</v>
      </c>
      <c r="AC129" s="436">
        <v>0</v>
      </c>
      <c r="AD129" s="436">
        <v>0</v>
      </c>
      <c r="AE129" s="436">
        <v>0</v>
      </c>
      <c r="AF129" s="436">
        <v>0</v>
      </c>
      <c r="AG129" s="436">
        <v>0</v>
      </c>
      <c r="AH129" s="436">
        <v>0</v>
      </c>
      <c r="AI129" s="436">
        <v>0</v>
      </c>
      <c r="AJ129" s="436">
        <v>0</v>
      </c>
      <c r="AK129" s="436">
        <v>0</v>
      </c>
      <c r="AL129" s="436">
        <v>0</v>
      </c>
      <c r="AM129" s="436">
        <v>0</v>
      </c>
    </row>
    <row r="130" spans="1:39" ht="15.75" thickBot="1" x14ac:dyDescent="0.3">
      <c r="A130" s="1"/>
      <c r="B130" s="50" t="s">
        <v>33</v>
      </c>
      <c r="C130" s="51">
        <f>SUM(C125:C129)</f>
        <v>376.2435091308256</v>
      </c>
      <c r="D130" s="42">
        <f t="shared" ref="D130:AM130" si="122">SUM(D125:D129)</f>
        <v>6747.0217789155695</v>
      </c>
      <c r="E130" s="42">
        <f t="shared" si="122"/>
        <v>24521.965081933136</v>
      </c>
      <c r="F130" s="42">
        <f t="shared" si="122"/>
        <v>40594.70932646397</v>
      </c>
      <c r="G130" s="42">
        <f t="shared" si="122"/>
        <v>91480.054181086627</v>
      </c>
      <c r="H130" s="42">
        <f t="shared" si="122"/>
        <v>365127.424696678</v>
      </c>
      <c r="I130" s="42">
        <f t="shared" si="122"/>
        <v>632161.77560577798</v>
      </c>
      <c r="J130" s="42">
        <f t="shared" si="122"/>
        <v>717292.32583705091</v>
      </c>
      <c r="K130" s="42">
        <f t="shared" si="122"/>
        <v>514335.82375630649</v>
      </c>
      <c r="L130" s="42">
        <f t="shared" si="122"/>
        <v>220405.47993703833</v>
      </c>
      <c r="M130" s="42">
        <f t="shared" si="122"/>
        <v>255175.92102270792</v>
      </c>
      <c r="N130" s="42">
        <f t="shared" si="122"/>
        <v>444139.17568777321</v>
      </c>
      <c r="O130" s="42">
        <f t="shared" si="122"/>
        <v>506220.40079743491</v>
      </c>
      <c r="P130" s="42">
        <f t="shared" si="122"/>
        <v>408630.4202775656</v>
      </c>
      <c r="Q130" s="42">
        <f t="shared" si="122"/>
        <v>396338.19826597121</v>
      </c>
      <c r="R130" s="42">
        <f t="shared" si="122"/>
        <v>352241.60631066188</v>
      </c>
      <c r="S130" s="42">
        <f t="shared" si="122"/>
        <v>491791.70221884083</v>
      </c>
      <c r="T130" s="438">
        <f t="shared" si="122"/>
        <v>0</v>
      </c>
      <c r="U130" s="438">
        <f t="shared" si="122"/>
        <v>0</v>
      </c>
      <c r="V130" s="438">
        <f t="shared" si="122"/>
        <v>0</v>
      </c>
      <c r="W130" s="438">
        <f t="shared" si="122"/>
        <v>0</v>
      </c>
      <c r="X130" s="438">
        <f t="shared" si="122"/>
        <v>0</v>
      </c>
      <c r="Y130" s="438">
        <f t="shared" si="122"/>
        <v>0</v>
      </c>
      <c r="Z130" s="438">
        <f t="shared" si="122"/>
        <v>0</v>
      </c>
      <c r="AA130" s="438">
        <f t="shared" si="122"/>
        <v>0</v>
      </c>
      <c r="AB130" s="438">
        <f t="shared" si="122"/>
        <v>0</v>
      </c>
      <c r="AC130" s="438">
        <f t="shared" si="122"/>
        <v>0</v>
      </c>
      <c r="AD130" s="438">
        <f t="shared" si="122"/>
        <v>0</v>
      </c>
      <c r="AE130" s="438">
        <f t="shared" si="122"/>
        <v>0</v>
      </c>
      <c r="AF130" s="438">
        <f t="shared" si="122"/>
        <v>0</v>
      </c>
      <c r="AG130" s="438">
        <f t="shared" si="122"/>
        <v>0</v>
      </c>
      <c r="AH130" s="438">
        <f t="shared" si="122"/>
        <v>0</v>
      </c>
      <c r="AI130" s="438">
        <f t="shared" si="122"/>
        <v>0</v>
      </c>
      <c r="AJ130" s="438">
        <f t="shared" si="122"/>
        <v>0</v>
      </c>
      <c r="AK130" s="438">
        <f t="shared" si="122"/>
        <v>0</v>
      </c>
      <c r="AL130" s="438">
        <f t="shared" si="122"/>
        <v>0</v>
      </c>
      <c r="AM130" s="438">
        <f t="shared" si="122"/>
        <v>0</v>
      </c>
    </row>
    <row r="131" spans="1:39" ht="15.75" thickBot="1" x14ac:dyDescent="0.3">
      <c r="T131" s="434"/>
      <c r="U131" s="434"/>
      <c r="V131" s="434"/>
      <c r="W131" s="434"/>
      <c r="X131" s="434"/>
      <c r="Y131" s="434"/>
      <c r="Z131" s="434"/>
      <c r="AA131" s="434"/>
      <c r="AB131" s="434"/>
      <c r="AC131" s="434"/>
      <c r="AD131" s="434"/>
      <c r="AE131" s="434"/>
      <c r="AF131" s="434"/>
      <c r="AG131" s="434"/>
      <c r="AH131" s="434"/>
      <c r="AI131" s="434"/>
      <c r="AJ131" s="434"/>
      <c r="AK131" s="434"/>
      <c r="AL131" s="434"/>
      <c r="AM131" s="434"/>
    </row>
    <row r="132" spans="1:39" ht="15.75" thickBot="1" x14ac:dyDescent="0.3">
      <c r="B132" s="53" t="s">
        <v>149</v>
      </c>
      <c r="C132" s="52">
        <f>C124</f>
        <v>44927</v>
      </c>
      <c r="D132" s="52">
        <f t="shared" ref="D132:AM132" si="123">D124</f>
        <v>44958</v>
      </c>
      <c r="E132" s="52">
        <f t="shared" si="123"/>
        <v>44986</v>
      </c>
      <c r="F132" s="52">
        <f t="shared" si="123"/>
        <v>45017</v>
      </c>
      <c r="G132" s="52">
        <f t="shared" si="123"/>
        <v>45047</v>
      </c>
      <c r="H132" s="52">
        <f t="shared" si="123"/>
        <v>45078</v>
      </c>
      <c r="I132" s="52">
        <f t="shared" si="123"/>
        <v>45108</v>
      </c>
      <c r="J132" s="52">
        <f t="shared" si="123"/>
        <v>45139</v>
      </c>
      <c r="K132" s="52">
        <f t="shared" si="123"/>
        <v>45170</v>
      </c>
      <c r="L132" s="52">
        <f t="shared" si="123"/>
        <v>45200</v>
      </c>
      <c r="M132" s="52">
        <f t="shared" si="123"/>
        <v>45231</v>
      </c>
      <c r="N132" s="52">
        <f t="shared" si="123"/>
        <v>45261</v>
      </c>
      <c r="O132" s="52">
        <f t="shared" si="123"/>
        <v>45292</v>
      </c>
      <c r="P132" s="52">
        <f t="shared" si="123"/>
        <v>45323</v>
      </c>
      <c r="Q132" s="52">
        <f t="shared" si="123"/>
        <v>45352</v>
      </c>
      <c r="R132" s="52">
        <f t="shared" si="123"/>
        <v>45383</v>
      </c>
      <c r="S132" s="52">
        <f t="shared" si="123"/>
        <v>45413</v>
      </c>
      <c r="T132" s="439">
        <f t="shared" si="123"/>
        <v>45444</v>
      </c>
      <c r="U132" s="439">
        <f t="shared" si="123"/>
        <v>45474</v>
      </c>
      <c r="V132" s="439">
        <f t="shared" si="123"/>
        <v>45505</v>
      </c>
      <c r="W132" s="439">
        <f t="shared" si="123"/>
        <v>45536</v>
      </c>
      <c r="X132" s="439">
        <f t="shared" si="123"/>
        <v>45566</v>
      </c>
      <c r="Y132" s="439">
        <f t="shared" si="123"/>
        <v>45597</v>
      </c>
      <c r="Z132" s="439">
        <f t="shared" si="123"/>
        <v>45627</v>
      </c>
      <c r="AA132" s="439">
        <f t="shared" si="123"/>
        <v>45658</v>
      </c>
      <c r="AB132" s="439">
        <f t="shared" si="123"/>
        <v>45689</v>
      </c>
      <c r="AC132" s="439">
        <f t="shared" si="123"/>
        <v>45717</v>
      </c>
      <c r="AD132" s="439">
        <f t="shared" si="123"/>
        <v>45748</v>
      </c>
      <c r="AE132" s="439">
        <f t="shared" si="123"/>
        <v>45778</v>
      </c>
      <c r="AF132" s="439">
        <f t="shared" si="123"/>
        <v>45809</v>
      </c>
      <c r="AG132" s="439">
        <f t="shared" si="123"/>
        <v>45839</v>
      </c>
      <c r="AH132" s="439">
        <f t="shared" si="123"/>
        <v>45870</v>
      </c>
      <c r="AI132" s="439">
        <f t="shared" si="123"/>
        <v>45901</v>
      </c>
      <c r="AJ132" s="439">
        <f t="shared" si="123"/>
        <v>45931</v>
      </c>
      <c r="AK132" s="439">
        <f t="shared" si="123"/>
        <v>45962</v>
      </c>
      <c r="AL132" s="439">
        <f t="shared" si="123"/>
        <v>45992</v>
      </c>
      <c r="AM132" s="439">
        <f t="shared" si="123"/>
        <v>46023</v>
      </c>
    </row>
    <row r="133" spans="1:39" x14ac:dyDescent="0.25">
      <c r="B133" s="54" t="s">
        <v>28</v>
      </c>
      <c r="C133" s="397">
        <v>200.89125362553585</v>
      </c>
      <c r="D133" s="397">
        <v>1560.434340963249</v>
      </c>
      <c r="E133" s="397">
        <v>3714.9644968387497</v>
      </c>
      <c r="F133" s="397">
        <v>8198.9998527879288</v>
      </c>
      <c r="G133" s="397">
        <v>17863.068019014609</v>
      </c>
      <c r="H133" s="397">
        <v>74962.533839846292</v>
      </c>
      <c r="I133" s="397">
        <v>113803.48380978181</v>
      </c>
      <c r="J133" s="397">
        <v>125322.87465357724</v>
      </c>
      <c r="K133" s="397">
        <v>98967.794227291175</v>
      </c>
      <c r="L133" s="397">
        <v>42384.58242280312</v>
      </c>
      <c r="M133" s="397">
        <v>54811.286723392848</v>
      </c>
      <c r="N133" s="397">
        <v>73829.135944870184</v>
      </c>
      <c r="O133" s="397">
        <v>78131.042107162328</v>
      </c>
      <c r="P133" s="397">
        <v>66856.35622940521</v>
      </c>
      <c r="Q133" s="397">
        <v>63908.464050292714</v>
      </c>
      <c r="R133" s="397">
        <v>54149.116198861957</v>
      </c>
      <c r="S133" s="397">
        <v>54346.43222805424</v>
      </c>
      <c r="T133" s="440">
        <v>0</v>
      </c>
      <c r="U133" s="440">
        <v>0</v>
      </c>
      <c r="V133" s="440">
        <v>0</v>
      </c>
      <c r="W133" s="440">
        <v>0</v>
      </c>
      <c r="X133" s="440">
        <v>0</v>
      </c>
      <c r="Y133" s="440">
        <v>0</v>
      </c>
      <c r="Z133" s="440">
        <v>0</v>
      </c>
      <c r="AA133" s="440">
        <v>0</v>
      </c>
      <c r="AB133" s="440">
        <v>0</v>
      </c>
      <c r="AC133" s="440">
        <v>0</v>
      </c>
      <c r="AD133" s="440">
        <v>0</v>
      </c>
      <c r="AE133" s="440">
        <v>0</v>
      </c>
      <c r="AF133" s="440">
        <v>0</v>
      </c>
      <c r="AG133" s="440">
        <v>0</v>
      </c>
      <c r="AH133" s="440">
        <v>0</v>
      </c>
      <c r="AI133" s="440">
        <v>0</v>
      </c>
      <c r="AJ133" s="440">
        <v>0</v>
      </c>
      <c r="AK133" s="440">
        <v>0</v>
      </c>
      <c r="AL133" s="440">
        <v>0</v>
      </c>
      <c r="AM133" s="440">
        <v>0</v>
      </c>
    </row>
    <row r="134" spans="1:39" x14ac:dyDescent="0.25">
      <c r="B134" s="49" t="s">
        <v>29</v>
      </c>
      <c r="C134" s="394">
        <v>0</v>
      </c>
      <c r="D134" s="394">
        <v>0</v>
      </c>
      <c r="E134" s="394">
        <v>268.32192765778808</v>
      </c>
      <c r="F134" s="394">
        <v>938.11621904355763</v>
      </c>
      <c r="G134" s="394">
        <v>2704.5677008846446</v>
      </c>
      <c r="H134" s="394">
        <v>6581.9725232238352</v>
      </c>
      <c r="I134" s="394">
        <v>10901.778067906474</v>
      </c>
      <c r="J134" s="394">
        <v>12617.249089559242</v>
      </c>
      <c r="K134" s="394">
        <v>11220.177613042713</v>
      </c>
      <c r="L134" s="394">
        <v>7186.6803277249674</v>
      </c>
      <c r="M134" s="394">
        <v>8499.9736030304739</v>
      </c>
      <c r="N134" s="394">
        <v>12223.513092048073</v>
      </c>
      <c r="O134" s="394">
        <v>13305.785507343035</v>
      </c>
      <c r="P134" s="394">
        <v>10405.097058980349</v>
      </c>
      <c r="Q134" s="394">
        <v>10311.832813178524</v>
      </c>
      <c r="R134" s="394">
        <v>9701.2216474140405</v>
      </c>
      <c r="S134" s="394">
        <v>12241.619894273077</v>
      </c>
      <c r="T134" s="430">
        <v>0</v>
      </c>
      <c r="U134" s="430">
        <v>0</v>
      </c>
      <c r="V134" s="430">
        <v>0</v>
      </c>
      <c r="W134" s="430">
        <v>0</v>
      </c>
      <c r="X134" s="430">
        <v>0</v>
      </c>
      <c r="Y134" s="430">
        <v>0</v>
      </c>
      <c r="Z134" s="430">
        <v>0</v>
      </c>
      <c r="AA134" s="430">
        <v>0</v>
      </c>
      <c r="AB134" s="430">
        <v>0</v>
      </c>
      <c r="AC134" s="430">
        <v>0</v>
      </c>
      <c r="AD134" s="430">
        <v>0</v>
      </c>
      <c r="AE134" s="430">
        <v>0</v>
      </c>
      <c r="AF134" s="430">
        <v>0</v>
      </c>
      <c r="AG134" s="430">
        <v>0</v>
      </c>
      <c r="AH134" s="430">
        <v>0</v>
      </c>
      <c r="AI134" s="430">
        <v>0</v>
      </c>
      <c r="AJ134" s="430">
        <v>0</v>
      </c>
      <c r="AK134" s="430">
        <v>0</v>
      </c>
      <c r="AL134" s="430">
        <v>0</v>
      </c>
      <c r="AM134" s="430">
        <v>0</v>
      </c>
    </row>
    <row r="135" spans="1:39" x14ac:dyDescent="0.25">
      <c r="B135" s="49" t="s">
        <v>30</v>
      </c>
      <c r="C135" s="394">
        <v>0</v>
      </c>
      <c r="D135" s="394">
        <v>0</v>
      </c>
      <c r="E135" s="394">
        <v>71.390371193085031</v>
      </c>
      <c r="F135" s="394">
        <v>165.13948508979655</v>
      </c>
      <c r="G135" s="394">
        <v>358.88438197614789</v>
      </c>
      <c r="H135" s="394">
        <v>839.24547183522782</v>
      </c>
      <c r="I135" s="394">
        <v>1850.03164897122</v>
      </c>
      <c r="J135" s="394">
        <v>2387.1280415062993</v>
      </c>
      <c r="K135" s="394">
        <v>2616.0952033869826</v>
      </c>
      <c r="L135" s="394">
        <v>2094.0881327394559</v>
      </c>
      <c r="M135" s="394">
        <v>2088.0778972094167</v>
      </c>
      <c r="N135" s="394">
        <v>4858.2691272910079</v>
      </c>
      <c r="O135" s="394">
        <v>8057.7074959513284</v>
      </c>
      <c r="P135" s="394">
        <v>6205.4033959370108</v>
      </c>
      <c r="Q135" s="394">
        <v>6860.5236461845516</v>
      </c>
      <c r="R135" s="394">
        <v>6675.6480397337127</v>
      </c>
      <c r="S135" s="394">
        <v>8388.6584659211767</v>
      </c>
      <c r="T135" s="430">
        <v>0</v>
      </c>
      <c r="U135" s="430">
        <v>0</v>
      </c>
      <c r="V135" s="430">
        <v>0</v>
      </c>
      <c r="W135" s="430">
        <v>0</v>
      </c>
      <c r="X135" s="430">
        <v>0</v>
      </c>
      <c r="Y135" s="430">
        <v>0</v>
      </c>
      <c r="Z135" s="430">
        <v>0</v>
      </c>
      <c r="AA135" s="430">
        <v>0</v>
      </c>
      <c r="AB135" s="430">
        <v>0</v>
      </c>
      <c r="AC135" s="430">
        <v>0</v>
      </c>
      <c r="AD135" s="430">
        <v>0</v>
      </c>
      <c r="AE135" s="430">
        <v>0</v>
      </c>
      <c r="AF135" s="430">
        <v>0</v>
      </c>
      <c r="AG135" s="430">
        <v>0</v>
      </c>
      <c r="AH135" s="430">
        <v>0</v>
      </c>
      <c r="AI135" s="430">
        <v>0</v>
      </c>
      <c r="AJ135" s="430">
        <v>0</v>
      </c>
      <c r="AK135" s="430">
        <v>0</v>
      </c>
      <c r="AL135" s="430">
        <v>0</v>
      </c>
      <c r="AM135" s="430">
        <v>0</v>
      </c>
    </row>
    <row r="136" spans="1:39" x14ac:dyDescent="0.25">
      <c r="B136" s="49" t="s">
        <v>31</v>
      </c>
      <c r="C136" s="394">
        <v>0</v>
      </c>
      <c r="D136" s="394">
        <v>0</v>
      </c>
      <c r="E136" s="394">
        <v>0</v>
      </c>
      <c r="F136" s="394">
        <v>0</v>
      </c>
      <c r="G136" s="394">
        <v>0</v>
      </c>
      <c r="H136" s="394">
        <v>0</v>
      </c>
      <c r="I136" s="394">
        <v>0</v>
      </c>
      <c r="J136" s="394">
        <v>0</v>
      </c>
      <c r="K136" s="394">
        <v>0</v>
      </c>
      <c r="L136" s="394">
        <v>0</v>
      </c>
      <c r="M136" s="394">
        <v>0</v>
      </c>
      <c r="N136" s="394">
        <v>0</v>
      </c>
      <c r="O136" s="394">
        <v>0</v>
      </c>
      <c r="P136" s="394">
        <v>0</v>
      </c>
      <c r="Q136" s="394">
        <v>0</v>
      </c>
      <c r="R136" s="394">
        <v>0</v>
      </c>
      <c r="S136" s="394">
        <v>0</v>
      </c>
      <c r="T136" s="430">
        <v>0</v>
      </c>
      <c r="U136" s="430">
        <v>0</v>
      </c>
      <c r="V136" s="430">
        <v>0</v>
      </c>
      <c r="W136" s="430">
        <v>0</v>
      </c>
      <c r="X136" s="430">
        <v>0</v>
      </c>
      <c r="Y136" s="430">
        <v>0</v>
      </c>
      <c r="Z136" s="430">
        <v>0</v>
      </c>
      <c r="AA136" s="430">
        <v>0</v>
      </c>
      <c r="AB136" s="430">
        <v>0</v>
      </c>
      <c r="AC136" s="430">
        <v>0</v>
      </c>
      <c r="AD136" s="430">
        <v>0</v>
      </c>
      <c r="AE136" s="430">
        <v>0</v>
      </c>
      <c r="AF136" s="430">
        <v>0</v>
      </c>
      <c r="AG136" s="430">
        <v>0</v>
      </c>
      <c r="AH136" s="430">
        <v>0</v>
      </c>
      <c r="AI136" s="430">
        <v>0</v>
      </c>
      <c r="AJ136" s="430">
        <v>0</v>
      </c>
      <c r="AK136" s="430">
        <v>0</v>
      </c>
      <c r="AL136" s="430">
        <v>0</v>
      </c>
      <c r="AM136" s="430">
        <v>0</v>
      </c>
    </row>
    <row r="137" spans="1:39" ht="15.75" thickBot="1" x14ac:dyDescent="0.3">
      <c r="B137" s="29" t="s">
        <v>32</v>
      </c>
      <c r="C137" s="450">
        <v>0</v>
      </c>
      <c r="D137" s="450">
        <v>0</v>
      </c>
      <c r="E137" s="450">
        <v>0</v>
      </c>
      <c r="F137" s="450">
        <v>0</v>
      </c>
      <c r="G137" s="450">
        <v>0</v>
      </c>
      <c r="H137" s="450">
        <v>0</v>
      </c>
      <c r="I137" s="450">
        <v>0</v>
      </c>
      <c r="J137" s="450">
        <v>0</v>
      </c>
      <c r="K137" s="450">
        <v>0</v>
      </c>
      <c r="L137" s="450">
        <v>0</v>
      </c>
      <c r="M137" s="450">
        <v>0</v>
      </c>
      <c r="N137" s="450">
        <v>0</v>
      </c>
      <c r="O137" s="450">
        <v>0</v>
      </c>
      <c r="P137" s="450">
        <v>0</v>
      </c>
      <c r="Q137" s="450">
        <v>0</v>
      </c>
      <c r="R137" s="450">
        <v>0</v>
      </c>
      <c r="S137" s="450">
        <v>0</v>
      </c>
      <c r="T137" s="431">
        <v>0</v>
      </c>
      <c r="U137" s="431">
        <v>0</v>
      </c>
      <c r="V137" s="431">
        <v>0</v>
      </c>
      <c r="W137" s="431">
        <v>0</v>
      </c>
      <c r="X137" s="431">
        <v>0</v>
      </c>
      <c r="Y137" s="431">
        <v>0</v>
      </c>
      <c r="Z137" s="431">
        <v>0</v>
      </c>
      <c r="AA137" s="431">
        <v>0</v>
      </c>
      <c r="AB137" s="431">
        <v>0</v>
      </c>
      <c r="AC137" s="431">
        <v>0</v>
      </c>
      <c r="AD137" s="431">
        <v>0</v>
      </c>
      <c r="AE137" s="431">
        <v>0</v>
      </c>
      <c r="AF137" s="431">
        <v>0</v>
      </c>
      <c r="AG137" s="431">
        <v>0</v>
      </c>
      <c r="AH137" s="431">
        <v>0</v>
      </c>
      <c r="AI137" s="431">
        <v>0</v>
      </c>
      <c r="AJ137" s="431">
        <v>0</v>
      </c>
      <c r="AK137" s="431">
        <v>0</v>
      </c>
      <c r="AL137" s="431">
        <v>0</v>
      </c>
      <c r="AM137" s="431">
        <v>0</v>
      </c>
    </row>
    <row r="138" spans="1:39" ht="15.75" thickBot="1" x14ac:dyDescent="0.3">
      <c r="A138" s="1"/>
      <c r="B138" s="50" t="s">
        <v>33</v>
      </c>
      <c r="C138" s="442">
        <f>SUM(C133:C137)</f>
        <v>200.89125362553585</v>
      </c>
      <c r="D138" s="443">
        <f t="shared" ref="D138:AM138" si="124">SUM(D133:D137)</f>
        <v>1560.434340963249</v>
      </c>
      <c r="E138" s="443">
        <f t="shared" si="124"/>
        <v>4054.6767956896228</v>
      </c>
      <c r="F138" s="443">
        <f t="shared" si="124"/>
        <v>9302.2555569212818</v>
      </c>
      <c r="G138" s="443">
        <f t="shared" si="124"/>
        <v>20926.520101875401</v>
      </c>
      <c r="H138" s="443">
        <f t="shared" si="124"/>
        <v>82383.751834905357</v>
      </c>
      <c r="I138" s="443">
        <f t="shared" si="124"/>
        <v>126555.2935266595</v>
      </c>
      <c r="J138" s="443">
        <f t="shared" si="124"/>
        <v>140327.25178464278</v>
      </c>
      <c r="K138" s="443">
        <f t="shared" si="124"/>
        <v>112804.06704372088</v>
      </c>
      <c r="L138" s="443">
        <f t="shared" si="124"/>
        <v>51665.350883267536</v>
      </c>
      <c r="M138" s="443">
        <f t="shared" si="124"/>
        <v>65399.338223632738</v>
      </c>
      <c r="N138" s="443">
        <f t="shared" si="124"/>
        <v>90910.918164209259</v>
      </c>
      <c r="O138" s="443">
        <f t="shared" si="124"/>
        <v>99494.535110456694</v>
      </c>
      <c r="P138" s="443">
        <f t="shared" si="124"/>
        <v>83466.856684322571</v>
      </c>
      <c r="Q138" s="443">
        <f t="shared" si="124"/>
        <v>81080.820509655794</v>
      </c>
      <c r="R138" s="443">
        <f t="shared" si="124"/>
        <v>70525.985886009716</v>
      </c>
      <c r="S138" s="443">
        <f t="shared" si="124"/>
        <v>74976.710588248505</v>
      </c>
      <c r="T138" s="433">
        <f t="shared" si="124"/>
        <v>0</v>
      </c>
      <c r="U138" s="433">
        <f t="shared" si="124"/>
        <v>0</v>
      </c>
      <c r="V138" s="433">
        <f t="shared" si="124"/>
        <v>0</v>
      </c>
      <c r="W138" s="433">
        <f t="shared" si="124"/>
        <v>0</v>
      </c>
      <c r="X138" s="433">
        <f t="shared" si="124"/>
        <v>0</v>
      </c>
      <c r="Y138" s="433">
        <f t="shared" si="124"/>
        <v>0</v>
      </c>
      <c r="Z138" s="433">
        <f t="shared" si="124"/>
        <v>0</v>
      </c>
      <c r="AA138" s="433">
        <f t="shared" si="124"/>
        <v>0</v>
      </c>
      <c r="AB138" s="433">
        <f t="shared" si="124"/>
        <v>0</v>
      </c>
      <c r="AC138" s="433">
        <f t="shared" si="124"/>
        <v>0</v>
      </c>
      <c r="AD138" s="433">
        <f t="shared" si="124"/>
        <v>0</v>
      </c>
      <c r="AE138" s="433">
        <f t="shared" si="124"/>
        <v>0</v>
      </c>
      <c r="AF138" s="433">
        <f t="shared" si="124"/>
        <v>0</v>
      </c>
      <c r="AG138" s="433">
        <f t="shared" si="124"/>
        <v>0</v>
      </c>
      <c r="AH138" s="433">
        <f t="shared" si="124"/>
        <v>0</v>
      </c>
      <c r="AI138" s="433">
        <f t="shared" si="124"/>
        <v>0</v>
      </c>
      <c r="AJ138" s="433">
        <f t="shared" si="124"/>
        <v>0</v>
      </c>
      <c r="AK138" s="433">
        <f t="shared" si="124"/>
        <v>0</v>
      </c>
      <c r="AL138" s="433">
        <f t="shared" si="124"/>
        <v>0</v>
      </c>
      <c r="AM138" s="433">
        <f t="shared" si="124"/>
        <v>0</v>
      </c>
    </row>
  </sheetData>
  <mergeCells count="10">
    <mergeCell ref="A114:B115"/>
    <mergeCell ref="A60:B61"/>
    <mergeCell ref="A88:B89"/>
    <mergeCell ref="A3:B4"/>
    <mergeCell ref="A35:B37"/>
    <mergeCell ref="A46:A49"/>
    <mergeCell ref="A50:A53"/>
    <mergeCell ref="A54:A57"/>
    <mergeCell ref="A38:A41"/>
    <mergeCell ref="A42:A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T191"/>
  <sheetViews>
    <sheetView zoomScale="90" zoomScaleNormal="90" workbookViewId="0">
      <pane xSplit="2" ySplit="2" topLeftCell="C156" activePane="bottomRight" state="frozen"/>
      <selection pane="topRight" activeCell="C1" sqref="C1"/>
      <selection pane="bottomLeft" activeCell="A3" sqref="A3"/>
      <selection pane="bottomRight" activeCell="P171" sqref="P171"/>
    </sheetView>
  </sheetViews>
  <sheetFormatPr defaultRowHeight="15" x14ac:dyDescent="0.25"/>
  <cols>
    <col min="1" max="1" width="12.28515625" style="69" customWidth="1"/>
    <col min="2" max="2" width="28" bestFit="1" customWidth="1"/>
    <col min="3" max="4" width="11.5703125" bestFit="1" customWidth="1"/>
    <col min="5" max="5" width="12.5703125" customWidth="1"/>
    <col min="6" max="6" width="11.5703125" bestFit="1" customWidth="1"/>
    <col min="7" max="7" width="13.5703125" bestFit="1" customWidth="1"/>
    <col min="8" max="8" width="11.5703125" bestFit="1" customWidth="1"/>
    <col min="9" max="11" width="12.42578125" customWidth="1"/>
    <col min="12" max="14" width="11.5703125" bestFit="1" customWidth="1"/>
    <col min="15" max="15" width="15.28515625" style="1" bestFit="1" customWidth="1"/>
    <col min="16" max="16" width="14.5703125" customWidth="1"/>
  </cols>
  <sheetData>
    <row r="1" spans="1:46" ht="31.5" x14ac:dyDescent="0.4">
      <c r="A1" s="188" t="s">
        <v>170</v>
      </c>
      <c r="C1" s="537" t="s">
        <v>142</v>
      </c>
      <c r="D1" s="538"/>
      <c r="E1" s="538"/>
      <c r="F1" s="538"/>
      <c r="G1" s="538"/>
      <c r="H1" s="538"/>
      <c r="I1" s="538"/>
      <c r="J1" s="538"/>
      <c r="K1" s="538"/>
      <c r="L1" s="538"/>
      <c r="M1" s="538"/>
      <c r="N1" s="539"/>
      <c r="O1" s="85"/>
      <c r="P1" s="190"/>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row>
    <row r="2" spans="1:46" ht="4.5" customHeight="1" thickBot="1" x14ac:dyDescent="0.95">
      <c r="C2" s="83"/>
      <c r="D2" s="84"/>
      <c r="E2" s="84"/>
      <c r="F2" s="84"/>
      <c r="G2" s="84"/>
      <c r="H2" s="84"/>
      <c r="I2" s="84"/>
      <c r="J2" s="84"/>
      <c r="K2" s="84"/>
      <c r="L2" s="84"/>
      <c r="M2" s="84"/>
      <c r="N2" s="380"/>
    </row>
    <row r="3" spans="1:46" ht="21.75" customHeight="1" thickBot="1" x14ac:dyDescent="0.3">
      <c r="B3" s="181" t="s">
        <v>35</v>
      </c>
      <c r="C3" s="182">
        <v>44927</v>
      </c>
      <c r="D3" s="182">
        <v>44958</v>
      </c>
      <c r="E3" s="182">
        <v>44986</v>
      </c>
      <c r="F3" s="182">
        <v>45017</v>
      </c>
      <c r="G3" s="182">
        <v>45047</v>
      </c>
      <c r="H3" s="182">
        <v>45078</v>
      </c>
      <c r="I3" s="182">
        <v>45108</v>
      </c>
      <c r="J3" s="182">
        <v>45139</v>
      </c>
      <c r="K3" s="182">
        <v>45170</v>
      </c>
      <c r="L3" s="182">
        <v>45200</v>
      </c>
      <c r="M3" s="182">
        <v>45231</v>
      </c>
      <c r="N3" s="182" t="s">
        <v>227</v>
      </c>
      <c r="O3" s="183" t="s">
        <v>33</v>
      </c>
    </row>
    <row r="4" spans="1:46" ht="15" customHeight="1" x14ac:dyDescent="0.25">
      <c r="A4" s="526" t="s">
        <v>47</v>
      </c>
      <c r="B4" s="11" t="s">
        <v>0</v>
      </c>
      <c r="C4" s="3">
        <v>0</v>
      </c>
      <c r="D4" s="3">
        <v>0</v>
      </c>
      <c r="E4" s="3">
        <v>0</v>
      </c>
      <c r="F4" s="3">
        <v>0</v>
      </c>
      <c r="G4" s="3">
        <v>0</v>
      </c>
      <c r="H4" s="3">
        <v>0</v>
      </c>
      <c r="I4" s="3">
        <v>0</v>
      </c>
      <c r="J4" s="3">
        <v>0</v>
      </c>
      <c r="K4" s="3">
        <v>0</v>
      </c>
      <c r="L4" s="3">
        <v>0</v>
      </c>
      <c r="M4" s="3">
        <v>0</v>
      </c>
      <c r="N4" s="93">
        <v>0</v>
      </c>
      <c r="O4" s="70">
        <f t="shared" ref="O4:O15" si="0">SUM(C4:N4)</f>
        <v>0</v>
      </c>
      <c r="P4" s="190"/>
    </row>
    <row r="5" spans="1:46" x14ac:dyDescent="0.25">
      <c r="A5" s="527"/>
      <c r="B5" s="12" t="s">
        <v>1</v>
      </c>
      <c r="C5" s="3">
        <v>17662.516387939453</v>
      </c>
      <c r="D5" s="3">
        <v>143763.59704589841</v>
      </c>
      <c r="E5" s="3">
        <v>719428.64743041981</v>
      </c>
      <c r="F5" s="3">
        <v>102799.43209838866</v>
      </c>
      <c r="G5" s="3">
        <v>88770.469848632798</v>
      </c>
      <c r="H5" s="3">
        <v>78694.306549072266</v>
      </c>
      <c r="I5" s="3">
        <v>105340.46994018555</v>
      </c>
      <c r="J5" s="3">
        <v>163240.77337646481</v>
      </c>
      <c r="K5" s="3">
        <v>71808.448364257813</v>
      </c>
      <c r="L5" s="3">
        <v>22577.185943603519</v>
      </c>
      <c r="M5" s="3">
        <v>435104.58474731439</v>
      </c>
      <c r="N5" s="93">
        <v>902578.96926879871</v>
      </c>
      <c r="O5" s="70">
        <f t="shared" si="0"/>
        <v>2851769.4010009761</v>
      </c>
    </row>
    <row r="6" spans="1:46" x14ac:dyDescent="0.25">
      <c r="A6" s="527"/>
      <c r="B6" s="11" t="s">
        <v>2</v>
      </c>
      <c r="C6" s="3">
        <v>0</v>
      </c>
      <c r="D6" s="3">
        <v>0</v>
      </c>
      <c r="E6" s="3">
        <v>0</v>
      </c>
      <c r="F6" s="3">
        <v>0</v>
      </c>
      <c r="G6" s="3">
        <v>0</v>
      </c>
      <c r="H6" s="3">
        <v>0</v>
      </c>
      <c r="I6" s="3">
        <v>0</v>
      </c>
      <c r="J6" s="3">
        <v>0</v>
      </c>
      <c r="K6" s="3">
        <v>0</v>
      </c>
      <c r="L6" s="3">
        <v>0</v>
      </c>
      <c r="M6" s="3">
        <v>0</v>
      </c>
      <c r="N6" s="93">
        <v>0</v>
      </c>
      <c r="O6" s="70">
        <f t="shared" si="0"/>
        <v>0</v>
      </c>
    </row>
    <row r="7" spans="1:46" x14ac:dyDescent="0.25">
      <c r="A7" s="527"/>
      <c r="B7" s="11" t="s">
        <v>9</v>
      </c>
      <c r="C7" s="3">
        <v>25702.476196289066</v>
      </c>
      <c r="D7" s="3">
        <v>209204.64440917969</v>
      </c>
      <c r="E7" s="3">
        <v>1046911.8583374023</v>
      </c>
      <c r="F7" s="3">
        <v>149593.63201904297</v>
      </c>
      <c r="G7" s="3">
        <v>128953.49736404419</v>
      </c>
      <c r="H7" s="3">
        <v>114690.52627182007</v>
      </c>
      <c r="I7" s="3">
        <v>152367.10824966431</v>
      </c>
      <c r="J7" s="3">
        <v>235070.58410263062</v>
      </c>
      <c r="K7" s="3">
        <v>103847.09945678711</v>
      </c>
      <c r="L7" s="3">
        <v>31953.488235473636</v>
      </c>
      <c r="M7" s="3">
        <v>630812.69784927368</v>
      </c>
      <c r="N7" s="93">
        <v>1309838.2424125671</v>
      </c>
      <c r="O7" s="70">
        <f t="shared" si="0"/>
        <v>4138945.8549041748</v>
      </c>
    </row>
    <row r="8" spans="1:46" x14ac:dyDescent="0.25">
      <c r="A8" s="527"/>
      <c r="B8" s="12" t="s">
        <v>3</v>
      </c>
      <c r="C8" s="3">
        <v>0</v>
      </c>
      <c r="D8" s="3">
        <v>0</v>
      </c>
      <c r="E8" s="3">
        <v>0</v>
      </c>
      <c r="F8" s="3">
        <v>0</v>
      </c>
      <c r="G8" s="3">
        <v>0</v>
      </c>
      <c r="H8" s="3">
        <v>0</v>
      </c>
      <c r="I8" s="3">
        <v>0</v>
      </c>
      <c r="J8" s="3">
        <v>0</v>
      </c>
      <c r="K8" s="3">
        <v>0</v>
      </c>
      <c r="L8" s="3">
        <v>0</v>
      </c>
      <c r="M8" s="3">
        <v>0</v>
      </c>
      <c r="N8" s="93">
        <v>0</v>
      </c>
      <c r="O8" s="70">
        <f t="shared" si="0"/>
        <v>0</v>
      </c>
    </row>
    <row r="9" spans="1:46" x14ac:dyDescent="0.25">
      <c r="A9" s="527"/>
      <c r="B9" s="11" t="s">
        <v>4</v>
      </c>
      <c r="C9" s="3">
        <v>0</v>
      </c>
      <c r="D9" s="3">
        <v>0</v>
      </c>
      <c r="E9" s="3">
        <v>0</v>
      </c>
      <c r="F9" s="3">
        <v>0</v>
      </c>
      <c r="G9" s="3">
        <v>0</v>
      </c>
      <c r="H9" s="3">
        <v>0</v>
      </c>
      <c r="I9" s="3">
        <v>0</v>
      </c>
      <c r="J9" s="3">
        <v>0</v>
      </c>
      <c r="K9" s="3">
        <v>0</v>
      </c>
      <c r="L9" s="3">
        <v>0</v>
      </c>
      <c r="M9" s="3">
        <v>0</v>
      </c>
      <c r="N9" s="93">
        <v>0</v>
      </c>
      <c r="O9" s="70">
        <f t="shared" si="0"/>
        <v>0</v>
      </c>
    </row>
    <row r="10" spans="1:46" x14ac:dyDescent="0.25">
      <c r="A10" s="527"/>
      <c r="B10" s="11" t="s">
        <v>5</v>
      </c>
      <c r="C10" s="3">
        <v>1684.3748474121094</v>
      </c>
      <c r="D10" s="3">
        <v>5446.1453399658203</v>
      </c>
      <c r="E10" s="3">
        <v>23132.081237792969</v>
      </c>
      <c r="F10" s="3">
        <v>2751.1455841064453</v>
      </c>
      <c r="G10" s="3">
        <v>1908.9581604003906</v>
      </c>
      <c r="H10" s="3">
        <v>5165.4161987304688</v>
      </c>
      <c r="I10" s="3">
        <v>7860.4159545898438</v>
      </c>
      <c r="J10" s="3">
        <v>6176.0411071777344</v>
      </c>
      <c r="K10" s="3">
        <v>4154.7912902832031</v>
      </c>
      <c r="L10" s="3">
        <v>1066.7707366943359</v>
      </c>
      <c r="M10" s="3">
        <v>13330.831726074221</v>
      </c>
      <c r="N10" s="93">
        <v>15787.301666259766</v>
      </c>
      <c r="O10" s="70">
        <f t="shared" si="0"/>
        <v>88464.273849487305</v>
      </c>
    </row>
    <row r="11" spans="1:46" x14ac:dyDescent="0.25">
      <c r="A11" s="527"/>
      <c r="B11" s="11" t="s">
        <v>6</v>
      </c>
      <c r="C11" s="3">
        <v>0</v>
      </c>
      <c r="D11" s="3">
        <v>0</v>
      </c>
      <c r="E11" s="3">
        <v>0</v>
      </c>
      <c r="F11" s="3">
        <v>0</v>
      </c>
      <c r="G11" s="3">
        <v>0</v>
      </c>
      <c r="H11" s="3">
        <v>0</v>
      </c>
      <c r="I11" s="3">
        <v>0</v>
      </c>
      <c r="J11" s="3">
        <v>0</v>
      </c>
      <c r="K11" s="3">
        <v>0</v>
      </c>
      <c r="L11" s="3">
        <v>0</v>
      </c>
      <c r="M11" s="3">
        <v>0</v>
      </c>
      <c r="N11" s="93">
        <v>0</v>
      </c>
      <c r="O11" s="70">
        <f t="shared" si="0"/>
        <v>0</v>
      </c>
    </row>
    <row r="12" spans="1:46" x14ac:dyDescent="0.25">
      <c r="A12" s="527"/>
      <c r="B12" s="11" t="s">
        <v>7</v>
      </c>
      <c r="C12" s="3">
        <v>0</v>
      </c>
      <c r="D12" s="3">
        <v>0</v>
      </c>
      <c r="E12" s="3">
        <v>0</v>
      </c>
      <c r="F12" s="3">
        <v>0</v>
      </c>
      <c r="G12" s="3">
        <v>0</v>
      </c>
      <c r="H12" s="3">
        <v>0</v>
      </c>
      <c r="I12" s="3">
        <v>0</v>
      </c>
      <c r="J12" s="3">
        <v>0</v>
      </c>
      <c r="K12" s="3">
        <v>0</v>
      </c>
      <c r="L12" s="3">
        <v>0</v>
      </c>
      <c r="M12" s="3">
        <v>0</v>
      </c>
      <c r="N12" s="93">
        <v>0</v>
      </c>
      <c r="O12" s="70">
        <f t="shared" si="0"/>
        <v>0</v>
      </c>
    </row>
    <row r="13" spans="1:46" x14ac:dyDescent="0.25">
      <c r="A13" s="527"/>
      <c r="B13" s="11" t="s">
        <v>8</v>
      </c>
      <c r="C13" s="3">
        <v>22761.3623046875</v>
      </c>
      <c r="D13" s="3">
        <v>31865.9072265625</v>
      </c>
      <c r="E13" s="3">
        <v>36418.1796875</v>
      </c>
      <c r="F13" s="3">
        <v>45522.724609375</v>
      </c>
      <c r="G13" s="3">
        <v>27313.634765625</v>
      </c>
      <c r="H13" s="3">
        <v>11380.68115234375</v>
      </c>
      <c r="I13" s="3">
        <v>34142.04345703125</v>
      </c>
      <c r="J13" s="3">
        <v>34142.04345703125</v>
      </c>
      <c r="K13" s="3">
        <v>34142.04345703125</v>
      </c>
      <c r="L13" s="3">
        <v>18209.08984375</v>
      </c>
      <c r="M13" s="3">
        <v>45522.724609375</v>
      </c>
      <c r="N13" s="93">
        <v>154777.263671875</v>
      </c>
      <c r="O13" s="70">
        <f t="shared" si="0"/>
        <v>496197.6982421875</v>
      </c>
    </row>
    <row r="14" spans="1:46" ht="15.75" thickBot="1" x14ac:dyDescent="0.3">
      <c r="A14" s="528"/>
      <c r="B14" s="184" t="s">
        <v>41</v>
      </c>
      <c r="C14" s="3">
        <v>0</v>
      </c>
      <c r="D14" s="3">
        <v>0</v>
      </c>
      <c r="E14" s="3">
        <v>0</v>
      </c>
      <c r="F14" s="3">
        <v>0</v>
      </c>
      <c r="G14" s="3">
        <v>0</v>
      </c>
      <c r="H14" s="3">
        <v>0</v>
      </c>
      <c r="I14" s="3">
        <v>0</v>
      </c>
      <c r="J14" s="3">
        <v>0</v>
      </c>
      <c r="K14" s="3">
        <v>0</v>
      </c>
      <c r="L14" s="3">
        <v>0</v>
      </c>
      <c r="M14" s="3">
        <v>0</v>
      </c>
      <c r="N14" s="93">
        <v>0</v>
      </c>
      <c r="O14" s="70">
        <f t="shared" si="0"/>
        <v>0</v>
      </c>
    </row>
    <row r="15" spans="1:46" ht="21.75" thickBot="1" x14ac:dyDescent="0.4">
      <c r="A15" s="72"/>
      <c r="B15" s="185" t="s">
        <v>42</v>
      </c>
      <c r="C15" s="186">
        <f t="shared" ref="C15:N15" si="1">SUM(C4:C14)</f>
        <v>67810.729736328125</v>
      </c>
      <c r="D15" s="186">
        <f t="shared" si="1"/>
        <v>390280.29402160645</v>
      </c>
      <c r="E15" s="186">
        <f t="shared" si="1"/>
        <v>1825890.7666931152</v>
      </c>
      <c r="F15" s="186">
        <f t="shared" si="1"/>
        <v>300666.93431091309</v>
      </c>
      <c r="G15" s="186">
        <f t="shared" si="1"/>
        <v>246946.56013870239</v>
      </c>
      <c r="H15" s="186">
        <f t="shared" si="1"/>
        <v>209930.93017196655</v>
      </c>
      <c r="I15" s="186">
        <f t="shared" si="1"/>
        <v>299710.03760147095</v>
      </c>
      <c r="J15" s="186">
        <f t="shared" si="1"/>
        <v>438629.44204330444</v>
      </c>
      <c r="K15" s="186">
        <f t="shared" si="1"/>
        <v>213952.38256835938</v>
      </c>
      <c r="L15" s="187">
        <f t="shared" si="1"/>
        <v>73806.534759521484</v>
      </c>
      <c r="M15" s="187">
        <f t="shared" si="1"/>
        <v>1124770.8389320374</v>
      </c>
      <c r="N15" s="381">
        <f t="shared" si="1"/>
        <v>2382981.7770195007</v>
      </c>
      <c r="O15" s="73">
        <f t="shared" si="0"/>
        <v>7575377.2279968262</v>
      </c>
    </row>
    <row r="16" spans="1:46" ht="21.75" thickBot="1" x14ac:dyDescent="0.4">
      <c r="A16" s="72"/>
      <c r="F16" s="71">
        <v>0</v>
      </c>
    </row>
    <row r="17" spans="1:16" ht="21.75" thickBot="1" x14ac:dyDescent="0.4">
      <c r="A17" s="72"/>
      <c r="B17" s="181" t="s">
        <v>35</v>
      </c>
      <c r="C17" s="182">
        <f>C$3</f>
        <v>44927</v>
      </c>
      <c r="D17" s="182">
        <f t="shared" ref="D17:N17" si="2">D$3</f>
        <v>44958</v>
      </c>
      <c r="E17" s="182">
        <f t="shared" si="2"/>
        <v>44986</v>
      </c>
      <c r="F17" s="182">
        <f t="shared" si="2"/>
        <v>45017</v>
      </c>
      <c r="G17" s="182">
        <f t="shared" si="2"/>
        <v>45047</v>
      </c>
      <c r="H17" s="182">
        <f t="shared" si="2"/>
        <v>45078</v>
      </c>
      <c r="I17" s="182">
        <f t="shared" si="2"/>
        <v>45108</v>
      </c>
      <c r="J17" s="182">
        <f t="shared" si="2"/>
        <v>45139</v>
      </c>
      <c r="K17" s="182">
        <f t="shared" si="2"/>
        <v>45170</v>
      </c>
      <c r="L17" s="182">
        <f t="shared" si="2"/>
        <v>45200</v>
      </c>
      <c r="M17" s="182">
        <f t="shared" si="2"/>
        <v>45231</v>
      </c>
      <c r="N17" s="182" t="str">
        <f t="shared" si="2"/>
        <v>Dec-23 +</v>
      </c>
      <c r="O17" s="183" t="s">
        <v>33</v>
      </c>
    </row>
    <row r="18" spans="1:16" x14ac:dyDescent="0.25">
      <c r="A18" s="526" t="s">
        <v>46</v>
      </c>
      <c r="B18" s="11" t="s">
        <v>0</v>
      </c>
      <c r="C18" s="71">
        <v>0</v>
      </c>
      <c r="D18" s="71">
        <v>0</v>
      </c>
      <c r="E18" s="71">
        <v>0</v>
      </c>
      <c r="F18" s="71">
        <v>0</v>
      </c>
      <c r="G18" s="71">
        <v>0</v>
      </c>
      <c r="H18" s="71">
        <v>0</v>
      </c>
      <c r="I18" s="71">
        <v>0</v>
      </c>
      <c r="J18" s="71">
        <v>0</v>
      </c>
      <c r="K18" s="71">
        <v>0</v>
      </c>
      <c r="L18" s="387">
        <v>0</v>
      </c>
      <c r="M18" s="387">
        <v>0</v>
      </c>
      <c r="N18" s="387">
        <v>0</v>
      </c>
      <c r="O18" s="70">
        <f t="shared" ref="O18:O29" si="3">SUM(C18:N18)</f>
        <v>0</v>
      </c>
      <c r="P18" s="190"/>
    </row>
    <row r="19" spans="1:16" x14ac:dyDescent="0.25">
      <c r="A19" s="527"/>
      <c r="B19" s="12" t="s">
        <v>1</v>
      </c>
      <c r="C19" s="3">
        <v>0</v>
      </c>
      <c r="D19" s="3">
        <v>905553.4418824953</v>
      </c>
      <c r="E19" s="3">
        <v>1083693.1451087189</v>
      </c>
      <c r="F19" s="3">
        <v>1254381.797751568</v>
      </c>
      <c r="G19" s="3">
        <v>1533082.010269244</v>
      </c>
      <c r="H19" s="3">
        <v>1346016.5938398046</v>
      </c>
      <c r="I19" s="3">
        <v>2818386.8838251377</v>
      </c>
      <c r="J19" s="3">
        <v>1939715.1231436129</v>
      </c>
      <c r="K19" s="3">
        <v>2379719.4751162864</v>
      </c>
      <c r="L19" s="94">
        <v>2002462.920304067</v>
      </c>
      <c r="M19" s="94">
        <v>1007389.4613551423</v>
      </c>
      <c r="N19" s="94">
        <v>3305461.4685556567</v>
      </c>
      <c r="O19" s="70">
        <f t="shared" si="3"/>
        <v>19575862.321151733</v>
      </c>
    </row>
    <row r="20" spans="1:16" ht="14.65" customHeight="1" x14ac:dyDescent="0.25">
      <c r="A20" s="527"/>
      <c r="B20" s="11" t="s">
        <v>2</v>
      </c>
      <c r="C20" s="3">
        <v>0</v>
      </c>
      <c r="D20" s="3">
        <v>0</v>
      </c>
      <c r="E20" s="3">
        <v>0</v>
      </c>
      <c r="F20" s="3">
        <v>0</v>
      </c>
      <c r="G20" s="3">
        <v>0</v>
      </c>
      <c r="H20" s="3">
        <v>0</v>
      </c>
      <c r="I20" s="3">
        <v>0</v>
      </c>
      <c r="J20" s="3">
        <v>0</v>
      </c>
      <c r="K20" s="3">
        <v>0</v>
      </c>
      <c r="L20" s="94">
        <v>0</v>
      </c>
      <c r="M20" s="94">
        <v>0</v>
      </c>
      <c r="N20" s="94">
        <v>0</v>
      </c>
      <c r="O20" s="70">
        <f t="shared" si="3"/>
        <v>0</v>
      </c>
    </row>
    <row r="21" spans="1:16" x14ac:dyDescent="0.25">
      <c r="A21" s="527"/>
      <c r="B21" s="11" t="s">
        <v>9</v>
      </c>
      <c r="C21" s="3">
        <v>0</v>
      </c>
      <c r="D21" s="3">
        <v>453679.57376080012</v>
      </c>
      <c r="E21" s="3">
        <v>622651.53019569977</v>
      </c>
      <c r="F21" s="3">
        <v>632704.82271213294</v>
      </c>
      <c r="G21" s="3">
        <v>803954.13316903217</v>
      </c>
      <c r="H21" s="3">
        <v>629533.01602248976</v>
      </c>
      <c r="I21" s="3">
        <v>1475747.9413402255</v>
      </c>
      <c r="J21" s="3">
        <v>1231483.6766737155</v>
      </c>
      <c r="K21" s="3">
        <v>1094855.2977163899</v>
      </c>
      <c r="L21" s="94">
        <v>1010151.7845449359</v>
      </c>
      <c r="M21" s="94">
        <v>505638.32149188372</v>
      </c>
      <c r="N21" s="94">
        <v>1959963.9003776088</v>
      </c>
      <c r="O21" s="70">
        <f t="shared" si="3"/>
        <v>10420363.998004915</v>
      </c>
    </row>
    <row r="22" spans="1:16" x14ac:dyDescent="0.25">
      <c r="A22" s="527"/>
      <c r="B22" s="12" t="s">
        <v>3</v>
      </c>
      <c r="C22" s="3">
        <v>0</v>
      </c>
      <c r="D22" s="3">
        <v>0</v>
      </c>
      <c r="E22" s="3">
        <v>0</v>
      </c>
      <c r="F22" s="3">
        <v>0</v>
      </c>
      <c r="G22" s="3">
        <v>0</v>
      </c>
      <c r="H22" s="3">
        <v>0</v>
      </c>
      <c r="I22" s="3">
        <v>0</v>
      </c>
      <c r="J22" s="3">
        <v>0</v>
      </c>
      <c r="K22" s="3">
        <v>0</v>
      </c>
      <c r="L22" s="94">
        <v>0</v>
      </c>
      <c r="M22" s="94">
        <v>0</v>
      </c>
      <c r="N22" s="94">
        <v>0</v>
      </c>
      <c r="O22" s="70">
        <f t="shared" si="3"/>
        <v>0</v>
      </c>
    </row>
    <row r="23" spans="1:16" x14ac:dyDescent="0.25">
      <c r="A23" s="527"/>
      <c r="B23" s="11" t="s">
        <v>4</v>
      </c>
      <c r="C23" s="3">
        <v>0</v>
      </c>
      <c r="D23" s="3">
        <v>0</v>
      </c>
      <c r="E23" s="3">
        <v>0</v>
      </c>
      <c r="F23" s="3">
        <v>0</v>
      </c>
      <c r="G23" s="3">
        <v>0</v>
      </c>
      <c r="H23" s="3">
        <v>0</v>
      </c>
      <c r="I23" s="3">
        <v>0</v>
      </c>
      <c r="J23" s="3">
        <v>0</v>
      </c>
      <c r="K23" s="3">
        <v>0</v>
      </c>
      <c r="L23" s="94">
        <v>0</v>
      </c>
      <c r="M23" s="94">
        <v>0</v>
      </c>
      <c r="N23" s="94">
        <v>0</v>
      </c>
      <c r="O23" s="70">
        <f t="shared" si="3"/>
        <v>0</v>
      </c>
    </row>
    <row r="24" spans="1:16" x14ac:dyDescent="0.25">
      <c r="A24" s="527"/>
      <c r="B24" s="11" t="s">
        <v>5</v>
      </c>
      <c r="C24" s="3">
        <v>0</v>
      </c>
      <c r="D24" s="3">
        <v>0</v>
      </c>
      <c r="E24" s="3">
        <v>0</v>
      </c>
      <c r="F24" s="3">
        <v>0</v>
      </c>
      <c r="G24" s="3">
        <v>0</v>
      </c>
      <c r="H24" s="3">
        <v>0</v>
      </c>
      <c r="I24" s="3">
        <v>0</v>
      </c>
      <c r="J24" s="3">
        <v>0</v>
      </c>
      <c r="K24" s="3">
        <v>0</v>
      </c>
      <c r="L24" s="94">
        <v>0</v>
      </c>
      <c r="M24" s="94">
        <v>0</v>
      </c>
      <c r="N24" s="94">
        <v>0</v>
      </c>
      <c r="O24" s="70">
        <f t="shared" si="3"/>
        <v>0</v>
      </c>
    </row>
    <row r="25" spans="1:16" x14ac:dyDescent="0.25">
      <c r="A25" s="527"/>
      <c r="B25" s="11" t="s">
        <v>6</v>
      </c>
      <c r="C25" s="3">
        <v>0</v>
      </c>
      <c r="D25" s="3">
        <v>0</v>
      </c>
      <c r="E25" s="3">
        <v>0</v>
      </c>
      <c r="F25" s="3">
        <v>0</v>
      </c>
      <c r="G25" s="3">
        <v>0</v>
      </c>
      <c r="H25" s="3">
        <v>0</v>
      </c>
      <c r="I25" s="3">
        <v>0</v>
      </c>
      <c r="J25" s="3">
        <v>0</v>
      </c>
      <c r="K25" s="3">
        <v>0</v>
      </c>
      <c r="L25" s="94">
        <v>0</v>
      </c>
      <c r="M25" s="94">
        <v>0</v>
      </c>
      <c r="N25" s="94">
        <v>0</v>
      </c>
      <c r="O25" s="70">
        <f t="shared" si="3"/>
        <v>0</v>
      </c>
    </row>
    <row r="26" spans="1:16" x14ac:dyDescent="0.25">
      <c r="A26" s="527"/>
      <c r="B26" s="11" t="s">
        <v>7</v>
      </c>
      <c r="C26" s="3">
        <v>0</v>
      </c>
      <c r="D26" s="3">
        <v>0</v>
      </c>
      <c r="E26" s="3">
        <v>0</v>
      </c>
      <c r="F26" s="3">
        <v>0</v>
      </c>
      <c r="G26" s="3">
        <v>0</v>
      </c>
      <c r="H26" s="3">
        <v>0</v>
      </c>
      <c r="I26" s="3">
        <v>0</v>
      </c>
      <c r="J26" s="3">
        <v>0</v>
      </c>
      <c r="K26" s="3">
        <v>0</v>
      </c>
      <c r="L26" s="94">
        <v>0</v>
      </c>
      <c r="M26" s="94">
        <v>0</v>
      </c>
      <c r="N26" s="94">
        <v>0</v>
      </c>
      <c r="O26" s="70">
        <f t="shared" si="3"/>
        <v>0</v>
      </c>
    </row>
    <row r="27" spans="1:16" x14ac:dyDescent="0.25">
      <c r="A27" s="527"/>
      <c r="B27" s="11" t="s">
        <v>8</v>
      </c>
      <c r="C27" s="3">
        <v>0</v>
      </c>
      <c r="D27" s="3">
        <v>0</v>
      </c>
      <c r="E27" s="3">
        <v>0</v>
      </c>
      <c r="F27" s="3">
        <v>0</v>
      </c>
      <c r="G27" s="3">
        <v>0</v>
      </c>
      <c r="H27" s="3">
        <v>0</v>
      </c>
      <c r="I27" s="3">
        <v>0</v>
      </c>
      <c r="J27" s="3">
        <v>0</v>
      </c>
      <c r="K27" s="3">
        <v>0</v>
      </c>
      <c r="L27" s="94">
        <v>0</v>
      </c>
      <c r="M27" s="94">
        <v>0</v>
      </c>
      <c r="N27" s="94">
        <v>0</v>
      </c>
      <c r="O27" s="70">
        <f t="shared" si="3"/>
        <v>0</v>
      </c>
    </row>
    <row r="28" spans="1:16" ht="15.75" thickBot="1" x14ac:dyDescent="0.3">
      <c r="A28" s="528"/>
      <c r="B28" s="184" t="s">
        <v>41</v>
      </c>
      <c r="C28" s="388">
        <v>0</v>
      </c>
      <c r="D28" s="388">
        <v>0</v>
      </c>
      <c r="E28" s="388">
        <v>0</v>
      </c>
      <c r="F28" s="388">
        <v>0</v>
      </c>
      <c r="G28" s="388">
        <v>0</v>
      </c>
      <c r="H28" s="388">
        <v>0</v>
      </c>
      <c r="I28" s="388">
        <v>0</v>
      </c>
      <c r="J28" s="388">
        <v>0</v>
      </c>
      <c r="K28" s="388">
        <v>0</v>
      </c>
      <c r="L28" s="389">
        <v>0</v>
      </c>
      <c r="M28" s="389">
        <v>0</v>
      </c>
      <c r="N28" s="389">
        <v>0</v>
      </c>
      <c r="O28" s="70">
        <f t="shared" si="3"/>
        <v>0</v>
      </c>
    </row>
    <row r="29" spans="1:16" ht="21.75" thickBot="1" x14ac:dyDescent="0.4">
      <c r="A29" s="72"/>
      <c r="B29" s="185" t="s">
        <v>42</v>
      </c>
      <c r="C29" s="186">
        <f t="shared" ref="C29:N29" si="4">SUM(C18:C28)</f>
        <v>0</v>
      </c>
      <c r="D29" s="186">
        <f t="shared" si="4"/>
        <v>1359233.0156432954</v>
      </c>
      <c r="E29" s="186">
        <f t="shared" si="4"/>
        <v>1706344.6753044187</v>
      </c>
      <c r="F29" s="186">
        <f t="shared" si="4"/>
        <v>1887086.620463701</v>
      </c>
      <c r="G29" s="186">
        <f t="shared" si="4"/>
        <v>2337036.1434382759</v>
      </c>
      <c r="H29" s="186">
        <f t="shared" si="4"/>
        <v>1975549.6098622945</v>
      </c>
      <c r="I29" s="186">
        <f t="shared" si="4"/>
        <v>4294134.825165363</v>
      </c>
      <c r="J29" s="186">
        <f t="shared" si="4"/>
        <v>3171198.7998173283</v>
      </c>
      <c r="K29" s="186">
        <f t="shared" si="4"/>
        <v>3474574.7728326763</v>
      </c>
      <c r="L29" s="187">
        <f t="shared" si="4"/>
        <v>3012614.7048490029</v>
      </c>
      <c r="M29" s="187">
        <f t="shared" si="4"/>
        <v>1513027.7828470259</v>
      </c>
      <c r="N29" s="381">
        <f t="shared" si="4"/>
        <v>5265425.368933266</v>
      </c>
      <c r="O29" s="73">
        <f t="shared" si="3"/>
        <v>29996226.319156647</v>
      </c>
    </row>
    <row r="30" spans="1:16" ht="21.75" thickBot="1" x14ac:dyDescent="0.4">
      <c r="A30" s="72"/>
      <c r="F30" s="71">
        <v>0</v>
      </c>
    </row>
    <row r="31" spans="1:16" ht="21.75" thickBot="1" x14ac:dyDescent="0.4">
      <c r="A31" s="72"/>
      <c r="B31" s="181" t="s">
        <v>35</v>
      </c>
      <c r="C31" s="182">
        <f>C$3</f>
        <v>44927</v>
      </c>
      <c r="D31" s="182">
        <f t="shared" ref="D31:N31" si="5">D$3</f>
        <v>44958</v>
      </c>
      <c r="E31" s="182">
        <f t="shared" si="5"/>
        <v>44986</v>
      </c>
      <c r="F31" s="182">
        <f t="shared" si="5"/>
        <v>45017</v>
      </c>
      <c r="G31" s="182">
        <f t="shared" si="5"/>
        <v>45047</v>
      </c>
      <c r="H31" s="182">
        <f t="shared" si="5"/>
        <v>45078</v>
      </c>
      <c r="I31" s="182">
        <f t="shared" si="5"/>
        <v>45108</v>
      </c>
      <c r="J31" s="182">
        <f t="shared" si="5"/>
        <v>45139</v>
      </c>
      <c r="K31" s="182">
        <f t="shared" si="5"/>
        <v>45170</v>
      </c>
      <c r="L31" s="182">
        <f t="shared" si="5"/>
        <v>45200</v>
      </c>
      <c r="M31" s="182">
        <f t="shared" si="5"/>
        <v>45231</v>
      </c>
      <c r="N31" s="182" t="str">
        <f t="shared" si="5"/>
        <v>Dec-23 +</v>
      </c>
      <c r="O31" s="183" t="s">
        <v>33</v>
      </c>
    </row>
    <row r="32" spans="1:16" ht="14.65" customHeight="1" x14ac:dyDescent="0.25">
      <c r="A32" s="529" t="s">
        <v>218</v>
      </c>
      <c r="B32" s="11" t="s">
        <v>0</v>
      </c>
      <c r="C32" s="3">
        <v>0</v>
      </c>
      <c r="D32" s="3">
        <v>0</v>
      </c>
      <c r="E32" s="3">
        <v>0</v>
      </c>
      <c r="F32" s="3">
        <v>0</v>
      </c>
      <c r="G32" s="3">
        <v>0</v>
      </c>
      <c r="H32" s="3">
        <v>0</v>
      </c>
      <c r="I32" s="3">
        <v>0</v>
      </c>
      <c r="J32" s="3">
        <v>0</v>
      </c>
      <c r="K32" s="3">
        <v>0</v>
      </c>
      <c r="L32" s="3">
        <v>0</v>
      </c>
      <c r="M32" s="3">
        <v>0</v>
      </c>
      <c r="N32" s="93">
        <v>0</v>
      </c>
      <c r="O32" s="70">
        <f t="shared" ref="O32:O43" si="6">SUM(C32:N32)</f>
        <v>0</v>
      </c>
      <c r="P32" s="190"/>
    </row>
    <row r="33" spans="1:16" x14ac:dyDescent="0.25">
      <c r="A33" s="530"/>
      <c r="B33" s="12" t="s">
        <v>1</v>
      </c>
      <c r="C33" s="3">
        <v>0</v>
      </c>
      <c r="D33" s="3">
        <v>0</v>
      </c>
      <c r="E33" s="3">
        <v>0</v>
      </c>
      <c r="F33" s="3">
        <v>0</v>
      </c>
      <c r="G33" s="3">
        <v>0</v>
      </c>
      <c r="H33" s="3">
        <v>0</v>
      </c>
      <c r="I33" s="3">
        <v>0</v>
      </c>
      <c r="J33" s="3">
        <v>0</v>
      </c>
      <c r="K33" s="3">
        <v>0</v>
      </c>
      <c r="L33" s="3">
        <v>0</v>
      </c>
      <c r="M33" s="3">
        <v>0</v>
      </c>
      <c r="N33" s="93">
        <v>0</v>
      </c>
      <c r="O33" s="70">
        <f t="shared" si="6"/>
        <v>0</v>
      </c>
    </row>
    <row r="34" spans="1:16" x14ac:dyDescent="0.25">
      <c r="A34" s="530"/>
      <c r="B34" s="11" t="s">
        <v>2</v>
      </c>
      <c r="C34" s="3">
        <v>0</v>
      </c>
      <c r="D34" s="3">
        <v>0</v>
      </c>
      <c r="E34" s="3">
        <v>0</v>
      </c>
      <c r="F34" s="3">
        <v>0</v>
      </c>
      <c r="G34" s="3">
        <v>0</v>
      </c>
      <c r="H34" s="3">
        <v>0</v>
      </c>
      <c r="I34" s="3">
        <v>0</v>
      </c>
      <c r="J34" s="3">
        <v>0</v>
      </c>
      <c r="K34" s="3">
        <v>0</v>
      </c>
      <c r="L34" s="3">
        <v>0</v>
      </c>
      <c r="M34" s="3">
        <v>0</v>
      </c>
      <c r="N34" s="93">
        <v>0</v>
      </c>
      <c r="O34" s="70">
        <f t="shared" si="6"/>
        <v>0</v>
      </c>
    </row>
    <row r="35" spans="1:16" x14ac:dyDescent="0.25">
      <c r="A35" s="530"/>
      <c r="B35" s="11" t="s">
        <v>9</v>
      </c>
      <c r="C35" s="3">
        <v>0</v>
      </c>
      <c r="D35" s="3">
        <v>0</v>
      </c>
      <c r="E35" s="3">
        <v>0</v>
      </c>
      <c r="F35" s="3">
        <v>0</v>
      </c>
      <c r="G35" s="3">
        <v>0</v>
      </c>
      <c r="H35" s="3">
        <v>0</v>
      </c>
      <c r="I35" s="3">
        <v>0</v>
      </c>
      <c r="J35" s="3">
        <v>0</v>
      </c>
      <c r="K35" s="3">
        <v>0</v>
      </c>
      <c r="L35" s="3">
        <v>0</v>
      </c>
      <c r="M35" s="3">
        <v>0</v>
      </c>
      <c r="N35" s="93">
        <v>0</v>
      </c>
      <c r="O35" s="70">
        <f t="shared" si="6"/>
        <v>0</v>
      </c>
    </row>
    <row r="36" spans="1:16" x14ac:dyDescent="0.25">
      <c r="A36" s="530"/>
      <c r="B36" s="12" t="s">
        <v>3</v>
      </c>
      <c r="C36" s="3">
        <v>0</v>
      </c>
      <c r="D36" s="3">
        <v>0</v>
      </c>
      <c r="E36" s="3">
        <v>0</v>
      </c>
      <c r="F36" s="3">
        <v>0</v>
      </c>
      <c r="G36" s="3">
        <v>0</v>
      </c>
      <c r="H36" s="3">
        <v>0</v>
      </c>
      <c r="I36" s="3">
        <v>0</v>
      </c>
      <c r="J36" s="3">
        <v>0</v>
      </c>
      <c r="K36" s="3">
        <v>0</v>
      </c>
      <c r="L36" s="3">
        <v>0</v>
      </c>
      <c r="M36" s="3">
        <v>0</v>
      </c>
      <c r="N36" s="93">
        <v>0</v>
      </c>
      <c r="O36" s="70">
        <f t="shared" si="6"/>
        <v>0</v>
      </c>
    </row>
    <row r="37" spans="1:16" x14ac:dyDescent="0.25">
      <c r="A37" s="530"/>
      <c r="B37" s="11" t="s">
        <v>4</v>
      </c>
      <c r="C37" s="3">
        <v>0</v>
      </c>
      <c r="D37" s="3">
        <v>196008.46136550681</v>
      </c>
      <c r="E37" s="3">
        <v>238406.88352263934</v>
      </c>
      <c r="F37" s="3">
        <v>3258061.9519181475</v>
      </c>
      <c r="G37" s="3">
        <v>2950917.006227063</v>
      </c>
      <c r="H37" s="3">
        <v>4529819.4657732528</v>
      </c>
      <c r="I37" s="3">
        <v>980064.68029265385</v>
      </c>
      <c r="J37" s="3">
        <v>298181.5043619739</v>
      </c>
      <c r="K37" s="3">
        <v>624671.83863380423</v>
      </c>
      <c r="L37" s="3">
        <v>286859.50723030616</v>
      </c>
      <c r="M37" s="3">
        <v>222156.50081490251</v>
      </c>
      <c r="N37" s="93">
        <v>2436665.4236793304</v>
      </c>
      <c r="O37" s="70">
        <f t="shared" si="6"/>
        <v>16021813.22381958</v>
      </c>
    </row>
    <row r="38" spans="1:16" x14ac:dyDescent="0.25">
      <c r="A38" s="530"/>
      <c r="B38" s="11" t="s">
        <v>5</v>
      </c>
      <c r="C38" s="3">
        <v>0</v>
      </c>
      <c r="D38" s="3">
        <v>0</v>
      </c>
      <c r="E38" s="3">
        <v>0</v>
      </c>
      <c r="F38" s="3">
        <v>0</v>
      </c>
      <c r="G38" s="3">
        <v>0</v>
      </c>
      <c r="H38" s="3">
        <v>0</v>
      </c>
      <c r="I38" s="3">
        <v>0</v>
      </c>
      <c r="J38" s="3">
        <v>0</v>
      </c>
      <c r="K38" s="3">
        <v>0</v>
      </c>
      <c r="L38" s="3">
        <v>0</v>
      </c>
      <c r="M38" s="3">
        <v>0</v>
      </c>
      <c r="N38" s="93">
        <v>0</v>
      </c>
      <c r="O38" s="70">
        <f t="shared" si="6"/>
        <v>0</v>
      </c>
    </row>
    <row r="39" spans="1:16" x14ac:dyDescent="0.25">
      <c r="A39" s="530"/>
      <c r="B39" s="11" t="s">
        <v>6</v>
      </c>
      <c r="C39" s="3">
        <v>0</v>
      </c>
      <c r="D39" s="3">
        <v>0</v>
      </c>
      <c r="E39" s="3">
        <v>0</v>
      </c>
      <c r="F39" s="3">
        <v>0</v>
      </c>
      <c r="G39" s="3">
        <v>0</v>
      </c>
      <c r="H39" s="3">
        <v>0</v>
      </c>
      <c r="I39" s="3">
        <v>0</v>
      </c>
      <c r="J39" s="3">
        <v>0</v>
      </c>
      <c r="K39" s="3">
        <v>0</v>
      </c>
      <c r="L39" s="3">
        <v>0</v>
      </c>
      <c r="M39" s="3">
        <v>0</v>
      </c>
      <c r="N39" s="93">
        <v>0</v>
      </c>
      <c r="O39" s="70">
        <f t="shared" si="6"/>
        <v>0</v>
      </c>
    </row>
    <row r="40" spans="1:16" x14ac:dyDescent="0.25">
      <c r="A40" s="530"/>
      <c r="B40" s="11" t="s">
        <v>7</v>
      </c>
      <c r="C40" s="3">
        <v>0</v>
      </c>
      <c r="D40" s="3">
        <v>0</v>
      </c>
      <c r="E40" s="3">
        <v>0</v>
      </c>
      <c r="F40" s="3">
        <v>0</v>
      </c>
      <c r="G40" s="3">
        <v>0</v>
      </c>
      <c r="H40" s="3">
        <v>0</v>
      </c>
      <c r="I40" s="3">
        <v>0</v>
      </c>
      <c r="J40" s="3">
        <v>0</v>
      </c>
      <c r="K40" s="3">
        <v>0</v>
      </c>
      <c r="L40" s="3">
        <v>0</v>
      </c>
      <c r="M40" s="3">
        <v>0</v>
      </c>
      <c r="N40" s="93">
        <v>0</v>
      </c>
      <c r="O40" s="70">
        <f t="shared" si="6"/>
        <v>0</v>
      </c>
    </row>
    <row r="41" spans="1:16" x14ac:dyDescent="0.25">
      <c r="A41" s="530"/>
      <c r="B41" s="11" t="s">
        <v>8</v>
      </c>
      <c r="C41" s="3">
        <v>0</v>
      </c>
      <c r="D41" s="3">
        <v>0</v>
      </c>
      <c r="E41" s="3">
        <v>0</v>
      </c>
      <c r="F41" s="3">
        <v>0</v>
      </c>
      <c r="G41" s="3">
        <v>0</v>
      </c>
      <c r="H41" s="3">
        <v>0</v>
      </c>
      <c r="I41" s="3">
        <v>0</v>
      </c>
      <c r="J41" s="3">
        <v>0</v>
      </c>
      <c r="K41" s="3">
        <v>0</v>
      </c>
      <c r="L41" s="3">
        <v>0</v>
      </c>
      <c r="M41" s="3">
        <v>0</v>
      </c>
      <c r="N41" s="93">
        <v>0</v>
      </c>
      <c r="O41" s="70">
        <f t="shared" si="6"/>
        <v>0</v>
      </c>
    </row>
    <row r="42" spans="1:16" ht="15.75" thickBot="1" x14ac:dyDescent="0.3">
      <c r="A42" s="531"/>
      <c r="B42" s="184" t="s">
        <v>41</v>
      </c>
      <c r="C42" s="3">
        <v>0</v>
      </c>
      <c r="D42" s="3">
        <v>0</v>
      </c>
      <c r="E42" s="3">
        <v>0</v>
      </c>
      <c r="F42" s="3">
        <v>0</v>
      </c>
      <c r="G42" s="3">
        <v>0</v>
      </c>
      <c r="H42" s="3">
        <v>0</v>
      </c>
      <c r="I42" s="3">
        <v>0</v>
      </c>
      <c r="J42" s="3">
        <v>0</v>
      </c>
      <c r="K42" s="3">
        <v>0</v>
      </c>
      <c r="L42" s="3">
        <v>0</v>
      </c>
      <c r="M42" s="3">
        <v>0</v>
      </c>
      <c r="N42" s="93">
        <v>0</v>
      </c>
      <c r="O42" s="70">
        <f t="shared" si="6"/>
        <v>0</v>
      </c>
    </row>
    <row r="43" spans="1:16" ht="21.75" thickBot="1" x14ac:dyDescent="0.4">
      <c r="A43" s="72"/>
      <c r="B43" s="185" t="s">
        <v>42</v>
      </c>
      <c r="C43" s="186">
        <f t="shared" ref="C43:N43" si="7">SUM(C32:C42)</f>
        <v>0</v>
      </c>
      <c r="D43" s="186">
        <f t="shared" si="7"/>
        <v>196008.46136550681</v>
      </c>
      <c r="E43" s="186">
        <f t="shared" si="7"/>
        <v>238406.88352263934</v>
      </c>
      <c r="F43" s="186">
        <f t="shared" si="7"/>
        <v>3258061.9519181475</v>
      </c>
      <c r="G43" s="186">
        <f t="shared" si="7"/>
        <v>2950917.006227063</v>
      </c>
      <c r="H43" s="186">
        <f t="shared" si="7"/>
        <v>4529819.4657732528</v>
      </c>
      <c r="I43" s="186">
        <f t="shared" si="7"/>
        <v>980064.68029265385</v>
      </c>
      <c r="J43" s="186">
        <f t="shared" si="7"/>
        <v>298181.5043619739</v>
      </c>
      <c r="K43" s="186">
        <f t="shared" si="7"/>
        <v>624671.83863380423</v>
      </c>
      <c r="L43" s="187">
        <f t="shared" si="7"/>
        <v>286859.50723030616</v>
      </c>
      <c r="M43" s="187">
        <f t="shared" si="7"/>
        <v>222156.50081490251</v>
      </c>
      <c r="N43" s="381">
        <f t="shared" si="7"/>
        <v>2436665.4236793304</v>
      </c>
      <c r="O43" s="73">
        <f t="shared" si="6"/>
        <v>16021813.22381958</v>
      </c>
    </row>
    <row r="44" spans="1:16" ht="21.75" thickBot="1" x14ac:dyDescent="0.4">
      <c r="A44" s="72"/>
      <c r="F44" s="71">
        <v>0</v>
      </c>
    </row>
    <row r="45" spans="1:16" ht="21.75" thickBot="1" x14ac:dyDescent="0.4">
      <c r="A45" s="72"/>
      <c r="B45" s="181" t="s">
        <v>35</v>
      </c>
      <c r="C45" s="182">
        <f>C$3</f>
        <v>44927</v>
      </c>
      <c r="D45" s="182">
        <f t="shared" ref="D45:N45" si="8">D$3</f>
        <v>44958</v>
      </c>
      <c r="E45" s="182">
        <f t="shared" si="8"/>
        <v>44986</v>
      </c>
      <c r="F45" s="182">
        <f t="shared" si="8"/>
        <v>45017</v>
      </c>
      <c r="G45" s="182">
        <f t="shared" si="8"/>
        <v>45047</v>
      </c>
      <c r="H45" s="182">
        <f t="shared" si="8"/>
        <v>45078</v>
      </c>
      <c r="I45" s="182">
        <f t="shared" si="8"/>
        <v>45108</v>
      </c>
      <c r="J45" s="182">
        <f t="shared" si="8"/>
        <v>45139</v>
      </c>
      <c r="K45" s="182">
        <f t="shared" si="8"/>
        <v>45170</v>
      </c>
      <c r="L45" s="182">
        <f t="shared" si="8"/>
        <v>45200</v>
      </c>
      <c r="M45" s="182">
        <f t="shared" si="8"/>
        <v>45231</v>
      </c>
      <c r="N45" s="182" t="str">
        <f t="shared" si="8"/>
        <v>Dec-23 +</v>
      </c>
      <c r="O45" s="183" t="s">
        <v>33</v>
      </c>
    </row>
    <row r="46" spans="1:16" x14ac:dyDescent="0.25">
      <c r="A46" s="529" t="s">
        <v>45</v>
      </c>
      <c r="B46" s="11" t="s">
        <v>0</v>
      </c>
      <c r="C46" s="3">
        <v>0</v>
      </c>
      <c r="D46" s="3">
        <v>0</v>
      </c>
      <c r="E46" s="3">
        <v>5496.0346069335938</v>
      </c>
      <c r="F46" s="3">
        <v>11473.980712890625</v>
      </c>
      <c r="G46" s="3">
        <v>0</v>
      </c>
      <c r="H46" s="3">
        <v>0</v>
      </c>
      <c r="I46" s="3">
        <v>1832.0115356445313</v>
      </c>
      <c r="J46" s="3">
        <v>0</v>
      </c>
      <c r="K46" s="3">
        <v>0</v>
      </c>
      <c r="L46" s="3">
        <v>0</v>
      </c>
      <c r="M46" s="3">
        <v>16488.103820800781</v>
      </c>
      <c r="N46" s="93">
        <v>0</v>
      </c>
      <c r="O46" s="70">
        <f t="shared" ref="O46:O57" si="9">SUM(C46:N46)</f>
        <v>35290.130676269531</v>
      </c>
      <c r="P46" s="190"/>
    </row>
    <row r="47" spans="1:16" x14ac:dyDescent="0.25">
      <c r="A47" s="530"/>
      <c r="B47" s="12" t="s">
        <v>1</v>
      </c>
      <c r="C47" s="3">
        <v>772.94281005859375</v>
      </c>
      <c r="D47" s="3">
        <v>47768.772605895996</v>
      </c>
      <c r="E47" s="3">
        <v>51137.30354309082</v>
      </c>
      <c r="F47" s="3">
        <v>65355.522361755371</v>
      </c>
      <c r="G47" s="3">
        <v>20254.036491394043</v>
      </c>
      <c r="H47" s="3">
        <v>4171.8631362915039</v>
      </c>
      <c r="I47" s="3">
        <v>28418.466529846191</v>
      </c>
      <c r="J47" s="3">
        <v>112553.6960144043</v>
      </c>
      <c r="K47" s="3">
        <v>772.94281005859375</v>
      </c>
      <c r="L47" s="3">
        <v>0</v>
      </c>
      <c r="M47" s="3">
        <v>1310.0577926635742</v>
      </c>
      <c r="N47" s="93">
        <v>4830.8925628662109</v>
      </c>
      <c r="O47" s="70">
        <f t="shared" si="9"/>
        <v>337346.4966583252</v>
      </c>
    </row>
    <row r="48" spans="1:16" x14ac:dyDescent="0.25">
      <c r="A48" s="530"/>
      <c r="B48" s="11" t="s">
        <v>2</v>
      </c>
      <c r="C48" s="3">
        <v>0</v>
      </c>
      <c r="D48" s="3">
        <v>0</v>
      </c>
      <c r="E48" s="3">
        <v>0</v>
      </c>
      <c r="F48" s="3">
        <v>0</v>
      </c>
      <c r="G48" s="3">
        <v>0</v>
      </c>
      <c r="H48" s="3">
        <v>0</v>
      </c>
      <c r="I48" s="3">
        <v>0</v>
      </c>
      <c r="J48" s="3">
        <v>0</v>
      </c>
      <c r="K48" s="3">
        <v>0</v>
      </c>
      <c r="L48" s="3">
        <v>0</v>
      </c>
      <c r="M48" s="3">
        <v>0</v>
      </c>
      <c r="N48" s="93">
        <v>0</v>
      </c>
      <c r="O48" s="70">
        <f t="shared" si="9"/>
        <v>0</v>
      </c>
    </row>
    <row r="49" spans="1:16" x14ac:dyDescent="0.25">
      <c r="A49" s="530"/>
      <c r="B49" s="11" t="s">
        <v>9</v>
      </c>
      <c r="C49" s="3">
        <v>2793.0009765625</v>
      </c>
      <c r="D49" s="3">
        <v>10163.766845703125</v>
      </c>
      <c r="E49" s="3">
        <v>24904.689453125</v>
      </c>
      <c r="F49" s="3">
        <v>50973.56005859375</v>
      </c>
      <c r="G49" s="3">
        <v>26429.076614379886</v>
      </c>
      <c r="H49" s="3">
        <v>11327.303741455078</v>
      </c>
      <c r="I49" s="3">
        <v>37106.571640014656</v>
      </c>
      <c r="J49" s="3">
        <v>152623.25350952148</v>
      </c>
      <c r="K49" s="3">
        <v>2793.0009765625</v>
      </c>
      <c r="L49" s="3">
        <v>0</v>
      </c>
      <c r="M49" s="3">
        <v>6143.7076416015625</v>
      </c>
      <c r="N49" s="93">
        <v>17456.256103515625</v>
      </c>
      <c r="O49" s="70">
        <f t="shared" si="9"/>
        <v>342714.18756103516</v>
      </c>
    </row>
    <row r="50" spans="1:16" x14ac:dyDescent="0.25">
      <c r="A50" s="530"/>
      <c r="B50" s="12" t="s">
        <v>3</v>
      </c>
      <c r="C50" s="3">
        <v>36602.357696533203</v>
      </c>
      <c r="D50" s="3">
        <v>470227.10620117188</v>
      </c>
      <c r="E50" s="3">
        <v>655561.96829223633</v>
      </c>
      <c r="F50" s="3">
        <v>307607.13479614258</v>
      </c>
      <c r="G50" s="3">
        <v>428917.14385986328</v>
      </c>
      <c r="H50" s="3">
        <v>426307.37133789063</v>
      </c>
      <c r="I50" s="3">
        <v>385353.86242675781</v>
      </c>
      <c r="J50" s="3">
        <v>426186.51995849609</v>
      </c>
      <c r="K50" s="3">
        <v>976523.33032226563</v>
      </c>
      <c r="L50" s="3">
        <v>65359.618286132813</v>
      </c>
      <c r="M50" s="3">
        <v>240107.76400756836</v>
      </c>
      <c r="N50" s="93">
        <v>570934.23767089844</v>
      </c>
      <c r="O50" s="70">
        <f t="shared" si="9"/>
        <v>4989688.414855957</v>
      </c>
    </row>
    <row r="51" spans="1:16" x14ac:dyDescent="0.25">
      <c r="A51" s="530"/>
      <c r="B51" s="11" t="s">
        <v>4</v>
      </c>
      <c r="C51" s="3">
        <v>0</v>
      </c>
      <c r="D51" s="3">
        <v>2136.2107715606689</v>
      </c>
      <c r="E51" s="3">
        <v>2477.1963131427765</v>
      </c>
      <c r="F51" s="3">
        <v>52148.157600402832</v>
      </c>
      <c r="G51" s="3">
        <v>5344.9224243164063</v>
      </c>
      <c r="H51" s="3">
        <v>3674.6341667175293</v>
      </c>
      <c r="I51" s="3">
        <v>16623.76365852356</v>
      </c>
      <c r="J51" s="3">
        <v>42056.100128173828</v>
      </c>
      <c r="K51" s="3">
        <v>1090.0828628540039</v>
      </c>
      <c r="L51" s="3">
        <v>0</v>
      </c>
      <c r="M51" s="3">
        <v>298.8936882019043</v>
      </c>
      <c r="N51" s="93">
        <v>0</v>
      </c>
      <c r="O51" s="70">
        <f t="shared" si="9"/>
        <v>125849.96161389351</v>
      </c>
    </row>
    <row r="52" spans="1:16" x14ac:dyDescent="0.25">
      <c r="A52" s="530"/>
      <c r="B52" s="11" t="s">
        <v>5</v>
      </c>
      <c r="C52" s="3">
        <v>0</v>
      </c>
      <c r="D52" s="3">
        <v>0</v>
      </c>
      <c r="E52" s="3">
        <v>0</v>
      </c>
      <c r="F52" s="3">
        <v>0</v>
      </c>
      <c r="G52" s="3">
        <v>15697.79937744141</v>
      </c>
      <c r="H52" s="3">
        <v>0</v>
      </c>
      <c r="I52" s="3">
        <v>14774.399414062504</v>
      </c>
      <c r="J52" s="3">
        <v>0</v>
      </c>
      <c r="K52" s="3">
        <v>0</v>
      </c>
      <c r="L52" s="3">
        <v>0</v>
      </c>
      <c r="M52" s="3">
        <v>0</v>
      </c>
      <c r="N52" s="93">
        <v>0</v>
      </c>
      <c r="O52" s="70">
        <f t="shared" si="9"/>
        <v>30472.198791503914</v>
      </c>
    </row>
    <row r="53" spans="1:16" x14ac:dyDescent="0.25">
      <c r="A53" s="530"/>
      <c r="B53" s="11" t="s">
        <v>6</v>
      </c>
      <c r="C53" s="3">
        <v>0</v>
      </c>
      <c r="D53" s="3">
        <v>0</v>
      </c>
      <c r="E53" s="3">
        <v>0</v>
      </c>
      <c r="F53" s="3">
        <v>0</v>
      </c>
      <c r="G53" s="3">
        <v>0</v>
      </c>
      <c r="H53" s="3">
        <v>0</v>
      </c>
      <c r="I53" s="3">
        <v>0</v>
      </c>
      <c r="J53" s="3">
        <v>0</v>
      </c>
      <c r="K53" s="3">
        <v>0</v>
      </c>
      <c r="L53" s="3">
        <v>0</v>
      </c>
      <c r="M53" s="3">
        <v>0</v>
      </c>
      <c r="N53" s="93">
        <v>0</v>
      </c>
      <c r="O53" s="70">
        <f t="shared" si="9"/>
        <v>0</v>
      </c>
    </row>
    <row r="54" spans="1:16" x14ac:dyDescent="0.25">
      <c r="A54" s="530"/>
      <c r="B54" s="11" t="s">
        <v>7</v>
      </c>
      <c r="C54" s="3">
        <v>0</v>
      </c>
      <c r="D54" s="3">
        <v>0</v>
      </c>
      <c r="E54" s="3">
        <v>0</v>
      </c>
      <c r="F54" s="3">
        <v>0</v>
      </c>
      <c r="G54" s="3">
        <v>0</v>
      </c>
      <c r="H54" s="3">
        <v>0</v>
      </c>
      <c r="I54" s="3">
        <v>0</v>
      </c>
      <c r="J54" s="3">
        <v>0</v>
      </c>
      <c r="K54" s="3">
        <v>0</v>
      </c>
      <c r="L54" s="3">
        <v>0</v>
      </c>
      <c r="M54" s="3">
        <v>0</v>
      </c>
      <c r="N54" s="93">
        <v>0</v>
      </c>
      <c r="O54" s="70">
        <f t="shared" si="9"/>
        <v>0</v>
      </c>
    </row>
    <row r="55" spans="1:16" x14ac:dyDescent="0.25">
      <c r="A55" s="530"/>
      <c r="B55" s="11" t="s">
        <v>8</v>
      </c>
      <c r="C55" s="3">
        <v>0</v>
      </c>
      <c r="D55" s="3">
        <v>0</v>
      </c>
      <c r="E55" s="3">
        <v>60.288284301757813</v>
      </c>
      <c r="F55" s="3">
        <v>142982.54183959961</v>
      </c>
      <c r="G55" s="3">
        <v>0</v>
      </c>
      <c r="H55" s="3">
        <v>0</v>
      </c>
      <c r="I55" s="3">
        <v>20832.114440917969</v>
      </c>
      <c r="J55" s="3">
        <v>0</v>
      </c>
      <c r="K55" s="3">
        <v>0</v>
      </c>
      <c r="L55" s="3">
        <v>0</v>
      </c>
      <c r="M55" s="3">
        <v>0</v>
      </c>
      <c r="N55" s="93">
        <v>0</v>
      </c>
      <c r="O55" s="70">
        <f t="shared" si="9"/>
        <v>163874.94456481934</v>
      </c>
    </row>
    <row r="56" spans="1:16" ht="15.75" thickBot="1" x14ac:dyDescent="0.3">
      <c r="A56" s="531"/>
      <c r="B56" s="184" t="s">
        <v>41</v>
      </c>
      <c r="C56" s="3">
        <v>0</v>
      </c>
      <c r="D56" s="3">
        <v>0</v>
      </c>
      <c r="E56" s="3">
        <v>0</v>
      </c>
      <c r="F56" s="3">
        <v>0</v>
      </c>
      <c r="G56" s="3">
        <v>0</v>
      </c>
      <c r="H56" s="3">
        <v>0</v>
      </c>
      <c r="I56" s="3">
        <v>0</v>
      </c>
      <c r="J56" s="3">
        <v>0</v>
      </c>
      <c r="K56" s="3">
        <v>0</v>
      </c>
      <c r="L56" s="3">
        <v>0</v>
      </c>
      <c r="M56" s="3">
        <v>0</v>
      </c>
      <c r="N56" s="93">
        <v>0</v>
      </c>
      <c r="O56" s="70">
        <f t="shared" si="9"/>
        <v>0</v>
      </c>
    </row>
    <row r="57" spans="1:16" ht="21.75" thickBot="1" x14ac:dyDescent="0.4">
      <c r="A57" s="72"/>
      <c r="B57" s="185" t="s">
        <v>42</v>
      </c>
      <c r="C57" s="186">
        <f t="shared" ref="C57:N57" si="10">SUM(C46:C56)</f>
        <v>40168.301483154297</v>
      </c>
      <c r="D57" s="186">
        <f t="shared" si="10"/>
        <v>530295.85642433167</v>
      </c>
      <c r="E57" s="186">
        <f t="shared" si="10"/>
        <v>739637.48049283028</v>
      </c>
      <c r="F57" s="186">
        <f t="shared" si="10"/>
        <v>630540.89736938477</v>
      </c>
      <c r="G57" s="186">
        <f t="shared" si="10"/>
        <v>496642.97876739502</v>
      </c>
      <c r="H57" s="186">
        <f t="shared" si="10"/>
        <v>445481.17238235474</v>
      </c>
      <c r="I57" s="186">
        <f t="shared" si="10"/>
        <v>504941.18964576721</v>
      </c>
      <c r="J57" s="186">
        <f t="shared" si="10"/>
        <v>733419.5696105957</v>
      </c>
      <c r="K57" s="186">
        <f t="shared" si="10"/>
        <v>981179.35697174072</v>
      </c>
      <c r="L57" s="187">
        <f t="shared" si="10"/>
        <v>65359.618286132813</v>
      </c>
      <c r="M57" s="187">
        <f t="shared" si="10"/>
        <v>264348.52695083618</v>
      </c>
      <c r="N57" s="381">
        <f t="shared" si="10"/>
        <v>593221.38633728027</v>
      </c>
      <c r="O57" s="73">
        <f t="shared" si="9"/>
        <v>6025236.3347218037</v>
      </c>
    </row>
    <row r="58" spans="1:16" ht="21.75" thickBot="1" x14ac:dyDescent="0.4">
      <c r="A58" s="72"/>
      <c r="F58" s="71">
        <v>0</v>
      </c>
    </row>
    <row r="59" spans="1:16" ht="21.75" thickBot="1" x14ac:dyDescent="0.4">
      <c r="A59" s="72"/>
      <c r="B59" s="181" t="s">
        <v>35</v>
      </c>
      <c r="C59" s="182">
        <f>C$3</f>
        <v>44927</v>
      </c>
      <c r="D59" s="182">
        <f t="shared" ref="D59:N59" si="11">D$3</f>
        <v>44958</v>
      </c>
      <c r="E59" s="182">
        <f t="shared" si="11"/>
        <v>44986</v>
      </c>
      <c r="F59" s="182">
        <f t="shared" si="11"/>
        <v>45017</v>
      </c>
      <c r="G59" s="182">
        <f t="shared" si="11"/>
        <v>45047</v>
      </c>
      <c r="H59" s="182">
        <f t="shared" si="11"/>
        <v>45078</v>
      </c>
      <c r="I59" s="182">
        <f t="shared" si="11"/>
        <v>45108</v>
      </c>
      <c r="J59" s="182">
        <f t="shared" si="11"/>
        <v>45139</v>
      </c>
      <c r="K59" s="182">
        <f t="shared" si="11"/>
        <v>45170</v>
      </c>
      <c r="L59" s="182">
        <f t="shared" si="11"/>
        <v>45200</v>
      </c>
      <c r="M59" s="182">
        <f t="shared" si="11"/>
        <v>45231</v>
      </c>
      <c r="N59" s="182" t="str">
        <f t="shared" si="11"/>
        <v>Dec-23 +</v>
      </c>
      <c r="O59" s="183" t="s">
        <v>33</v>
      </c>
    </row>
    <row r="60" spans="1:16" x14ac:dyDescent="0.25">
      <c r="A60" s="526" t="s">
        <v>44</v>
      </c>
      <c r="B60" s="11" t="s">
        <v>0</v>
      </c>
      <c r="C60" s="3">
        <v>0</v>
      </c>
      <c r="D60" s="3">
        <v>0</v>
      </c>
      <c r="E60" s="3">
        <v>0</v>
      </c>
      <c r="F60" s="3">
        <v>0</v>
      </c>
      <c r="G60" s="3">
        <v>0</v>
      </c>
      <c r="H60" s="3">
        <v>0</v>
      </c>
      <c r="I60" s="3">
        <v>0</v>
      </c>
      <c r="J60" s="3">
        <v>0</v>
      </c>
      <c r="K60" s="3">
        <v>0</v>
      </c>
      <c r="L60" s="3">
        <v>0</v>
      </c>
      <c r="M60" s="3">
        <v>0</v>
      </c>
      <c r="N60" s="93">
        <v>0</v>
      </c>
      <c r="O60" s="70">
        <f t="shared" ref="O60:O71" si="12">SUM(C60:N60)</f>
        <v>0</v>
      </c>
      <c r="P60" s="190"/>
    </row>
    <row r="61" spans="1:16" x14ac:dyDescent="0.25">
      <c r="A61" s="527"/>
      <c r="B61" s="12" t="s">
        <v>1</v>
      </c>
      <c r="C61" s="3">
        <v>3233.5143432617197</v>
      </c>
      <c r="D61" s="3">
        <v>32347.655273437489</v>
      </c>
      <c r="E61" s="3">
        <v>1154.7607727050781</v>
      </c>
      <c r="F61" s="3">
        <v>0</v>
      </c>
      <c r="G61" s="3">
        <v>0</v>
      </c>
      <c r="H61" s="3">
        <v>1154.7607727050781</v>
      </c>
      <c r="I61" s="3">
        <v>0</v>
      </c>
      <c r="J61" s="3">
        <v>55260.577758789041</v>
      </c>
      <c r="K61" s="3">
        <v>28091.363403320305</v>
      </c>
      <c r="L61" s="3">
        <v>0</v>
      </c>
      <c r="M61" s="3">
        <v>51663.52613830565</v>
      </c>
      <c r="N61" s="93">
        <v>256839.19953918454</v>
      </c>
      <c r="O61" s="70">
        <f t="shared" si="12"/>
        <v>429745.35800170887</v>
      </c>
    </row>
    <row r="62" spans="1:16" x14ac:dyDescent="0.25">
      <c r="A62" s="527"/>
      <c r="B62" s="11" t="s">
        <v>2</v>
      </c>
      <c r="C62" s="3">
        <v>0</v>
      </c>
      <c r="D62" s="3">
        <v>0</v>
      </c>
      <c r="E62" s="3">
        <v>0</v>
      </c>
      <c r="F62" s="3">
        <v>0</v>
      </c>
      <c r="G62" s="3">
        <v>0</v>
      </c>
      <c r="H62" s="3">
        <v>0</v>
      </c>
      <c r="I62" s="3">
        <v>0</v>
      </c>
      <c r="J62" s="3">
        <v>0</v>
      </c>
      <c r="K62" s="3">
        <v>0</v>
      </c>
      <c r="L62" s="3">
        <v>0</v>
      </c>
      <c r="M62" s="3">
        <v>0</v>
      </c>
      <c r="N62" s="93">
        <v>0</v>
      </c>
      <c r="O62" s="70">
        <f t="shared" si="12"/>
        <v>0</v>
      </c>
    </row>
    <row r="63" spans="1:16" x14ac:dyDescent="0.25">
      <c r="A63" s="527"/>
      <c r="B63" s="11" t="s">
        <v>9</v>
      </c>
      <c r="C63" s="3">
        <v>6082.7730712890625</v>
      </c>
      <c r="D63" s="3">
        <v>0</v>
      </c>
      <c r="E63" s="3">
        <v>2945.7236938476563</v>
      </c>
      <c r="F63" s="3">
        <v>0</v>
      </c>
      <c r="G63" s="3">
        <v>0</v>
      </c>
      <c r="H63" s="3">
        <v>2945.7236938476563</v>
      </c>
      <c r="I63" s="3">
        <v>0</v>
      </c>
      <c r="J63" s="3">
        <v>0</v>
      </c>
      <c r="K63" s="3">
        <v>2257.6890563964844</v>
      </c>
      <c r="L63" s="3">
        <v>0</v>
      </c>
      <c r="M63" s="3">
        <v>21510.231964111328</v>
      </c>
      <c r="N63" s="93">
        <v>366042.01486968994</v>
      </c>
      <c r="O63" s="70">
        <f t="shared" si="12"/>
        <v>401784.15634918213</v>
      </c>
    </row>
    <row r="64" spans="1:16" x14ac:dyDescent="0.25">
      <c r="A64" s="527"/>
      <c r="B64" s="12" t="s">
        <v>3</v>
      </c>
      <c r="C64" s="3">
        <v>0</v>
      </c>
      <c r="D64" s="3">
        <v>13480.74462890625</v>
      </c>
      <c r="E64" s="3">
        <v>18962.187744140625</v>
      </c>
      <c r="F64" s="3">
        <v>0</v>
      </c>
      <c r="G64" s="3">
        <v>0</v>
      </c>
      <c r="H64" s="3">
        <v>2519.468994140625</v>
      </c>
      <c r="I64" s="3">
        <v>0</v>
      </c>
      <c r="J64" s="3">
        <v>23029.605407714844</v>
      </c>
      <c r="K64" s="3">
        <v>238662.24975585938</v>
      </c>
      <c r="L64" s="3">
        <v>0</v>
      </c>
      <c r="M64" s="3">
        <v>26332.024658203125</v>
      </c>
      <c r="N64" s="93">
        <v>218201.37780761719</v>
      </c>
      <c r="O64" s="70">
        <f t="shared" si="12"/>
        <v>541187.65899658203</v>
      </c>
    </row>
    <row r="65" spans="1:16" x14ac:dyDescent="0.25">
      <c r="A65" s="527"/>
      <c r="B65" s="11" t="s">
        <v>4</v>
      </c>
      <c r="C65" s="3">
        <v>0</v>
      </c>
      <c r="D65" s="3">
        <v>0</v>
      </c>
      <c r="E65" s="3">
        <v>0</v>
      </c>
      <c r="F65" s="3">
        <v>0</v>
      </c>
      <c r="G65" s="3">
        <v>0</v>
      </c>
      <c r="H65" s="3">
        <v>0</v>
      </c>
      <c r="I65" s="3">
        <v>0</v>
      </c>
      <c r="J65" s="3">
        <v>0</v>
      </c>
      <c r="K65" s="3">
        <v>0</v>
      </c>
      <c r="L65" s="3">
        <v>0</v>
      </c>
      <c r="M65" s="3">
        <v>0</v>
      </c>
      <c r="N65" s="93">
        <v>6394.0242919921866</v>
      </c>
      <c r="O65" s="70">
        <f t="shared" si="12"/>
        <v>6394.0242919921866</v>
      </c>
    </row>
    <row r="66" spans="1:16" x14ac:dyDescent="0.25">
      <c r="A66" s="527"/>
      <c r="B66" s="11" t="s">
        <v>5</v>
      </c>
      <c r="C66" s="3">
        <v>0</v>
      </c>
      <c r="D66" s="3">
        <v>0</v>
      </c>
      <c r="E66" s="3">
        <v>0</v>
      </c>
      <c r="F66" s="3">
        <v>0</v>
      </c>
      <c r="G66" s="3">
        <v>0</v>
      </c>
      <c r="H66" s="3">
        <v>0</v>
      </c>
      <c r="I66" s="3">
        <v>0</v>
      </c>
      <c r="J66" s="3">
        <v>0</v>
      </c>
      <c r="K66" s="3">
        <v>0</v>
      </c>
      <c r="L66" s="3">
        <v>0</v>
      </c>
      <c r="M66" s="3">
        <v>0</v>
      </c>
      <c r="N66" s="93">
        <v>0</v>
      </c>
      <c r="O66" s="70">
        <f t="shared" si="12"/>
        <v>0</v>
      </c>
    </row>
    <row r="67" spans="1:16" x14ac:dyDescent="0.25">
      <c r="A67" s="527"/>
      <c r="B67" s="11" t="s">
        <v>6</v>
      </c>
      <c r="C67" s="3">
        <v>0</v>
      </c>
      <c r="D67" s="3">
        <v>0</v>
      </c>
      <c r="E67" s="3">
        <v>0</v>
      </c>
      <c r="F67" s="3">
        <v>0</v>
      </c>
      <c r="G67" s="3">
        <v>0</v>
      </c>
      <c r="H67" s="3">
        <v>0</v>
      </c>
      <c r="I67" s="3">
        <v>0</v>
      </c>
      <c r="J67" s="3">
        <v>0</v>
      </c>
      <c r="K67" s="3">
        <v>0</v>
      </c>
      <c r="L67" s="3">
        <v>0</v>
      </c>
      <c r="M67" s="3">
        <v>0</v>
      </c>
      <c r="N67" s="93">
        <v>0</v>
      </c>
      <c r="O67" s="70">
        <f t="shared" si="12"/>
        <v>0</v>
      </c>
    </row>
    <row r="68" spans="1:16" x14ac:dyDescent="0.25">
      <c r="A68" s="527"/>
      <c r="B68" s="11" t="s">
        <v>7</v>
      </c>
      <c r="C68" s="3">
        <v>0</v>
      </c>
      <c r="D68" s="3">
        <v>0</v>
      </c>
      <c r="E68" s="3">
        <v>0</v>
      </c>
      <c r="F68" s="3">
        <v>0</v>
      </c>
      <c r="G68" s="3">
        <v>0</v>
      </c>
      <c r="H68" s="3">
        <v>0</v>
      </c>
      <c r="I68" s="3">
        <v>0</v>
      </c>
      <c r="J68" s="3">
        <v>0</v>
      </c>
      <c r="K68" s="3">
        <v>0</v>
      </c>
      <c r="L68" s="3">
        <v>0</v>
      </c>
      <c r="M68" s="3">
        <v>0</v>
      </c>
      <c r="N68" s="93">
        <v>0</v>
      </c>
      <c r="O68" s="70">
        <f t="shared" si="12"/>
        <v>0</v>
      </c>
    </row>
    <row r="69" spans="1:16" x14ac:dyDescent="0.25">
      <c r="A69" s="527"/>
      <c r="B69" s="11" t="s">
        <v>8</v>
      </c>
      <c r="C69" s="3">
        <v>0</v>
      </c>
      <c r="D69" s="3">
        <v>0</v>
      </c>
      <c r="E69" s="3">
        <v>0</v>
      </c>
      <c r="F69" s="3">
        <v>0</v>
      </c>
      <c r="G69" s="3">
        <v>0</v>
      </c>
      <c r="H69" s="3">
        <v>0</v>
      </c>
      <c r="I69" s="3">
        <v>0</v>
      </c>
      <c r="J69" s="3">
        <v>0</v>
      </c>
      <c r="K69" s="3">
        <v>0</v>
      </c>
      <c r="L69" s="3">
        <v>0</v>
      </c>
      <c r="M69" s="3">
        <v>0</v>
      </c>
      <c r="N69" s="93">
        <v>42670.139648437485</v>
      </c>
      <c r="O69" s="70">
        <f t="shared" si="12"/>
        <v>42670.139648437485</v>
      </c>
    </row>
    <row r="70" spans="1:16" ht="15.75" thickBot="1" x14ac:dyDescent="0.3">
      <c r="A70" s="528"/>
      <c r="B70" s="184" t="s">
        <v>41</v>
      </c>
      <c r="C70" s="3">
        <v>0</v>
      </c>
      <c r="D70" s="3">
        <v>0</v>
      </c>
      <c r="E70" s="3">
        <v>0</v>
      </c>
      <c r="F70" s="3">
        <v>0</v>
      </c>
      <c r="G70" s="3">
        <v>0</v>
      </c>
      <c r="H70" s="3">
        <v>0</v>
      </c>
      <c r="I70" s="3">
        <v>0</v>
      </c>
      <c r="J70" s="3">
        <v>0</v>
      </c>
      <c r="K70" s="3">
        <v>0</v>
      </c>
      <c r="L70" s="3">
        <v>0</v>
      </c>
      <c r="M70" s="3">
        <v>0</v>
      </c>
      <c r="N70" s="93">
        <v>0</v>
      </c>
      <c r="O70" s="70">
        <f t="shared" si="12"/>
        <v>0</v>
      </c>
    </row>
    <row r="71" spans="1:16" ht="21.75" thickBot="1" x14ac:dyDescent="0.4">
      <c r="A71" s="72"/>
      <c r="B71" s="185" t="s">
        <v>42</v>
      </c>
      <c r="C71" s="186">
        <f t="shared" ref="C71:N71" si="13">SUM(C60:C70)</f>
        <v>9316.2874145507813</v>
      </c>
      <c r="D71" s="186">
        <f t="shared" si="13"/>
        <v>45828.399902343735</v>
      </c>
      <c r="E71" s="186">
        <f t="shared" si="13"/>
        <v>23062.672210693359</v>
      </c>
      <c r="F71" s="186">
        <f t="shared" si="13"/>
        <v>0</v>
      </c>
      <c r="G71" s="186">
        <f t="shared" si="13"/>
        <v>0</v>
      </c>
      <c r="H71" s="186">
        <f t="shared" si="13"/>
        <v>6619.9534606933594</v>
      </c>
      <c r="I71" s="186">
        <f t="shared" si="13"/>
        <v>0</v>
      </c>
      <c r="J71" s="186">
        <f t="shared" si="13"/>
        <v>78290.183166503877</v>
      </c>
      <c r="K71" s="186">
        <f t="shared" si="13"/>
        <v>269011.30221557617</v>
      </c>
      <c r="L71" s="187">
        <f t="shared" si="13"/>
        <v>0</v>
      </c>
      <c r="M71" s="187">
        <f t="shared" si="13"/>
        <v>99505.782760620103</v>
      </c>
      <c r="N71" s="381">
        <f t="shared" si="13"/>
        <v>890146.75615692139</v>
      </c>
      <c r="O71" s="73">
        <f t="shared" si="12"/>
        <v>1421781.3372879028</v>
      </c>
    </row>
    <row r="72" spans="1:16" ht="21.75" thickBot="1" x14ac:dyDescent="0.4">
      <c r="A72" s="72"/>
      <c r="F72" s="71">
        <v>0</v>
      </c>
    </row>
    <row r="73" spans="1:16" ht="21.75" thickBot="1" x14ac:dyDescent="0.4">
      <c r="A73" s="72"/>
      <c r="B73" s="181" t="s">
        <v>35</v>
      </c>
      <c r="C73" s="182">
        <f>C$3</f>
        <v>44927</v>
      </c>
      <c r="D73" s="182">
        <f t="shared" ref="D73:N73" si="14">D$3</f>
        <v>44958</v>
      </c>
      <c r="E73" s="182">
        <f t="shared" si="14"/>
        <v>44986</v>
      </c>
      <c r="F73" s="182">
        <f t="shared" si="14"/>
        <v>45017</v>
      </c>
      <c r="G73" s="182">
        <f t="shared" si="14"/>
        <v>45047</v>
      </c>
      <c r="H73" s="182">
        <f t="shared" si="14"/>
        <v>45078</v>
      </c>
      <c r="I73" s="182">
        <f t="shared" si="14"/>
        <v>45108</v>
      </c>
      <c r="J73" s="182">
        <f t="shared" si="14"/>
        <v>45139</v>
      </c>
      <c r="K73" s="182">
        <f t="shared" si="14"/>
        <v>45170</v>
      </c>
      <c r="L73" s="182">
        <f t="shared" si="14"/>
        <v>45200</v>
      </c>
      <c r="M73" s="182">
        <f t="shared" si="14"/>
        <v>45231</v>
      </c>
      <c r="N73" s="182" t="str">
        <f t="shared" si="14"/>
        <v>Dec-23 +</v>
      </c>
      <c r="O73" s="183" t="s">
        <v>33</v>
      </c>
    </row>
    <row r="74" spans="1:16" ht="15" customHeight="1" x14ac:dyDescent="0.25">
      <c r="A74" s="526" t="s">
        <v>162</v>
      </c>
      <c r="B74" s="11" t="s">
        <v>0</v>
      </c>
      <c r="C74" s="3">
        <v>0</v>
      </c>
      <c r="D74" s="3">
        <v>0</v>
      </c>
      <c r="E74" s="3">
        <v>0</v>
      </c>
      <c r="F74" s="3">
        <v>0</v>
      </c>
      <c r="G74" s="3">
        <v>0</v>
      </c>
      <c r="H74" s="3">
        <v>0</v>
      </c>
      <c r="I74" s="3">
        <v>0</v>
      </c>
      <c r="J74" s="3">
        <v>0</v>
      </c>
      <c r="K74" s="3">
        <v>0</v>
      </c>
      <c r="L74" s="3">
        <v>0</v>
      </c>
      <c r="M74" s="3">
        <v>0</v>
      </c>
      <c r="N74" s="93">
        <v>0</v>
      </c>
      <c r="O74" s="70">
        <f t="shared" ref="O74:O85" si="15">SUM(C74:N74)</f>
        <v>0</v>
      </c>
      <c r="P74" s="190"/>
    </row>
    <row r="75" spans="1:16" x14ac:dyDescent="0.25">
      <c r="A75" s="527"/>
      <c r="B75" s="12" t="s">
        <v>1</v>
      </c>
      <c r="C75" s="3"/>
      <c r="D75" s="3"/>
      <c r="E75" s="3"/>
      <c r="F75" s="3"/>
      <c r="G75" s="3"/>
      <c r="H75" s="3"/>
      <c r="I75" s="3"/>
      <c r="J75" s="3"/>
      <c r="K75" s="3"/>
      <c r="L75" s="3"/>
      <c r="M75" s="3"/>
      <c r="N75" s="93"/>
      <c r="O75" s="70">
        <f t="shared" si="15"/>
        <v>0</v>
      </c>
    </row>
    <row r="76" spans="1:16" x14ac:dyDescent="0.25">
      <c r="A76" s="527"/>
      <c r="B76" s="11" t="s">
        <v>2</v>
      </c>
      <c r="C76" s="3">
        <v>0</v>
      </c>
      <c r="D76" s="3">
        <v>0</v>
      </c>
      <c r="E76" s="3">
        <v>0</v>
      </c>
      <c r="F76" s="3">
        <v>0</v>
      </c>
      <c r="G76" s="3">
        <v>0</v>
      </c>
      <c r="H76" s="3">
        <v>0</v>
      </c>
      <c r="I76" s="3">
        <v>0</v>
      </c>
      <c r="J76" s="3">
        <v>0</v>
      </c>
      <c r="K76" s="3">
        <v>0</v>
      </c>
      <c r="L76" s="3">
        <v>0</v>
      </c>
      <c r="M76" s="3">
        <v>0</v>
      </c>
      <c r="N76" s="93">
        <v>0</v>
      </c>
      <c r="O76" s="70">
        <f t="shared" si="15"/>
        <v>0</v>
      </c>
    </row>
    <row r="77" spans="1:16" x14ac:dyDescent="0.25">
      <c r="A77" s="527"/>
      <c r="B77" s="11" t="s">
        <v>9</v>
      </c>
      <c r="C77" s="3">
        <v>0</v>
      </c>
      <c r="D77" s="3">
        <v>0</v>
      </c>
      <c r="E77" s="3">
        <v>0</v>
      </c>
      <c r="F77" s="3">
        <v>0</v>
      </c>
      <c r="G77" s="3">
        <v>0</v>
      </c>
      <c r="H77" s="3">
        <v>0</v>
      </c>
      <c r="I77" s="3">
        <v>0</v>
      </c>
      <c r="J77" s="3">
        <v>0</v>
      </c>
      <c r="K77" s="3">
        <v>0</v>
      </c>
      <c r="L77" s="3">
        <v>0</v>
      </c>
      <c r="M77" s="3">
        <v>0</v>
      </c>
      <c r="N77" s="93">
        <v>0</v>
      </c>
      <c r="O77" s="70">
        <f t="shared" si="15"/>
        <v>0</v>
      </c>
    </row>
    <row r="78" spans="1:16" x14ac:dyDescent="0.25">
      <c r="A78" s="527"/>
      <c r="B78" s="12" t="s">
        <v>3</v>
      </c>
      <c r="C78" s="93">
        <v>-496046.24202656647</v>
      </c>
      <c r="D78" s="93">
        <v>7698.3355700857564</v>
      </c>
      <c r="E78" s="93">
        <v>2525.0540669881279</v>
      </c>
      <c r="F78" s="93">
        <v>5604.3882950224306</v>
      </c>
      <c r="G78" s="93">
        <v>4003.1344964445934</v>
      </c>
      <c r="H78" s="93">
        <v>5111.694818536942</v>
      </c>
      <c r="I78" s="93">
        <v>8252.6157311319312</v>
      </c>
      <c r="J78" s="93">
        <v>3572.0277045197909</v>
      </c>
      <c r="K78" s="93">
        <v>4003.1344964445934</v>
      </c>
      <c r="L78" s="93">
        <v>8252.6157311319312</v>
      </c>
      <c r="M78" s="93">
        <v>7513.5755164036982</v>
      </c>
      <c r="N78" s="93">
        <v>7390.402147282326</v>
      </c>
      <c r="O78" s="385">
        <f t="shared" si="15"/>
        <v>-432119.26345257438</v>
      </c>
    </row>
    <row r="79" spans="1:16" x14ac:dyDescent="0.25">
      <c r="A79" s="527"/>
      <c r="B79" s="11" t="s">
        <v>4</v>
      </c>
      <c r="C79" s="3">
        <v>0</v>
      </c>
      <c r="D79" s="3">
        <v>0</v>
      </c>
      <c r="E79" s="3">
        <v>0</v>
      </c>
      <c r="F79" s="3">
        <v>0</v>
      </c>
      <c r="G79" s="3">
        <v>0</v>
      </c>
      <c r="H79" s="3">
        <v>0</v>
      </c>
      <c r="I79" s="3">
        <v>0</v>
      </c>
      <c r="J79" s="3">
        <v>0</v>
      </c>
      <c r="K79" s="3">
        <v>0</v>
      </c>
      <c r="L79" s="3">
        <v>0</v>
      </c>
      <c r="M79" s="3">
        <v>0</v>
      </c>
      <c r="N79" s="93">
        <v>0</v>
      </c>
      <c r="O79" s="70">
        <f t="shared" si="15"/>
        <v>0</v>
      </c>
    </row>
    <row r="80" spans="1:16" x14ac:dyDescent="0.25">
      <c r="A80" s="527"/>
      <c r="B80" s="11" t="s">
        <v>5</v>
      </c>
      <c r="C80" s="3">
        <v>0</v>
      </c>
      <c r="D80" s="3">
        <v>0</v>
      </c>
      <c r="E80" s="3">
        <v>0</v>
      </c>
      <c r="F80" s="3">
        <v>0</v>
      </c>
      <c r="G80" s="3">
        <v>0</v>
      </c>
      <c r="H80" s="3">
        <v>0</v>
      </c>
      <c r="I80" s="3">
        <v>0</v>
      </c>
      <c r="J80" s="3">
        <v>0</v>
      </c>
      <c r="K80" s="3">
        <v>0</v>
      </c>
      <c r="L80" s="3">
        <v>0</v>
      </c>
      <c r="M80" s="3">
        <v>0</v>
      </c>
      <c r="N80" s="93">
        <v>0</v>
      </c>
      <c r="O80" s="70">
        <f t="shared" si="15"/>
        <v>0</v>
      </c>
    </row>
    <row r="81" spans="1:16" x14ac:dyDescent="0.25">
      <c r="A81" s="527"/>
      <c r="B81" s="11" t="s">
        <v>6</v>
      </c>
      <c r="C81" s="3">
        <v>0</v>
      </c>
      <c r="D81" s="3">
        <v>0</v>
      </c>
      <c r="E81" s="3">
        <v>0</v>
      </c>
      <c r="F81" s="3">
        <v>0</v>
      </c>
      <c r="G81" s="3">
        <v>0</v>
      </c>
      <c r="H81" s="3">
        <v>0</v>
      </c>
      <c r="I81" s="3">
        <v>0</v>
      </c>
      <c r="J81" s="3">
        <v>0</v>
      </c>
      <c r="K81" s="3">
        <v>0</v>
      </c>
      <c r="L81" s="3">
        <v>0</v>
      </c>
      <c r="M81" s="3">
        <v>0</v>
      </c>
      <c r="N81" s="93">
        <v>0</v>
      </c>
      <c r="O81" s="70">
        <f t="shared" si="15"/>
        <v>0</v>
      </c>
    </row>
    <row r="82" spans="1:16" x14ac:dyDescent="0.25">
      <c r="A82" s="527"/>
      <c r="B82" s="11" t="s">
        <v>7</v>
      </c>
      <c r="C82" s="3">
        <v>0</v>
      </c>
      <c r="D82" s="3">
        <v>0</v>
      </c>
      <c r="E82" s="3">
        <v>0</v>
      </c>
      <c r="F82" s="3">
        <v>0</v>
      </c>
      <c r="G82" s="3">
        <v>0</v>
      </c>
      <c r="H82" s="3">
        <v>0</v>
      </c>
      <c r="I82" s="3">
        <v>0</v>
      </c>
      <c r="J82" s="3">
        <v>0</v>
      </c>
      <c r="K82" s="3">
        <v>0</v>
      </c>
      <c r="L82" s="3">
        <v>0</v>
      </c>
      <c r="M82" s="3">
        <v>0</v>
      </c>
      <c r="N82" s="93">
        <v>0</v>
      </c>
      <c r="O82" s="70">
        <f t="shared" si="15"/>
        <v>0</v>
      </c>
    </row>
    <row r="83" spans="1:16" x14ac:dyDescent="0.25">
      <c r="A83" s="527"/>
      <c r="B83" s="11" t="s">
        <v>8</v>
      </c>
      <c r="C83" s="3">
        <v>0</v>
      </c>
      <c r="D83" s="3">
        <v>0</v>
      </c>
      <c r="E83" s="3">
        <v>0</v>
      </c>
      <c r="F83" s="3">
        <v>0</v>
      </c>
      <c r="G83" s="3">
        <v>0</v>
      </c>
      <c r="H83" s="3">
        <v>0</v>
      </c>
      <c r="I83" s="3">
        <v>0</v>
      </c>
      <c r="J83" s="3">
        <v>0</v>
      </c>
      <c r="K83" s="3">
        <v>0</v>
      </c>
      <c r="L83" s="3">
        <v>0</v>
      </c>
      <c r="M83" s="3">
        <v>0</v>
      </c>
      <c r="N83" s="93">
        <v>0</v>
      </c>
      <c r="O83" s="70">
        <f t="shared" si="15"/>
        <v>0</v>
      </c>
    </row>
    <row r="84" spans="1:16" ht="15.75" thickBot="1" x14ac:dyDescent="0.3">
      <c r="A84" s="528"/>
      <c r="B84" s="184" t="s">
        <v>41</v>
      </c>
      <c r="C84" s="3">
        <v>0</v>
      </c>
      <c r="D84" s="3">
        <v>0</v>
      </c>
      <c r="E84" s="3">
        <v>0</v>
      </c>
      <c r="F84" s="3">
        <v>0</v>
      </c>
      <c r="G84" s="3">
        <v>0</v>
      </c>
      <c r="H84" s="3">
        <v>0</v>
      </c>
      <c r="I84" s="3">
        <v>0</v>
      </c>
      <c r="J84" s="3">
        <v>0</v>
      </c>
      <c r="K84" s="3">
        <v>0</v>
      </c>
      <c r="L84" s="3">
        <v>0</v>
      </c>
      <c r="M84" s="3">
        <v>0</v>
      </c>
      <c r="N84" s="93">
        <v>0</v>
      </c>
      <c r="O84" s="70">
        <f t="shared" si="15"/>
        <v>0</v>
      </c>
    </row>
    <row r="85" spans="1:16" ht="21.75" thickBot="1" x14ac:dyDescent="0.4">
      <c r="A85" s="72"/>
      <c r="B85" s="185" t="s">
        <v>42</v>
      </c>
      <c r="C85" s="186">
        <f t="shared" ref="C85:N85" si="16">SUM(C74:C84)</f>
        <v>-496046.24202656647</v>
      </c>
      <c r="D85" s="186">
        <f t="shared" si="16"/>
        <v>7698.3355700857564</v>
      </c>
      <c r="E85" s="186">
        <f t="shared" si="16"/>
        <v>2525.0540669881279</v>
      </c>
      <c r="F85" s="186">
        <f t="shared" si="16"/>
        <v>5604.3882950224306</v>
      </c>
      <c r="G85" s="186">
        <f t="shared" si="16"/>
        <v>4003.1344964445934</v>
      </c>
      <c r="H85" s="186">
        <f t="shared" si="16"/>
        <v>5111.694818536942</v>
      </c>
      <c r="I85" s="186">
        <f t="shared" si="16"/>
        <v>8252.6157311319312</v>
      </c>
      <c r="J85" s="186">
        <f t="shared" si="16"/>
        <v>3572.0277045197909</v>
      </c>
      <c r="K85" s="186">
        <f t="shared" si="16"/>
        <v>4003.1344964445934</v>
      </c>
      <c r="L85" s="187">
        <f t="shared" si="16"/>
        <v>8252.6157311319312</v>
      </c>
      <c r="M85" s="187">
        <f t="shared" si="16"/>
        <v>7513.5755164036982</v>
      </c>
      <c r="N85" s="381">
        <f t="shared" si="16"/>
        <v>7390.402147282326</v>
      </c>
      <c r="O85" s="73">
        <f t="shared" si="15"/>
        <v>-432119.26345257438</v>
      </c>
    </row>
    <row r="86" spans="1:16" ht="21.75" thickBot="1" x14ac:dyDescent="0.4">
      <c r="A86" s="72"/>
      <c r="F86" s="71">
        <v>0</v>
      </c>
    </row>
    <row r="87" spans="1:16" ht="21.75" thickBot="1" x14ac:dyDescent="0.4">
      <c r="A87" s="72"/>
      <c r="B87" s="181" t="s">
        <v>35</v>
      </c>
      <c r="C87" s="182">
        <f>C$3</f>
        <v>44927</v>
      </c>
      <c r="D87" s="182">
        <f t="shared" ref="D87:N87" si="17">D$3</f>
        <v>44958</v>
      </c>
      <c r="E87" s="182">
        <f t="shared" si="17"/>
        <v>44986</v>
      </c>
      <c r="F87" s="182">
        <f t="shared" si="17"/>
        <v>45017</v>
      </c>
      <c r="G87" s="182">
        <f t="shared" si="17"/>
        <v>45047</v>
      </c>
      <c r="H87" s="182">
        <f t="shared" si="17"/>
        <v>45078</v>
      </c>
      <c r="I87" s="182">
        <f t="shared" si="17"/>
        <v>45108</v>
      </c>
      <c r="J87" s="182">
        <f t="shared" si="17"/>
        <v>45139</v>
      </c>
      <c r="K87" s="182">
        <f t="shared" si="17"/>
        <v>45170</v>
      </c>
      <c r="L87" s="182">
        <f t="shared" si="17"/>
        <v>45200</v>
      </c>
      <c r="M87" s="182">
        <f t="shared" si="17"/>
        <v>45231</v>
      </c>
      <c r="N87" s="182" t="str">
        <f t="shared" si="17"/>
        <v>Dec-23 +</v>
      </c>
      <c r="O87" s="183" t="s">
        <v>33</v>
      </c>
    </row>
    <row r="88" spans="1:16" x14ac:dyDescent="0.25">
      <c r="A88" s="529" t="s">
        <v>43</v>
      </c>
      <c r="B88" s="11" t="s">
        <v>0</v>
      </c>
      <c r="C88" s="3">
        <v>0</v>
      </c>
      <c r="D88" s="3">
        <v>2516.5190696716309</v>
      </c>
      <c r="E88" s="3">
        <v>761.71639251708984</v>
      </c>
      <c r="F88" s="3">
        <v>1354.0524253845215</v>
      </c>
      <c r="G88" s="3">
        <v>1893.0244064331055</v>
      </c>
      <c r="H88" s="3">
        <v>4583.435848236084</v>
      </c>
      <c r="I88" s="3">
        <v>12132.99547958374</v>
      </c>
      <c r="J88" s="3">
        <v>5206.932933807373</v>
      </c>
      <c r="K88" s="3">
        <v>4059.8793182373047</v>
      </c>
      <c r="L88" s="3">
        <v>3998.5804481506348</v>
      </c>
      <c r="M88" s="3">
        <v>0</v>
      </c>
      <c r="N88" s="93">
        <v>438.70127487182623</v>
      </c>
      <c r="O88" s="70">
        <f t="shared" ref="O88:O99" si="18">SUM(C88:N88)</f>
        <v>36945.837596893311</v>
      </c>
      <c r="P88" s="190"/>
    </row>
    <row r="89" spans="1:16" x14ac:dyDescent="0.25">
      <c r="A89" s="530"/>
      <c r="B89" s="12" t="s">
        <v>1</v>
      </c>
      <c r="C89" s="3">
        <v>0</v>
      </c>
      <c r="D89" s="3">
        <v>59308.898382975218</v>
      </c>
      <c r="E89" s="3">
        <v>29834.046306586974</v>
      </c>
      <c r="F89" s="3">
        <v>17184.684201742682</v>
      </c>
      <c r="G89" s="3">
        <v>61590.399787922441</v>
      </c>
      <c r="H89" s="3">
        <v>54661.077306003746</v>
      </c>
      <c r="I89" s="3">
        <v>62195.575225789544</v>
      </c>
      <c r="J89" s="3">
        <v>37012.910945969423</v>
      </c>
      <c r="K89" s="3">
        <v>27007.777064866434</v>
      </c>
      <c r="L89" s="3">
        <v>47902.942258003626</v>
      </c>
      <c r="M89" s="3">
        <v>4290.1005741578647</v>
      </c>
      <c r="N89" s="93">
        <v>22884.325960203343</v>
      </c>
      <c r="O89" s="70">
        <f t="shared" si="18"/>
        <v>423872.73801422131</v>
      </c>
    </row>
    <row r="90" spans="1:16" x14ac:dyDescent="0.25">
      <c r="A90" s="530"/>
      <c r="B90" s="11" t="s">
        <v>2</v>
      </c>
      <c r="C90" s="3"/>
      <c r="D90" s="3"/>
      <c r="E90" s="3"/>
      <c r="F90" s="3"/>
      <c r="G90" s="3"/>
      <c r="H90" s="3"/>
      <c r="I90" s="3"/>
      <c r="J90" s="3"/>
      <c r="K90" s="3"/>
      <c r="L90" s="3"/>
      <c r="M90" s="3"/>
      <c r="N90" s="93"/>
      <c r="O90" s="70">
        <f t="shared" si="18"/>
        <v>0</v>
      </c>
    </row>
    <row r="91" spans="1:16" x14ac:dyDescent="0.25">
      <c r="A91" s="530"/>
      <c r="B91" s="11" t="s">
        <v>9</v>
      </c>
      <c r="C91" s="3">
        <v>0</v>
      </c>
      <c r="D91" s="3">
        <v>1260.1786039378078</v>
      </c>
      <c r="E91" s="3">
        <v>31679.979346027878</v>
      </c>
      <c r="F91" s="3">
        <v>519.066005116621</v>
      </c>
      <c r="G91" s="3">
        <v>17913.499154624747</v>
      </c>
      <c r="H91" s="3">
        <v>9840.9054833413884</v>
      </c>
      <c r="I91" s="3">
        <v>17582.600895197367</v>
      </c>
      <c r="J91" s="3">
        <v>16584.397039203865</v>
      </c>
      <c r="K91" s="3">
        <v>71016.288717720905</v>
      </c>
      <c r="L91" s="3">
        <v>165411.86721025733</v>
      </c>
      <c r="M91" s="3">
        <v>7952.8092085641401</v>
      </c>
      <c r="N91" s="93">
        <v>8802.7734731081455</v>
      </c>
      <c r="O91" s="70">
        <f t="shared" si="18"/>
        <v>348564.36513710016</v>
      </c>
    </row>
    <row r="92" spans="1:16" x14ac:dyDescent="0.25">
      <c r="A92" s="530"/>
      <c r="B92" s="12" t="s">
        <v>3</v>
      </c>
      <c r="C92" s="3">
        <v>0</v>
      </c>
      <c r="D92" s="3">
        <v>29417.875442504883</v>
      </c>
      <c r="E92" s="3">
        <v>12282.103103637695</v>
      </c>
      <c r="F92" s="3">
        <v>9703.2760887145996</v>
      </c>
      <c r="G92" s="3">
        <v>28845.271033763885</v>
      </c>
      <c r="H92" s="3">
        <v>27541.995578765869</v>
      </c>
      <c r="I92" s="3">
        <v>30661.831359863281</v>
      </c>
      <c r="J92" s="3">
        <v>9995.4936714172363</v>
      </c>
      <c r="K92" s="3">
        <v>2638.0830078125</v>
      </c>
      <c r="L92" s="3">
        <v>1978.562255859375</v>
      </c>
      <c r="M92" s="3">
        <v>1319.04150390625</v>
      </c>
      <c r="N92" s="93">
        <v>3957.12451171875</v>
      </c>
      <c r="O92" s="70">
        <f t="shared" si="18"/>
        <v>158340.65755796432</v>
      </c>
    </row>
    <row r="93" spans="1:16" x14ac:dyDescent="0.25">
      <c r="A93" s="530"/>
      <c r="B93" s="11" t="s">
        <v>4</v>
      </c>
      <c r="C93" s="3">
        <v>0</v>
      </c>
      <c r="D93" s="3">
        <v>22.901359558105472</v>
      </c>
      <c r="E93" s="3">
        <v>157.44684696197513</v>
      </c>
      <c r="F93" s="3">
        <v>574.91858315467834</v>
      </c>
      <c r="G93" s="3">
        <v>4786.0911459922791</v>
      </c>
      <c r="H93" s="3">
        <v>1725.3784391880038</v>
      </c>
      <c r="I93" s="3">
        <v>1781.806243658066</v>
      </c>
      <c r="J93" s="3">
        <v>390.40590667724609</v>
      </c>
      <c r="K93" s="3">
        <v>130.16299629211426</v>
      </c>
      <c r="L93" s="3">
        <v>691.10055279731762</v>
      </c>
      <c r="M93" s="3">
        <v>587.4926540851593</v>
      </c>
      <c r="N93" s="93">
        <v>498.99511289596558</v>
      </c>
      <c r="O93" s="70">
        <f t="shared" si="18"/>
        <v>11346.69984126091</v>
      </c>
    </row>
    <row r="94" spans="1:16" x14ac:dyDescent="0.25">
      <c r="A94" s="530"/>
      <c r="B94" s="11" t="s">
        <v>5</v>
      </c>
      <c r="C94" s="3">
        <v>0</v>
      </c>
      <c r="D94" s="3">
        <v>0</v>
      </c>
      <c r="E94" s="3">
        <v>0</v>
      </c>
      <c r="F94" s="3">
        <v>2000.6999206542973</v>
      </c>
      <c r="G94" s="3">
        <v>10311.299591064455</v>
      </c>
      <c r="H94" s="3">
        <v>615.59997558593761</v>
      </c>
      <c r="I94" s="3">
        <v>307.79998779296881</v>
      </c>
      <c r="J94" s="3">
        <v>153.8999938964844</v>
      </c>
      <c r="K94" s="3">
        <v>0</v>
      </c>
      <c r="L94" s="3">
        <v>0</v>
      </c>
      <c r="M94" s="3">
        <v>0</v>
      </c>
      <c r="N94" s="93">
        <v>0</v>
      </c>
      <c r="O94" s="70">
        <f t="shared" si="18"/>
        <v>13389.299468994142</v>
      </c>
    </row>
    <row r="95" spans="1:16" x14ac:dyDescent="0.25">
      <c r="A95" s="530"/>
      <c r="B95" s="11" t="s">
        <v>6</v>
      </c>
      <c r="C95" s="3"/>
      <c r="D95" s="3"/>
      <c r="E95" s="3"/>
      <c r="F95" s="3"/>
      <c r="G95" s="3"/>
      <c r="H95" s="3"/>
      <c r="I95" s="3"/>
      <c r="J95" s="3"/>
      <c r="K95" s="3"/>
      <c r="L95" s="3"/>
      <c r="M95" s="3"/>
      <c r="N95" s="93"/>
      <c r="O95" s="70">
        <f t="shared" si="18"/>
        <v>0</v>
      </c>
    </row>
    <row r="96" spans="1:16" x14ac:dyDescent="0.25">
      <c r="A96" s="530"/>
      <c r="B96" s="11" t="s">
        <v>7</v>
      </c>
      <c r="C96" s="3">
        <v>0</v>
      </c>
      <c r="D96" s="3">
        <v>13551.849609375</v>
      </c>
      <c r="E96" s="3">
        <v>0</v>
      </c>
      <c r="F96" s="3">
        <v>1129.32080078125</v>
      </c>
      <c r="G96" s="3">
        <v>2823.302001953125</v>
      </c>
      <c r="H96" s="3">
        <v>4517.283203125</v>
      </c>
      <c r="I96" s="3">
        <v>14116.510009765625</v>
      </c>
      <c r="J96" s="3">
        <v>0</v>
      </c>
      <c r="K96" s="3">
        <v>0</v>
      </c>
      <c r="L96" s="3">
        <v>9599.226806640625</v>
      </c>
      <c r="M96" s="3">
        <v>0</v>
      </c>
      <c r="N96" s="93">
        <v>5646.60400390625</v>
      </c>
      <c r="O96" s="70">
        <f t="shared" si="18"/>
        <v>51384.096435546875</v>
      </c>
    </row>
    <row r="97" spans="1:16" x14ac:dyDescent="0.25">
      <c r="A97" s="530"/>
      <c r="B97" s="11" t="s">
        <v>8</v>
      </c>
      <c r="C97" s="3">
        <v>0</v>
      </c>
      <c r="D97" s="3">
        <v>0</v>
      </c>
      <c r="E97" s="3">
        <v>0</v>
      </c>
      <c r="F97" s="3">
        <v>0</v>
      </c>
      <c r="G97" s="3">
        <v>629.1268310546875</v>
      </c>
      <c r="H97" s="3">
        <v>105.87905883789063</v>
      </c>
      <c r="I97" s="3">
        <v>11209.872537906766</v>
      </c>
      <c r="J97" s="3">
        <v>1349.1973586309523</v>
      </c>
      <c r="K97" s="3">
        <v>0</v>
      </c>
      <c r="L97" s="3">
        <v>158.36717785105986</v>
      </c>
      <c r="M97" s="3">
        <v>462.84056163969495</v>
      </c>
      <c r="N97" s="93">
        <v>925.68112327938991</v>
      </c>
      <c r="O97" s="70">
        <f t="shared" si="18"/>
        <v>14840.964649200441</v>
      </c>
    </row>
    <row r="98" spans="1:16" ht="15.75" thickBot="1" x14ac:dyDescent="0.3">
      <c r="A98" s="531"/>
      <c r="B98" s="184" t="s">
        <v>41</v>
      </c>
      <c r="C98" s="3"/>
      <c r="D98" s="3"/>
      <c r="E98" s="3"/>
      <c r="F98" s="3"/>
      <c r="G98" s="3"/>
      <c r="H98" s="3"/>
      <c r="I98" s="3"/>
      <c r="J98" s="3"/>
      <c r="K98" s="3"/>
      <c r="L98" s="3"/>
      <c r="M98" s="3"/>
      <c r="N98" s="93"/>
      <c r="O98" s="70">
        <f t="shared" si="18"/>
        <v>0</v>
      </c>
    </row>
    <row r="99" spans="1:16" ht="21.75" thickBot="1" x14ac:dyDescent="0.4">
      <c r="A99" s="72"/>
      <c r="B99" s="185" t="s">
        <v>42</v>
      </c>
      <c r="C99" s="186">
        <f t="shared" ref="C99:N99" si="19">SUM(C88:C98)</f>
        <v>0</v>
      </c>
      <c r="D99" s="186">
        <f t="shared" si="19"/>
        <v>106078.22246802264</v>
      </c>
      <c r="E99" s="186">
        <f t="shared" si="19"/>
        <v>74715.291995731619</v>
      </c>
      <c r="F99" s="186">
        <f t="shared" si="19"/>
        <v>32466.018025548648</v>
      </c>
      <c r="G99" s="186">
        <f t="shared" si="19"/>
        <v>128792.01395280872</v>
      </c>
      <c r="H99" s="186">
        <f t="shared" si="19"/>
        <v>103591.55489308391</v>
      </c>
      <c r="I99" s="186">
        <f t="shared" si="19"/>
        <v>149988.99173955736</v>
      </c>
      <c r="J99" s="186">
        <f t="shared" si="19"/>
        <v>70693.237849602578</v>
      </c>
      <c r="K99" s="186">
        <f t="shared" si="19"/>
        <v>104852.19110492925</v>
      </c>
      <c r="L99" s="187">
        <f t="shared" si="19"/>
        <v>229740.64670955998</v>
      </c>
      <c r="M99" s="187">
        <f t="shared" si="19"/>
        <v>14612.28450235311</v>
      </c>
      <c r="N99" s="381">
        <f t="shared" si="19"/>
        <v>43154.20545998367</v>
      </c>
      <c r="O99" s="73">
        <f t="shared" si="18"/>
        <v>1058684.6587011814</v>
      </c>
    </row>
    <row r="100" spans="1:16" ht="21.75" thickBot="1" x14ac:dyDescent="0.4">
      <c r="A100" s="72"/>
      <c r="F100" s="71">
        <v>0</v>
      </c>
    </row>
    <row r="101" spans="1:16" ht="21.75" thickBot="1" x14ac:dyDescent="0.4">
      <c r="A101" s="72"/>
      <c r="B101" s="181" t="s">
        <v>35</v>
      </c>
      <c r="C101" s="182">
        <f>C$3</f>
        <v>44927</v>
      </c>
      <c r="D101" s="182">
        <f t="shared" ref="D101:N101" si="20">D$3</f>
        <v>44958</v>
      </c>
      <c r="E101" s="182">
        <f t="shared" si="20"/>
        <v>44986</v>
      </c>
      <c r="F101" s="182">
        <f t="shared" si="20"/>
        <v>45017</v>
      </c>
      <c r="G101" s="182">
        <f t="shared" si="20"/>
        <v>45047</v>
      </c>
      <c r="H101" s="182">
        <f t="shared" si="20"/>
        <v>45078</v>
      </c>
      <c r="I101" s="182">
        <f t="shared" si="20"/>
        <v>45108</v>
      </c>
      <c r="J101" s="182">
        <f t="shared" si="20"/>
        <v>45139</v>
      </c>
      <c r="K101" s="182">
        <f t="shared" si="20"/>
        <v>45170</v>
      </c>
      <c r="L101" s="182">
        <f t="shared" si="20"/>
        <v>45200</v>
      </c>
      <c r="M101" s="182">
        <f t="shared" si="20"/>
        <v>45231</v>
      </c>
      <c r="N101" s="182" t="str">
        <f t="shared" si="20"/>
        <v>Dec-23 +</v>
      </c>
      <c r="O101" s="183" t="s">
        <v>33</v>
      </c>
    </row>
    <row r="102" spans="1:16" ht="15" customHeight="1" x14ac:dyDescent="0.25">
      <c r="A102" s="526" t="s">
        <v>215</v>
      </c>
      <c r="B102" s="11" t="s">
        <v>0</v>
      </c>
      <c r="C102" s="3">
        <v>10677.743286104556</v>
      </c>
      <c r="D102" s="3">
        <v>10839.707906082267</v>
      </c>
      <c r="E102" s="3">
        <v>3305.2996274234174</v>
      </c>
      <c r="F102" s="3">
        <v>8237.4568673499234</v>
      </c>
      <c r="G102" s="3">
        <v>6286.6700148914151</v>
      </c>
      <c r="H102" s="3">
        <v>1950.7868524585085</v>
      </c>
      <c r="I102" s="3">
        <v>13710.698075989794</v>
      </c>
      <c r="J102" s="3">
        <v>7424.0280610983791</v>
      </c>
      <c r="K102" s="3">
        <v>8995.6955648212333</v>
      </c>
      <c r="L102" s="3">
        <v>10188.243719808432</v>
      </c>
      <c r="M102" s="3">
        <v>8020.3021385919783</v>
      </c>
      <c r="N102" s="93">
        <v>9430.0050223371218</v>
      </c>
      <c r="O102" s="70">
        <f t="shared" ref="O102:O113" si="21">SUM(C102:N102)</f>
        <v>99066.637136957041</v>
      </c>
      <c r="P102" s="190"/>
    </row>
    <row r="103" spans="1:16" x14ac:dyDescent="0.25">
      <c r="A103" s="527"/>
      <c r="B103" s="12" t="s">
        <v>1</v>
      </c>
      <c r="C103" s="3">
        <v>0</v>
      </c>
      <c r="D103" s="3">
        <v>0</v>
      </c>
      <c r="E103" s="3">
        <v>0</v>
      </c>
      <c r="F103" s="3">
        <v>0</v>
      </c>
      <c r="G103" s="3">
        <v>0</v>
      </c>
      <c r="H103" s="3">
        <v>0</v>
      </c>
      <c r="I103" s="3">
        <v>0</v>
      </c>
      <c r="J103" s="3">
        <v>0</v>
      </c>
      <c r="K103" s="3">
        <v>0</v>
      </c>
      <c r="L103" s="3">
        <v>0</v>
      </c>
      <c r="M103" s="3">
        <v>0</v>
      </c>
      <c r="N103" s="93">
        <v>0</v>
      </c>
      <c r="O103" s="70">
        <f t="shared" si="21"/>
        <v>0</v>
      </c>
    </row>
    <row r="104" spans="1:16" x14ac:dyDescent="0.25">
      <c r="A104" s="527"/>
      <c r="B104" s="11" t="s">
        <v>2</v>
      </c>
      <c r="C104" s="3">
        <v>0</v>
      </c>
      <c r="D104" s="3">
        <v>0</v>
      </c>
      <c r="E104" s="3">
        <v>0</v>
      </c>
      <c r="F104" s="3">
        <v>0</v>
      </c>
      <c r="G104" s="3">
        <v>0</v>
      </c>
      <c r="H104" s="3">
        <v>0</v>
      </c>
      <c r="I104" s="3">
        <v>0</v>
      </c>
      <c r="J104" s="3">
        <v>0</v>
      </c>
      <c r="K104" s="3">
        <v>0</v>
      </c>
      <c r="L104" s="3">
        <v>0</v>
      </c>
      <c r="M104" s="3">
        <v>0</v>
      </c>
      <c r="N104" s="93">
        <v>0</v>
      </c>
      <c r="O104" s="70">
        <f t="shared" si="21"/>
        <v>0</v>
      </c>
    </row>
    <row r="105" spans="1:16" x14ac:dyDescent="0.25">
      <c r="A105" s="527"/>
      <c r="B105" s="11" t="s">
        <v>9</v>
      </c>
      <c r="C105" s="3">
        <v>0</v>
      </c>
      <c r="D105" s="3">
        <v>0</v>
      </c>
      <c r="E105" s="3">
        <v>0</v>
      </c>
      <c r="F105" s="3">
        <v>0</v>
      </c>
      <c r="G105" s="3">
        <v>0</v>
      </c>
      <c r="H105" s="3">
        <v>0</v>
      </c>
      <c r="I105" s="3">
        <v>0</v>
      </c>
      <c r="J105" s="3">
        <v>0</v>
      </c>
      <c r="K105" s="3">
        <v>0</v>
      </c>
      <c r="L105" s="3">
        <v>0</v>
      </c>
      <c r="M105" s="3">
        <v>0</v>
      </c>
      <c r="N105" s="93">
        <v>0</v>
      </c>
      <c r="O105" s="70">
        <f t="shared" si="21"/>
        <v>0</v>
      </c>
    </row>
    <row r="106" spans="1:16" x14ac:dyDescent="0.25">
      <c r="A106" s="527"/>
      <c r="B106" s="12" t="s">
        <v>3</v>
      </c>
      <c r="C106" s="3">
        <v>45428.092649650294</v>
      </c>
      <c r="D106" s="3">
        <v>65881.069458522659</v>
      </c>
      <c r="E106" s="3">
        <v>32404.283676757994</v>
      </c>
      <c r="F106" s="3">
        <v>27618.521533138741</v>
      </c>
      <c r="G106" s="3">
        <v>32404.283676757994</v>
      </c>
      <c r="H106" s="3">
        <v>25050.814981089683</v>
      </c>
      <c r="I106" s="3">
        <v>62702.736593035974</v>
      </c>
      <c r="J106" s="3">
        <v>33401.086641452908</v>
      </c>
      <c r="K106" s="3">
        <v>35470.391711154509</v>
      </c>
      <c r="L106" s="3">
        <v>50177.32910249113</v>
      </c>
      <c r="M106" s="3">
        <v>21872.482115602987</v>
      </c>
      <c r="N106" s="93">
        <v>39034.901227898488</v>
      </c>
      <c r="O106" s="70">
        <f t="shared" si="21"/>
        <v>471445.99336755334</v>
      </c>
    </row>
    <row r="107" spans="1:16" x14ac:dyDescent="0.25">
      <c r="A107" s="527"/>
      <c r="B107" s="11" t="s">
        <v>4</v>
      </c>
      <c r="C107" s="3">
        <v>4558.5251002035293</v>
      </c>
      <c r="D107" s="3">
        <v>6612.734313098541</v>
      </c>
      <c r="E107" s="3">
        <v>4689.9587123321453</v>
      </c>
      <c r="F107" s="3">
        <v>7492.8607630094548</v>
      </c>
      <c r="G107" s="3">
        <v>6420.5175049770705</v>
      </c>
      <c r="H107" s="3">
        <v>4733.2749320727244</v>
      </c>
      <c r="I107" s="3">
        <v>12625.676376795676</v>
      </c>
      <c r="J107" s="3">
        <v>7318.895917747268</v>
      </c>
      <c r="K107" s="3">
        <v>7178.1175847202994</v>
      </c>
      <c r="L107" s="3">
        <v>11304.87546915709</v>
      </c>
      <c r="M107" s="3">
        <v>6687.8395879549425</v>
      </c>
      <c r="N107" s="93">
        <v>5555.4131002295762</v>
      </c>
      <c r="O107" s="70">
        <f t="shared" si="21"/>
        <v>85178.689362298319</v>
      </c>
    </row>
    <row r="108" spans="1:16" x14ac:dyDescent="0.25">
      <c r="A108" s="527"/>
      <c r="B108" s="11" t="s">
        <v>5</v>
      </c>
      <c r="C108" s="3">
        <v>1727.2500000000118</v>
      </c>
      <c r="D108" s="3">
        <v>2210.8800000000151</v>
      </c>
      <c r="E108" s="3">
        <v>2740.5700000000188</v>
      </c>
      <c r="F108" s="3">
        <v>2671.4800000000182</v>
      </c>
      <c r="G108" s="3">
        <v>3546.6200000000244</v>
      </c>
      <c r="H108" s="3">
        <v>2233.9100000000153</v>
      </c>
      <c r="I108" s="3">
        <v>4352.6700000000301</v>
      </c>
      <c r="J108" s="3">
        <v>4053.2800000000279</v>
      </c>
      <c r="K108" s="3">
        <v>2487.2400000000171</v>
      </c>
      <c r="L108" s="3">
        <v>4836.3000000000329</v>
      </c>
      <c r="M108" s="3">
        <v>2441.1800000000167</v>
      </c>
      <c r="N108" s="93">
        <v>3454.5000000000236</v>
      </c>
      <c r="O108" s="70">
        <f t="shared" si="21"/>
        <v>36755.880000000252</v>
      </c>
    </row>
    <row r="109" spans="1:16" x14ac:dyDescent="0.25">
      <c r="A109" s="527"/>
      <c r="B109" s="11" t="s">
        <v>6</v>
      </c>
      <c r="C109" s="3">
        <v>0</v>
      </c>
      <c r="D109" s="3">
        <v>0</v>
      </c>
      <c r="E109" s="3">
        <v>0</v>
      </c>
      <c r="F109" s="3">
        <v>0</v>
      </c>
      <c r="G109" s="3">
        <v>0</v>
      </c>
      <c r="H109" s="3">
        <v>0</v>
      </c>
      <c r="I109" s="3">
        <v>0</v>
      </c>
      <c r="J109" s="3">
        <v>0</v>
      </c>
      <c r="K109" s="3">
        <v>0</v>
      </c>
      <c r="L109" s="3">
        <v>0</v>
      </c>
      <c r="M109" s="3">
        <v>0</v>
      </c>
      <c r="N109" s="93">
        <v>0</v>
      </c>
      <c r="O109" s="70">
        <f t="shared" si="21"/>
        <v>0</v>
      </c>
    </row>
    <row r="110" spans="1:16" x14ac:dyDescent="0.25">
      <c r="A110" s="527"/>
      <c r="B110" s="11" t="s">
        <v>7</v>
      </c>
      <c r="C110" s="3">
        <v>0</v>
      </c>
      <c r="D110" s="3">
        <v>0</v>
      </c>
      <c r="E110" s="3">
        <v>0</v>
      </c>
      <c r="F110" s="3">
        <v>0</v>
      </c>
      <c r="G110" s="3">
        <v>0</v>
      </c>
      <c r="H110" s="3">
        <v>0</v>
      </c>
      <c r="I110" s="3">
        <v>0</v>
      </c>
      <c r="J110" s="3">
        <v>0</v>
      </c>
      <c r="K110" s="3">
        <v>0</v>
      </c>
      <c r="L110" s="3">
        <v>0</v>
      </c>
      <c r="M110" s="3">
        <v>0</v>
      </c>
      <c r="N110" s="93">
        <v>0</v>
      </c>
      <c r="O110" s="70">
        <f t="shared" si="21"/>
        <v>0</v>
      </c>
    </row>
    <row r="111" spans="1:16" x14ac:dyDescent="0.25">
      <c r="A111" s="527"/>
      <c r="B111" s="11" t="s">
        <v>8</v>
      </c>
      <c r="C111" s="3">
        <v>794.75523430136172</v>
      </c>
      <c r="D111" s="3">
        <v>1096.1233055719995</v>
      </c>
      <c r="E111" s="3">
        <v>1120.098451436824</v>
      </c>
      <c r="F111" s="3">
        <v>652.89719450579287</v>
      </c>
      <c r="G111" s="3">
        <v>827.3035994875961</v>
      </c>
      <c r="H111" s="3">
        <v>1360.2385166580548</v>
      </c>
      <c r="I111" s="3">
        <v>8061.8251884149795</v>
      </c>
      <c r="J111" s="3">
        <v>4842.9066972797764</v>
      </c>
      <c r="K111" s="3">
        <v>4976.2616236425165</v>
      </c>
      <c r="L111" s="3">
        <v>6743.1937344563221</v>
      </c>
      <c r="M111" s="3">
        <v>3442.9483763809676</v>
      </c>
      <c r="N111" s="93">
        <v>4155.8341974366385</v>
      </c>
      <c r="O111" s="70">
        <f t="shared" si="21"/>
        <v>38074.386119572831</v>
      </c>
    </row>
    <row r="112" spans="1:16" ht="15.75" thickBot="1" x14ac:dyDescent="0.3">
      <c r="A112" s="528"/>
      <c r="B112" s="184" t="s">
        <v>41</v>
      </c>
      <c r="C112" s="3">
        <v>0</v>
      </c>
      <c r="D112" s="3">
        <v>0</v>
      </c>
      <c r="E112" s="3">
        <v>0</v>
      </c>
      <c r="F112" s="3">
        <v>0</v>
      </c>
      <c r="G112" s="3">
        <v>0</v>
      </c>
      <c r="H112" s="3">
        <v>0</v>
      </c>
      <c r="I112" s="3">
        <v>0</v>
      </c>
      <c r="J112" s="3">
        <v>0</v>
      </c>
      <c r="K112" s="3">
        <v>0</v>
      </c>
      <c r="L112" s="3">
        <v>0</v>
      </c>
      <c r="M112" s="3">
        <v>0</v>
      </c>
      <c r="N112" s="93">
        <v>0</v>
      </c>
      <c r="O112" s="70">
        <f t="shared" si="21"/>
        <v>0</v>
      </c>
    </row>
    <row r="113" spans="1:16" ht="21.75" thickBot="1" x14ac:dyDescent="0.4">
      <c r="A113" s="72"/>
      <c r="B113" s="185" t="s">
        <v>42</v>
      </c>
      <c r="C113" s="186">
        <f t="shared" ref="C113:N113" si="22">SUM(C102:C112)</f>
        <v>63186.36627025975</v>
      </c>
      <c r="D113" s="186">
        <f t="shared" si="22"/>
        <v>86640.514983275483</v>
      </c>
      <c r="E113" s="186">
        <f t="shared" si="22"/>
        <v>44260.210467950405</v>
      </c>
      <c r="F113" s="186">
        <f t="shared" si="22"/>
        <v>46673.216358003927</v>
      </c>
      <c r="G113" s="186">
        <f t="shared" si="22"/>
        <v>49485.394796114102</v>
      </c>
      <c r="H113" s="186">
        <f t="shared" si="22"/>
        <v>35329.025282278992</v>
      </c>
      <c r="I113" s="186">
        <f t="shared" si="22"/>
        <v>101453.60623423645</v>
      </c>
      <c r="J113" s="186">
        <f t="shared" si="22"/>
        <v>57040.197317578364</v>
      </c>
      <c r="K113" s="186">
        <f t="shared" si="22"/>
        <v>59107.706484338574</v>
      </c>
      <c r="L113" s="187">
        <f t="shared" si="22"/>
        <v>83249.942025912998</v>
      </c>
      <c r="M113" s="187">
        <f t="shared" si="22"/>
        <v>42464.752218530892</v>
      </c>
      <c r="N113" s="381">
        <f t="shared" si="22"/>
        <v>61630.653547901849</v>
      </c>
      <c r="O113" s="73">
        <f t="shared" si="21"/>
        <v>730521.58598638186</v>
      </c>
    </row>
    <row r="114" spans="1:16" ht="21.75" thickBot="1" x14ac:dyDescent="0.4">
      <c r="A114" s="72"/>
    </row>
    <row r="115" spans="1:16" ht="21.75" thickBot="1" x14ac:dyDescent="0.4">
      <c r="A115" s="72"/>
      <c r="B115" s="181" t="s">
        <v>35</v>
      </c>
      <c r="C115" s="182">
        <f>C$3</f>
        <v>44927</v>
      </c>
      <c r="D115" s="182">
        <f t="shared" ref="D115:N115" si="23">D$3</f>
        <v>44958</v>
      </c>
      <c r="E115" s="182">
        <f t="shared" si="23"/>
        <v>44986</v>
      </c>
      <c r="F115" s="182">
        <f t="shared" si="23"/>
        <v>45017</v>
      </c>
      <c r="G115" s="182">
        <f t="shared" si="23"/>
        <v>45047</v>
      </c>
      <c r="H115" s="182">
        <f t="shared" si="23"/>
        <v>45078</v>
      </c>
      <c r="I115" s="182">
        <f t="shared" si="23"/>
        <v>45108</v>
      </c>
      <c r="J115" s="182">
        <f t="shared" si="23"/>
        <v>45139</v>
      </c>
      <c r="K115" s="182">
        <f t="shared" si="23"/>
        <v>45170</v>
      </c>
      <c r="L115" s="182">
        <f t="shared" si="23"/>
        <v>45200</v>
      </c>
      <c r="M115" s="182">
        <f t="shared" si="23"/>
        <v>45231</v>
      </c>
      <c r="N115" s="182" t="str">
        <f t="shared" si="23"/>
        <v>Dec-23 +</v>
      </c>
      <c r="O115" s="183" t="s">
        <v>33</v>
      </c>
    </row>
    <row r="116" spans="1:16" ht="15" customHeight="1" x14ac:dyDescent="0.25">
      <c r="A116" s="529" t="s">
        <v>226</v>
      </c>
      <c r="B116" s="11" t="s">
        <v>0</v>
      </c>
      <c r="C116" s="3">
        <v>0</v>
      </c>
      <c r="D116" s="3">
        <v>0</v>
      </c>
      <c r="E116" s="3">
        <v>0</v>
      </c>
      <c r="F116" s="3">
        <v>0</v>
      </c>
      <c r="G116" s="3">
        <v>0</v>
      </c>
      <c r="H116" s="3">
        <v>0</v>
      </c>
      <c r="I116" s="3">
        <v>0</v>
      </c>
      <c r="J116" s="3">
        <v>0</v>
      </c>
      <c r="K116" s="3">
        <v>0</v>
      </c>
      <c r="L116" s="3">
        <v>0</v>
      </c>
      <c r="M116" s="3">
        <v>0</v>
      </c>
      <c r="N116" s="93">
        <v>0</v>
      </c>
      <c r="O116" s="70">
        <f t="shared" ref="O116:O127" si="24">SUM(C116:N116)</f>
        <v>0</v>
      </c>
      <c r="P116" s="190"/>
    </row>
    <row r="117" spans="1:16" x14ac:dyDescent="0.25">
      <c r="A117" s="530"/>
      <c r="B117" s="12" t="s">
        <v>1</v>
      </c>
      <c r="C117" s="3">
        <v>0</v>
      </c>
      <c r="D117" s="3">
        <v>0</v>
      </c>
      <c r="E117" s="3">
        <v>0</v>
      </c>
      <c r="F117" s="3">
        <v>0</v>
      </c>
      <c r="G117" s="3">
        <v>0</v>
      </c>
      <c r="H117" s="3">
        <v>63784.000778198242</v>
      </c>
      <c r="I117" s="3">
        <v>0</v>
      </c>
      <c r="J117" s="3">
        <v>0</v>
      </c>
      <c r="K117" s="3">
        <v>0</v>
      </c>
      <c r="L117" s="3">
        <v>0</v>
      </c>
      <c r="M117" s="3">
        <v>0</v>
      </c>
      <c r="N117" s="93">
        <v>0</v>
      </c>
      <c r="O117" s="70">
        <f t="shared" si="24"/>
        <v>63784.000778198242</v>
      </c>
    </row>
    <row r="118" spans="1:16" x14ac:dyDescent="0.25">
      <c r="A118" s="530"/>
      <c r="B118" s="11" t="s">
        <v>2</v>
      </c>
      <c r="C118" s="3">
        <v>0</v>
      </c>
      <c r="D118" s="3">
        <v>0</v>
      </c>
      <c r="E118" s="3">
        <v>0</v>
      </c>
      <c r="F118" s="3">
        <v>0</v>
      </c>
      <c r="G118" s="3">
        <v>0</v>
      </c>
      <c r="H118" s="3">
        <v>0</v>
      </c>
      <c r="I118" s="3">
        <v>0</v>
      </c>
      <c r="J118" s="3">
        <v>0</v>
      </c>
      <c r="K118" s="3">
        <v>0</v>
      </c>
      <c r="L118" s="3">
        <v>0</v>
      </c>
      <c r="M118" s="3">
        <v>0</v>
      </c>
      <c r="N118" s="93">
        <v>0</v>
      </c>
      <c r="O118" s="70">
        <f t="shared" si="24"/>
        <v>0</v>
      </c>
    </row>
    <row r="119" spans="1:16" x14ac:dyDescent="0.25">
      <c r="A119" s="530"/>
      <c r="B119" s="11" t="s">
        <v>9</v>
      </c>
      <c r="C119" s="3">
        <v>0</v>
      </c>
      <c r="D119" s="3">
        <v>0</v>
      </c>
      <c r="E119" s="3">
        <v>0</v>
      </c>
      <c r="F119" s="3">
        <v>0</v>
      </c>
      <c r="G119" s="3">
        <v>0</v>
      </c>
      <c r="H119" s="3">
        <v>0</v>
      </c>
      <c r="I119" s="3">
        <v>0</v>
      </c>
      <c r="J119" s="3">
        <v>0</v>
      </c>
      <c r="K119" s="3">
        <v>0</v>
      </c>
      <c r="L119" s="3">
        <v>0</v>
      </c>
      <c r="M119" s="3">
        <v>0</v>
      </c>
      <c r="N119" s="93">
        <v>0</v>
      </c>
      <c r="O119" s="70">
        <f t="shared" si="24"/>
        <v>0</v>
      </c>
    </row>
    <row r="120" spans="1:16" x14ac:dyDescent="0.25">
      <c r="A120" s="530"/>
      <c r="B120" s="12" t="s">
        <v>3</v>
      </c>
      <c r="C120" s="3">
        <v>0</v>
      </c>
      <c r="D120" s="3">
        <v>0</v>
      </c>
      <c r="E120" s="3">
        <v>0</v>
      </c>
      <c r="F120" s="3">
        <v>0</v>
      </c>
      <c r="G120" s="3">
        <v>0</v>
      </c>
      <c r="H120" s="3">
        <v>0</v>
      </c>
      <c r="I120" s="3">
        <v>0</v>
      </c>
      <c r="J120" s="3">
        <v>0</v>
      </c>
      <c r="K120" s="3">
        <v>0</v>
      </c>
      <c r="L120" s="3">
        <v>0</v>
      </c>
      <c r="M120" s="3">
        <v>0</v>
      </c>
      <c r="N120" s="93">
        <v>0</v>
      </c>
      <c r="O120" s="70">
        <f t="shared" si="24"/>
        <v>0</v>
      </c>
    </row>
    <row r="121" spans="1:16" x14ac:dyDescent="0.25">
      <c r="A121" s="530"/>
      <c r="B121" s="11" t="s">
        <v>4</v>
      </c>
      <c r="C121" s="3">
        <v>0</v>
      </c>
      <c r="D121" s="3">
        <v>0</v>
      </c>
      <c r="E121" s="3">
        <v>0</v>
      </c>
      <c r="F121" s="3">
        <v>0</v>
      </c>
      <c r="G121" s="3">
        <v>0</v>
      </c>
      <c r="H121" s="3">
        <v>0</v>
      </c>
      <c r="I121" s="3">
        <v>0</v>
      </c>
      <c r="J121" s="3">
        <v>0</v>
      </c>
      <c r="K121" s="3">
        <v>0</v>
      </c>
      <c r="L121" s="3">
        <v>0</v>
      </c>
      <c r="M121" s="3">
        <v>0</v>
      </c>
      <c r="N121" s="93">
        <v>0</v>
      </c>
      <c r="O121" s="70">
        <f t="shared" si="24"/>
        <v>0</v>
      </c>
    </row>
    <row r="122" spans="1:16" x14ac:dyDescent="0.25">
      <c r="A122" s="530"/>
      <c r="B122" s="11" t="s">
        <v>5</v>
      </c>
      <c r="C122" s="3">
        <v>0</v>
      </c>
      <c r="D122" s="3">
        <v>0</v>
      </c>
      <c r="E122" s="3">
        <v>0</v>
      </c>
      <c r="F122" s="3">
        <v>0</v>
      </c>
      <c r="G122" s="3">
        <v>0</v>
      </c>
      <c r="H122" s="3">
        <v>0</v>
      </c>
      <c r="I122" s="3">
        <v>0</v>
      </c>
      <c r="J122" s="3">
        <v>0</v>
      </c>
      <c r="K122" s="3">
        <v>0</v>
      </c>
      <c r="L122" s="3">
        <v>0</v>
      </c>
      <c r="M122" s="3">
        <v>0</v>
      </c>
      <c r="N122" s="93">
        <v>0</v>
      </c>
      <c r="O122" s="70">
        <f t="shared" si="24"/>
        <v>0</v>
      </c>
    </row>
    <row r="123" spans="1:16" x14ac:dyDescent="0.25">
      <c r="A123" s="530"/>
      <c r="B123" s="11" t="s">
        <v>6</v>
      </c>
      <c r="C123" s="3">
        <v>0</v>
      </c>
      <c r="D123" s="3">
        <v>0</v>
      </c>
      <c r="E123" s="3">
        <v>0</v>
      </c>
      <c r="F123" s="3">
        <v>0</v>
      </c>
      <c r="G123" s="3">
        <v>0</v>
      </c>
      <c r="H123" s="3">
        <v>0</v>
      </c>
      <c r="I123" s="3">
        <v>0</v>
      </c>
      <c r="J123" s="3">
        <v>0</v>
      </c>
      <c r="K123" s="3">
        <v>0</v>
      </c>
      <c r="L123" s="3">
        <v>0</v>
      </c>
      <c r="M123" s="3">
        <v>0</v>
      </c>
      <c r="N123" s="93">
        <v>0</v>
      </c>
      <c r="O123" s="70">
        <f t="shared" si="24"/>
        <v>0</v>
      </c>
    </row>
    <row r="124" spans="1:16" x14ac:dyDescent="0.25">
      <c r="A124" s="530"/>
      <c r="B124" s="11" t="s">
        <v>7</v>
      </c>
      <c r="C124" s="3">
        <v>0</v>
      </c>
      <c r="D124" s="3">
        <v>0</v>
      </c>
      <c r="E124" s="3">
        <v>0</v>
      </c>
      <c r="F124" s="3">
        <v>0</v>
      </c>
      <c r="G124" s="3">
        <v>0</v>
      </c>
      <c r="H124" s="3">
        <v>0</v>
      </c>
      <c r="I124" s="3">
        <v>0</v>
      </c>
      <c r="J124" s="3">
        <v>0</v>
      </c>
      <c r="K124" s="3">
        <v>0</v>
      </c>
      <c r="L124" s="3">
        <v>0</v>
      </c>
      <c r="M124" s="3">
        <v>0</v>
      </c>
      <c r="N124" s="93">
        <v>0</v>
      </c>
      <c r="O124" s="70">
        <f t="shared" si="24"/>
        <v>0</v>
      </c>
    </row>
    <row r="125" spans="1:16" x14ac:dyDescent="0.25">
      <c r="A125" s="530"/>
      <c r="B125" s="11" t="s">
        <v>8</v>
      </c>
      <c r="C125" s="3">
        <v>0</v>
      </c>
      <c r="D125" s="3">
        <v>0</v>
      </c>
      <c r="E125" s="3">
        <v>0</v>
      </c>
      <c r="F125" s="3">
        <v>0</v>
      </c>
      <c r="G125" s="3">
        <v>0</v>
      </c>
      <c r="H125" s="3">
        <v>0</v>
      </c>
      <c r="I125" s="3">
        <v>0</v>
      </c>
      <c r="J125" s="3">
        <v>0</v>
      </c>
      <c r="K125" s="3">
        <v>0</v>
      </c>
      <c r="L125" s="3">
        <v>0</v>
      </c>
      <c r="M125" s="3">
        <v>0</v>
      </c>
      <c r="N125" s="93">
        <v>0</v>
      </c>
      <c r="O125" s="70">
        <f t="shared" si="24"/>
        <v>0</v>
      </c>
    </row>
    <row r="126" spans="1:16" ht="15.75" thickBot="1" x14ac:dyDescent="0.3">
      <c r="A126" s="531"/>
      <c r="B126" s="184" t="s">
        <v>41</v>
      </c>
      <c r="C126" s="3">
        <v>0</v>
      </c>
      <c r="D126" s="3">
        <v>0</v>
      </c>
      <c r="E126" s="3">
        <v>0</v>
      </c>
      <c r="F126" s="3">
        <v>0</v>
      </c>
      <c r="G126" s="3">
        <v>0</v>
      </c>
      <c r="H126" s="3">
        <v>0</v>
      </c>
      <c r="I126" s="3">
        <v>0</v>
      </c>
      <c r="J126" s="3">
        <v>0</v>
      </c>
      <c r="K126" s="3">
        <v>0</v>
      </c>
      <c r="L126" s="3">
        <v>0</v>
      </c>
      <c r="M126" s="3">
        <v>0</v>
      </c>
      <c r="N126" s="93">
        <v>0</v>
      </c>
      <c r="O126" s="70">
        <f t="shared" si="24"/>
        <v>0</v>
      </c>
    </row>
    <row r="127" spans="1:16" ht="21.75" thickBot="1" x14ac:dyDescent="0.4">
      <c r="A127" s="72"/>
      <c r="B127" s="185" t="s">
        <v>42</v>
      </c>
      <c r="C127" s="186">
        <f t="shared" ref="C127:N127" si="25">SUM(C116:C126)</f>
        <v>0</v>
      </c>
      <c r="D127" s="186">
        <f t="shared" si="25"/>
        <v>0</v>
      </c>
      <c r="E127" s="186">
        <f t="shared" si="25"/>
        <v>0</v>
      </c>
      <c r="F127" s="186">
        <f t="shared" si="25"/>
        <v>0</v>
      </c>
      <c r="G127" s="186">
        <f t="shared" si="25"/>
        <v>0</v>
      </c>
      <c r="H127" s="186">
        <f t="shared" si="25"/>
        <v>63784.000778198242</v>
      </c>
      <c r="I127" s="186">
        <f t="shared" si="25"/>
        <v>0</v>
      </c>
      <c r="J127" s="186">
        <f t="shared" si="25"/>
        <v>0</v>
      </c>
      <c r="K127" s="186">
        <f t="shared" si="25"/>
        <v>0</v>
      </c>
      <c r="L127" s="187">
        <f t="shared" si="25"/>
        <v>0</v>
      </c>
      <c r="M127" s="187">
        <f t="shared" si="25"/>
        <v>0</v>
      </c>
      <c r="N127" s="381">
        <f t="shared" si="25"/>
        <v>0</v>
      </c>
      <c r="O127" s="73">
        <f t="shared" si="24"/>
        <v>63784.000778198242</v>
      </c>
    </row>
    <row r="128" spans="1:16" ht="21.75" thickBot="1" x14ac:dyDescent="0.4">
      <c r="A128" s="72"/>
    </row>
    <row r="129" spans="1:16" ht="21.75" thickBot="1" x14ac:dyDescent="0.4">
      <c r="A129" s="72"/>
      <c r="B129" s="181" t="s">
        <v>35</v>
      </c>
      <c r="C129" s="182">
        <f>C$3</f>
        <v>44927</v>
      </c>
      <c r="D129" s="182">
        <f t="shared" ref="D129:N129" si="26">D$3</f>
        <v>44958</v>
      </c>
      <c r="E129" s="182">
        <f t="shared" si="26"/>
        <v>44986</v>
      </c>
      <c r="F129" s="182">
        <f t="shared" si="26"/>
        <v>45017</v>
      </c>
      <c r="G129" s="182">
        <f t="shared" si="26"/>
        <v>45047</v>
      </c>
      <c r="H129" s="182">
        <f t="shared" si="26"/>
        <v>45078</v>
      </c>
      <c r="I129" s="182">
        <f t="shared" si="26"/>
        <v>45108</v>
      </c>
      <c r="J129" s="182">
        <f t="shared" si="26"/>
        <v>45139</v>
      </c>
      <c r="K129" s="182">
        <f t="shared" si="26"/>
        <v>45170</v>
      </c>
      <c r="L129" s="182">
        <f t="shared" si="26"/>
        <v>45200</v>
      </c>
      <c r="M129" s="182">
        <f t="shared" si="26"/>
        <v>45231</v>
      </c>
      <c r="N129" s="182" t="str">
        <f t="shared" si="26"/>
        <v>Dec-23 +</v>
      </c>
      <c r="O129" s="183" t="s">
        <v>33</v>
      </c>
    </row>
    <row r="130" spans="1:16" ht="15" customHeight="1" x14ac:dyDescent="0.25">
      <c r="A130" s="534" t="s">
        <v>234</v>
      </c>
      <c r="B130" s="11" t="s">
        <v>0</v>
      </c>
      <c r="C130" s="3">
        <v>0</v>
      </c>
      <c r="D130" s="3">
        <v>0</v>
      </c>
      <c r="E130" s="3">
        <v>0</v>
      </c>
      <c r="F130" s="3">
        <v>0</v>
      </c>
      <c r="G130" s="3">
        <v>0</v>
      </c>
      <c r="H130" s="3">
        <v>0</v>
      </c>
      <c r="I130" s="3">
        <v>0</v>
      </c>
      <c r="J130" s="3">
        <v>0</v>
      </c>
      <c r="K130" s="3">
        <v>0</v>
      </c>
      <c r="L130" s="3">
        <v>0</v>
      </c>
      <c r="M130" s="3">
        <v>0</v>
      </c>
      <c r="N130" s="93">
        <v>0</v>
      </c>
      <c r="O130" s="70">
        <f t="shared" ref="O130:O141" si="27">SUM(C130:N130)</f>
        <v>0</v>
      </c>
      <c r="P130" s="190"/>
    </row>
    <row r="131" spans="1:16" x14ac:dyDescent="0.25">
      <c r="A131" s="535"/>
      <c r="B131" s="12" t="s">
        <v>1</v>
      </c>
      <c r="C131" s="3">
        <v>0</v>
      </c>
      <c r="D131" s="3">
        <v>0</v>
      </c>
      <c r="E131" s="3">
        <v>0</v>
      </c>
      <c r="F131" s="3">
        <v>0</v>
      </c>
      <c r="G131" s="3">
        <v>0</v>
      </c>
      <c r="H131" s="3">
        <v>0</v>
      </c>
      <c r="I131" s="3">
        <v>0</v>
      </c>
      <c r="J131" s="3">
        <v>0</v>
      </c>
      <c r="K131" s="3">
        <v>0</v>
      </c>
      <c r="L131" s="3">
        <v>0</v>
      </c>
      <c r="M131" s="3">
        <v>0</v>
      </c>
      <c r="N131" s="93">
        <v>0</v>
      </c>
      <c r="O131" s="70">
        <f t="shared" si="27"/>
        <v>0</v>
      </c>
    </row>
    <row r="132" spans="1:16" x14ac:dyDescent="0.25">
      <c r="A132" s="535"/>
      <c r="B132" s="11" t="s">
        <v>2</v>
      </c>
      <c r="C132" s="3">
        <v>0</v>
      </c>
      <c r="D132" s="3">
        <v>0</v>
      </c>
      <c r="E132" s="3">
        <v>0</v>
      </c>
      <c r="F132" s="3">
        <v>0</v>
      </c>
      <c r="G132" s="3">
        <v>0</v>
      </c>
      <c r="H132" s="3">
        <v>0</v>
      </c>
      <c r="I132" s="3">
        <v>0</v>
      </c>
      <c r="J132" s="3">
        <v>0</v>
      </c>
      <c r="K132" s="3">
        <v>0</v>
      </c>
      <c r="L132" s="3">
        <v>0</v>
      </c>
      <c r="M132" s="3">
        <v>0</v>
      </c>
      <c r="N132" s="93">
        <v>0</v>
      </c>
      <c r="O132" s="70">
        <f t="shared" si="27"/>
        <v>0</v>
      </c>
    </row>
    <row r="133" spans="1:16" x14ac:dyDescent="0.25">
      <c r="A133" s="535"/>
      <c r="B133" s="11" t="s">
        <v>9</v>
      </c>
      <c r="C133" s="3">
        <v>0</v>
      </c>
      <c r="D133" s="3">
        <v>0</v>
      </c>
      <c r="E133" s="3">
        <v>0</v>
      </c>
      <c r="F133" s="3">
        <v>0</v>
      </c>
      <c r="G133" s="3">
        <v>0</v>
      </c>
      <c r="H133" s="3">
        <v>0</v>
      </c>
      <c r="I133" s="3">
        <v>0</v>
      </c>
      <c r="J133" s="3">
        <v>0</v>
      </c>
      <c r="K133" s="3">
        <v>0</v>
      </c>
      <c r="L133" s="3">
        <v>0</v>
      </c>
      <c r="M133" s="3">
        <v>0</v>
      </c>
      <c r="N133" s="93">
        <v>0</v>
      </c>
      <c r="O133" s="70">
        <f t="shared" si="27"/>
        <v>0</v>
      </c>
    </row>
    <row r="134" spans="1:16" x14ac:dyDescent="0.25">
      <c r="A134" s="535"/>
      <c r="B134" s="12" t="s">
        <v>3</v>
      </c>
      <c r="C134" s="3">
        <v>0</v>
      </c>
      <c r="D134" s="3">
        <v>0</v>
      </c>
      <c r="E134" s="3">
        <v>0</v>
      </c>
      <c r="F134" s="3">
        <v>0</v>
      </c>
      <c r="G134" s="3">
        <v>0</v>
      </c>
      <c r="H134" s="3">
        <v>27017.125887534981</v>
      </c>
      <c r="I134" s="3">
        <v>181731.19382740516</v>
      </c>
      <c r="J134" s="3">
        <v>134886.87658645265</v>
      </c>
      <c r="K134" s="3">
        <v>389.72972755464656</v>
      </c>
      <c r="L134" s="3">
        <v>0</v>
      </c>
      <c r="M134" s="3">
        <v>0</v>
      </c>
      <c r="N134" s="93">
        <v>0</v>
      </c>
      <c r="O134" s="70">
        <f t="shared" si="27"/>
        <v>344024.92602894746</v>
      </c>
    </row>
    <row r="135" spans="1:16" x14ac:dyDescent="0.25">
      <c r="A135" s="535"/>
      <c r="B135" s="11" t="s">
        <v>4</v>
      </c>
      <c r="C135" s="3">
        <v>0</v>
      </c>
      <c r="D135" s="3">
        <v>0</v>
      </c>
      <c r="E135" s="3">
        <v>0</v>
      </c>
      <c r="F135" s="3">
        <v>0</v>
      </c>
      <c r="G135" s="3">
        <v>0</v>
      </c>
      <c r="H135" s="3">
        <v>0</v>
      </c>
      <c r="I135" s="3">
        <v>0</v>
      </c>
      <c r="J135" s="3">
        <v>0</v>
      </c>
      <c r="K135" s="3">
        <v>0</v>
      </c>
      <c r="L135" s="3">
        <v>0</v>
      </c>
      <c r="M135" s="3">
        <v>0</v>
      </c>
      <c r="N135" s="93">
        <v>0</v>
      </c>
      <c r="O135" s="70">
        <f t="shared" si="27"/>
        <v>0</v>
      </c>
    </row>
    <row r="136" spans="1:16" x14ac:dyDescent="0.25">
      <c r="A136" s="535"/>
      <c r="B136" s="11" t="s">
        <v>5</v>
      </c>
      <c r="C136" s="3">
        <v>0</v>
      </c>
      <c r="D136" s="3">
        <v>0</v>
      </c>
      <c r="E136" s="3">
        <v>0</v>
      </c>
      <c r="F136" s="3">
        <v>0</v>
      </c>
      <c r="G136" s="3">
        <v>0</v>
      </c>
      <c r="H136" s="3">
        <v>0</v>
      </c>
      <c r="I136" s="3">
        <v>0</v>
      </c>
      <c r="J136" s="3">
        <v>0</v>
      </c>
      <c r="K136" s="3">
        <v>0</v>
      </c>
      <c r="L136" s="3">
        <v>0</v>
      </c>
      <c r="M136" s="3">
        <v>0</v>
      </c>
      <c r="N136" s="93">
        <v>0</v>
      </c>
      <c r="O136" s="70">
        <f t="shared" si="27"/>
        <v>0</v>
      </c>
    </row>
    <row r="137" spans="1:16" x14ac:dyDescent="0.25">
      <c r="A137" s="535"/>
      <c r="B137" s="11" t="s">
        <v>6</v>
      </c>
      <c r="C137" s="3">
        <v>0</v>
      </c>
      <c r="D137" s="3">
        <v>0</v>
      </c>
      <c r="E137" s="3">
        <v>0</v>
      </c>
      <c r="F137" s="3">
        <v>0</v>
      </c>
      <c r="G137" s="3">
        <v>0</v>
      </c>
      <c r="H137" s="3">
        <v>0</v>
      </c>
      <c r="I137" s="3">
        <v>0</v>
      </c>
      <c r="J137" s="3">
        <v>0</v>
      </c>
      <c r="K137" s="3">
        <v>0</v>
      </c>
      <c r="L137" s="3">
        <v>0</v>
      </c>
      <c r="M137" s="3">
        <v>0</v>
      </c>
      <c r="N137" s="93">
        <v>0</v>
      </c>
      <c r="O137" s="70">
        <f t="shared" si="27"/>
        <v>0</v>
      </c>
    </row>
    <row r="138" spans="1:16" x14ac:dyDescent="0.25">
      <c r="A138" s="535"/>
      <c r="B138" s="11" t="s">
        <v>7</v>
      </c>
      <c r="C138" s="3">
        <v>0</v>
      </c>
      <c r="D138" s="3">
        <v>0</v>
      </c>
      <c r="E138" s="3">
        <v>0</v>
      </c>
      <c r="F138" s="3">
        <v>0</v>
      </c>
      <c r="G138" s="3">
        <v>0</v>
      </c>
      <c r="H138" s="3">
        <v>0</v>
      </c>
      <c r="I138" s="3">
        <v>0</v>
      </c>
      <c r="J138" s="3">
        <v>0</v>
      </c>
      <c r="K138" s="3">
        <v>0</v>
      </c>
      <c r="L138" s="3">
        <v>0</v>
      </c>
      <c r="M138" s="3">
        <v>0</v>
      </c>
      <c r="N138" s="93">
        <v>0</v>
      </c>
      <c r="O138" s="70">
        <f t="shared" si="27"/>
        <v>0</v>
      </c>
    </row>
    <row r="139" spans="1:16" x14ac:dyDescent="0.25">
      <c r="A139" s="535"/>
      <c r="B139" s="11" t="s">
        <v>8</v>
      </c>
      <c r="C139" s="3">
        <v>0</v>
      </c>
      <c r="D139" s="3">
        <v>0</v>
      </c>
      <c r="E139" s="3">
        <v>0</v>
      </c>
      <c r="F139" s="3">
        <v>0</v>
      </c>
      <c r="G139" s="3">
        <v>0</v>
      </c>
      <c r="H139" s="3">
        <v>0</v>
      </c>
      <c r="I139" s="3">
        <v>0</v>
      </c>
      <c r="J139" s="3">
        <v>0</v>
      </c>
      <c r="K139" s="3">
        <v>0</v>
      </c>
      <c r="L139" s="3">
        <v>0</v>
      </c>
      <c r="M139" s="3">
        <v>0</v>
      </c>
      <c r="N139" s="93">
        <v>0</v>
      </c>
      <c r="O139" s="70">
        <f t="shared" si="27"/>
        <v>0</v>
      </c>
    </row>
    <row r="140" spans="1:16" ht="15.75" thickBot="1" x14ac:dyDescent="0.3">
      <c r="A140" s="536"/>
      <c r="B140" s="184" t="s">
        <v>41</v>
      </c>
      <c r="C140" s="3">
        <v>0</v>
      </c>
      <c r="D140" s="3">
        <v>0</v>
      </c>
      <c r="E140" s="3">
        <v>0</v>
      </c>
      <c r="F140" s="3">
        <v>0</v>
      </c>
      <c r="G140" s="3">
        <v>0</v>
      </c>
      <c r="H140" s="3">
        <v>0</v>
      </c>
      <c r="I140" s="3">
        <v>0</v>
      </c>
      <c r="J140" s="3">
        <v>0</v>
      </c>
      <c r="K140" s="3">
        <v>0</v>
      </c>
      <c r="L140" s="3">
        <v>0</v>
      </c>
      <c r="M140" s="3">
        <v>0</v>
      </c>
      <c r="N140" s="93">
        <v>0</v>
      </c>
      <c r="O140" s="70">
        <f t="shared" si="27"/>
        <v>0</v>
      </c>
    </row>
    <row r="141" spans="1:16" ht="21.75" thickBot="1" x14ac:dyDescent="0.4">
      <c r="A141" s="72"/>
      <c r="B141" s="185" t="s">
        <v>42</v>
      </c>
      <c r="C141" s="186">
        <f t="shared" ref="C141:N141" si="28">SUM(C130:C140)</f>
        <v>0</v>
      </c>
      <c r="D141" s="186">
        <f t="shared" si="28"/>
        <v>0</v>
      </c>
      <c r="E141" s="186">
        <f t="shared" si="28"/>
        <v>0</v>
      </c>
      <c r="F141" s="186">
        <f t="shared" si="28"/>
        <v>0</v>
      </c>
      <c r="G141" s="186">
        <f t="shared" si="28"/>
        <v>0</v>
      </c>
      <c r="H141" s="186">
        <f t="shared" si="28"/>
        <v>27017.125887534981</v>
      </c>
      <c r="I141" s="186">
        <f t="shared" si="28"/>
        <v>181731.19382740516</v>
      </c>
      <c r="J141" s="186">
        <f t="shared" si="28"/>
        <v>134886.87658645265</v>
      </c>
      <c r="K141" s="186">
        <f t="shared" si="28"/>
        <v>389.72972755464656</v>
      </c>
      <c r="L141" s="187">
        <f t="shared" si="28"/>
        <v>0</v>
      </c>
      <c r="M141" s="187">
        <f t="shared" si="28"/>
        <v>0</v>
      </c>
      <c r="N141" s="381">
        <f t="shared" si="28"/>
        <v>0</v>
      </c>
      <c r="O141" s="73">
        <f t="shared" si="27"/>
        <v>344024.92602894746</v>
      </c>
    </row>
    <row r="142" spans="1:16" ht="21.75" thickBot="1" x14ac:dyDescent="0.4">
      <c r="A142" s="72"/>
      <c r="P142" s="391">
        <f>SUM(C130:N140)</f>
        <v>344024.92602894746</v>
      </c>
    </row>
    <row r="143" spans="1:16" ht="21.75" thickBot="1" x14ac:dyDescent="0.4">
      <c r="A143" s="72"/>
      <c r="B143" s="181" t="s">
        <v>35</v>
      </c>
      <c r="C143" s="182">
        <f>C$3</f>
        <v>44927</v>
      </c>
      <c r="D143" s="182">
        <f t="shared" ref="D143:N143" si="29">D$3</f>
        <v>44958</v>
      </c>
      <c r="E143" s="182">
        <f t="shared" si="29"/>
        <v>44986</v>
      </c>
      <c r="F143" s="182">
        <f t="shared" si="29"/>
        <v>45017</v>
      </c>
      <c r="G143" s="182">
        <f t="shared" si="29"/>
        <v>45047</v>
      </c>
      <c r="H143" s="182">
        <f t="shared" si="29"/>
        <v>45078</v>
      </c>
      <c r="I143" s="182">
        <f t="shared" si="29"/>
        <v>45108</v>
      </c>
      <c r="J143" s="182">
        <f t="shared" si="29"/>
        <v>45139</v>
      </c>
      <c r="K143" s="182">
        <f t="shared" si="29"/>
        <v>45170</v>
      </c>
      <c r="L143" s="182">
        <f t="shared" si="29"/>
        <v>45200</v>
      </c>
      <c r="M143" s="182">
        <f t="shared" si="29"/>
        <v>45231</v>
      </c>
      <c r="N143" s="182" t="str">
        <f t="shared" si="29"/>
        <v>Dec-23 +</v>
      </c>
      <c r="O143" s="183" t="s">
        <v>33</v>
      </c>
    </row>
    <row r="144" spans="1:16" ht="15" customHeight="1" x14ac:dyDescent="0.25">
      <c r="A144" s="526" t="s">
        <v>161</v>
      </c>
      <c r="B144" s="11" t="s">
        <v>0</v>
      </c>
      <c r="C144" s="3">
        <f>C4+C18+C60+C74+C102</f>
        <v>10677.743286104556</v>
      </c>
      <c r="D144" s="3">
        <f t="shared" ref="D144:N144" si="30">D4+D18+D60+D74+D102</f>
        <v>10839.707906082267</v>
      </c>
      <c r="E144" s="3">
        <f t="shared" si="30"/>
        <v>3305.2996274234174</v>
      </c>
      <c r="F144" s="3">
        <f t="shared" si="30"/>
        <v>8237.4568673499234</v>
      </c>
      <c r="G144" s="3">
        <f t="shared" si="30"/>
        <v>6286.6700148914151</v>
      </c>
      <c r="H144" s="3">
        <f t="shared" si="30"/>
        <v>1950.7868524585085</v>
      </c>
      <c r="I144" s="3">
        <f t="shared" si="30"/>
        <v>13710.698075989794</v>
      </c>
      <c r="J144" s="3">
        <f t="shared" si="30"/>
        <v>7424.0280610983791</v>
      </c>
      <c r="K144" s="3">
        <f t="shared" si="30"/>
        <v>8995.6955648212333</v>
      </c>
      <c r="L144" s="94">
        <f t="shared" si="30"/>
        <v>10188.243719808432</v>
      </c>
      <c r="M144" s="94">
        <f t="shared" si="30"/>
        <v>8020.3021385919783</v>
      </c>
      <c r="N144" s="94">
        <f t="shared" si="30"/>
        <v>9430.0050223371218</v>
      </c>
      <c r="O144" s="70">
        <f t="shared" ref="O144:O155" si="31">SUM(C144:N144)</f>
        <v>99066.637136957041</v>
      </c>
      <c r="P144" s="190"/>
    </row>
    <row r="145" spans="1:16" x14ac:dyDescent="0.25">
      <c r="A145" s="527"/>
      <c r="B145" s="12" t="s">
        <v>1</v>
      </c>
      <c r="C145" s="3">
        <f t="shared" ref="C145:N145" si="32">C5+C19+C61+C75+C103</f>
        <v>20896.030731201172</v>
      </c>
      <c r="D145" s="3">
        <f t="shared" si="32"/>
        <v>1081664.6942018312</v>
      </c>
      <c r="E145" s="3">
        <f t="shared" si="32"/>
        <v>1804276.5533118439</v>
      </c>
      <c r="F145" s="3">
        <f t="shared" si="32"/>
        <v>1357181.2298499567</v>
      </c>
      <c r="G145" s="3">
        <f t="shared" si="32"/>
        <v>1621852.4801178768</v>
      </c>
      <c r="H145" s="3">
        <f t="shared" si="32"/>
        <v>1425865.661161582</v>
      </c>
      <c r="I145" s="3">
        <f t="shared" si="32"/>
        <v>2923727.3537653233</v>
      </c>
      <c r="J145" s="3">
        <f t="shared" si="32"/>
        <v>2158216.4742788668</v>
      </c>
      <c r="K145" s="3">
        <f t="shared" si="32"/>
        <v>2479619.2868838646</v>
      </c>
      <c r="L145" s="94">
        <f t="shared" si="32"/>
        <v>2025040.1062476705</v>
      </c>
      <c r="M145" s="94">
        <f t="shared" si="32"/>
        <v>1494157.5722407624</v>
      </c>
      <c r="N145" s="94">
        <f t="shared" si="32"/>
        <v>4464879.6373636397</v>
      </c>
      <c r="O145" s="70">
        <f t="shared" si="31"/>
        <v>22857377.080154419</v>
      </c>
    </row>
    <row r="146" spans="1:16" x14ac:dyDescent="0.25">
      <c r="A146" s="527"/>
      <c r="B146" s="11" t="s">
        <v>2</v>
      </c>
      <c r="C146" s="3">
        <f t="shared" ref="C146:N146" si="33">C6+C20+C62+C76+C104</f>
        <v>0</v>
      </c>
      <c r="D146" s="3">
        <f t="shared" si="33"/>
        <v>0</v>
      </c>
      <c r="E146" s="3">
        <f t="shared" si="33"/>
        <v>0</v>
      </c>
      <c r="F146" s="3">
        <f t="shared" si="33"/>
        <v>0</v>
      </c>
      <c r="G146" s="3">
        <f t="shared" si="33"/>
        <v>0</v>
      </c>
      <c r="H146" s="3">
        <f t="shared" si="33"/>
        <v>0</v>
      </c>
      <c r="I146" s="3">
        <f t="shared" si="33"/>
        <v>0</v>
      </c>
      <c r="J146" s="3">
        <f t="shared" si="33"/>
        <v>0</v>
      </c>
      <c r="K146" s="3">
        <f t="shared" si="33"/>
        <v>0</v>
      </c>
      <c r="L146" s="94">
        <f t="shared" si="33"/>
        <v>0</v>
      </c>
      <c r="M146" s="94">
        <f t="shared" si="33"/>
        <v>0</v>
      </c>
      <c r="N146" s="94">
        <f t="shared" si="33"/>
        <v>0</v>
      </c>
      <c r="O146" s="70">
        <f t="shared" si="31"/>
        <v>0</v>
      </c>
    </row>
    <row r="147" spans="1:16" x14ac:dyDescent="0.25">
      <c r="A147" s="527"/>
      <c r="B147" s="11" t="s">
        <v>9</v>
      </c>
      <c r="C147" s="3">
        <f t="shared" ref="C147:N147" si="34">C7+C21+C63+C77+C105</f>
        <v>31785.249267578129</v>
      </c>
      <c r="D147" s="3">
        <f t="shared" si="34"/>
        <v>662884.21816997975</v>
      </c>
      <c r="E147" s="3">
        <f t="shared" si="34"/>
        <v>1672509.1122269498</v>
      </c>
      <c r="F147" s="3">
        <f t="shared" si="34"/>
        <v>782298.45473117591</v>
      </c>
      <c r="G147" s="3">
        <f t="shared" si="34"/>
        <v>932907.63053307636</v>
      </c>
      <c r="H147" s="3">
        <f t="shared" si="34"/>
        <v>747169.26598815748</v>
      </c>
      <c r="I147" s="3">
        <f t="shared" si="34"/>
        <v>1628115.0495898898</v>
      </c>
      <c r="J147" s="3">
        <f t="shared" si="34"/>
        <v>1466554.2607763461</v>
      </c>
      <c r="K147" s="3">
        <f t="shared" si="34"/>
        <v>1200960.0862295735</v>
      </c>
      <c r="L147" s="94">
        <f t="shared" si="34"/>
        <v>1042105.2727804095</v>
      </c>
      <c r="M147" s="94">
        <f t="shared" si="34"/>
        <v>1157961.2513052686</v>
      </c>
      <c r="N147" s="94">
        <f t="shared" si="34"/>
        <v>3635844.1576598659</v>
      </c>
      <c r="O147" s="70">
        <f t="shared" si="31"/>
        <v>14961094.009258272</v>
      </c>
    </row>
    <row r="148" spans="1:16" x14ac:dyDescent="0.25">
      <c r="A148" s="527"/>
      <c r="B148" s="12" t="s">
        <v>3</v>
      </c>
      <c r="C148" s="3">
        <f t="shared" ref="C148:N148" si="35">C8+C22+C64+C78+C106</f>
        <v>-450618.14937691618</v>
      </c>
      <c r="D148" s="3">
        <f t="shared" si="35"/>
        <v>87060.149657514674</v>
      </c>
      <c r="E148" s="3">
        <f t="shared" si="35"/>
        <v>53891.525487886742</v>
      </c>
      <c r="F148" s="3">
        <f t="shared" si="35"/>
        <v>33222.909828161173</v>
      </c>
      <c r="G148" s="3">
        <f t="shared" si="35"/>
        <v>36407.41817320259</v>
      </c>
      <c r="H148" s="3">
        <f t="shared" si="35"/>
        <v>32681.978793767252</v>
      </c>
      <c r="I148" s="3">
        <f t="shared" si="35"/>
        <v>70955.352324167907</v>
      </c>
      <c r="J148" s="3">
        <f t="shared" si="35"/>
        <v>60002.719753687546</v>
      </c>
      <c r="K148" s="3">
        <f t="shared" si="35"/>
        <v>278135.77596345847</v>
      </c>
      <c r="L148" s="94">
        <f t="shared" si="35"/>
        <v>58429.944833623063</v>
      </c>
      <c r="M148" s="94">
        <f t="shared" si="35"/>
        <v>55718.082290209808</v>
      </c>
      <c r="N148" s="94">
        <f t="shared" si="35"/>
        <v>264626.681182798</v>
      </c>
      <c r="O148" s="70">
        <f t="shared" si="31"/>
        <v>580514.38891156111</v>
      </c>
    </row>
    <row r="149" spans="1:16" x14ac:dyDescent="0.25">
      <c r="A149" s="527"/>
      <c r="B149" s="11" t="s">
        <v>4</v>
      </c>
      <c r="C149" s="3">
        <f t="shared" ref="C149:N149" si="36">C9+C23+C65+C79+C107</f>
        <v>4558.5251002035293</v>
      </c>
      <c r="D149" s="3">
        <f t="shared" si="36"/>
        <v>6612.734313098541</v>
      </c>
      <c r="E149" s="3">
        <f t="shared" si="36"/>
        <v>4689.9587123321453</v>
      </c>
      <c r="F149" s="3">
        <f t="shared" si="36"/>
        <v>7492.8607630094548</v>
      </c>
      <c r="G149" s="3">
        <f t="shared" si="36"/>
        <v>6420.5175049770705</v>
      </c>
      <c r="H149" s="3">
        <f t="shared" si="36"/>
        <v>4733.2749320727244</v>
      </c>
      <c r="I149" s="3">
        <f t="shared" si="36"/>
        <v>12625.676376795676</v>
      </c>
      <c r="J149" s="3">
        <f t="shared" si="36"/>
        <v>7318.895917747268</v>
      </c>
      <c r="K149" s="3">
        <f t="shared" si="36"/>
        <v>7178.1175847202994</v>
      </c>
      <c r="L149" s="94">
        <f t="shared" si="36"/>
        <v>11304.87546915709</v>
      </c>
      <c r="M149" s="94">
        <f t="shared" si="36"/>
        <v>6687.8395879549425</v>
      </c>
      <c r="N149" s="94">
        <f t="shared" si="36"/>
        <v>11949.437392221764</v>
      </c>
      <c r="O149" s="70">
        <f t="shared" si="31"/>
        <v>91572.713654290506</v>
      </c>
    </row>
    <row r="150" spans="1:16" x14ac:dyDescent="0.25">
      <c r="A150" s="527"/>
      <c r="B150" s="11" t="s">
        <v>5</v>
      </c>
      <c r="C150" s="3">
        <f t="shared" ref="C150:N150" si="37">C10+C24+C66+C80+C108</f>
        <v>3411.6248474121212</v>
      </c>
      <c r="D150" s="3">
        <f t="shared" si="37"/>
        <v>7657.0253399658359</v>
      </c>
      <c r="E150" s="3">
        <f t="shared" si="37"/>
        <v>25872.651237792987</v>
      </c>
      <c r="F150" s="3">
        <f t="shared" si="37"/>
        <v>5422.6255841064631</v>
      </c>
      <c r="G150" s="3">
        <f t="shared" si="37"/>
        <v>5455.5781604004151</v>
      </c>
      <c r="H150" s="3">
        <f t="shared" si="37"/>
        <v>7399.3261987304841</v>
      </c>
      <c r="I150" s="3">
        <f t="shared" si="37"/>
        <v>12213.085954589875</v>
      </c>
      <c r="J150" s="3">
        <f t="shared" si="37"/>
        <v>10229.321107177762</v>
      </c>
      <c r="K150" s="3">
        <f t="shared" si="37"/>
        <v>6642.0312902832202</v>
      </c>
      <c r="L150" s="94">
        <f t="shared" si="37"/>
        <v>5903.0707366943689</v>
      </c>
      <c r="M150" s="94">
        <f t="shared" si="37"/>
        <v>15772.011726074237</v>
      </c>
      <c r="N150" s="94">
        <f t="shared" si="37"/>
        <v>19241.801666259787</v>
      </c>
      <c r="O150" s="70">
        <f t="shared" si="31"/>
        <v>125220.15384948757</v>
      </c>
    </row>
    <row r="151" spans="1:16" x14ac:dyDescent="0.25">
      <c r="A151" s="527"/>
      <c r="B151" s="11" t="s">
        <v>6</v>
      </c>
      <c r="C151" s="3">
        <f t="shared" ref="C151:N151" si="38">C11+C25+C67+C81+C109</f>
        <v>0</v>
      </c>
      <c r="D151" s="3">
        <f t="shared" si="38"/>
        <v>0</v>
      </c>
      <c r="E151" s="3">
        <f t="shared" si="38"/>
        <v>0</v>
      </c>
      <c r="F151" s="3">
        <f t="shared" si="38"/>
        <v>0</v>
      </c>
      <c r="G151" s="3">
        <f t="shared" si="38"/>
        <v>0</v>
      </c>
      <c r="H151" s="3">
        <f t="shared" si="38"/>
        <v>0</v>
      </c>
      <c r="I151" s="3">
        <f t="shared" si="38"/>
        <v>0</v>
      </c>
      <c r="J151" s="3">
        <f t="shared" si="38"/>
        <v>0</v>
      </c>
      <c r="K151" s="3">
        <f t="shared" si="38"/>
        <v>0</v>
      </c>
      <c r="L151" s="94">
        <f t="shared" si="38"/>
        <v>0</v>
      </c>
      <c r="M151" s="94">
        <f t="shared" si="38"/>
        <v>0</v>
      </c>
      <c r="N151" s="94">
        <f t="shared" si="38"/>
        <v>0</v>
      </c>
      <c r="O151" s="70">
        <f t="shared" si="31"/>
        <v>0</v>
      </c>
    </row>
    <row r="152" spans="1:16" x14ac:dyDescent="0.25">
      <c r="A152" s="527"/>
      <c r="B152" s="11" t="s">
        <v>7</v>
      </c>
      <c r="C152" s="3">
        <f t="shared" ref="C152:N152" si="39">C12+C26+C68+C82+C110</f>
        <v>0</v>
      </c>
      <c r="D152" s="3">
        <f t="shared" si="39"/>
        <v>0</v>
      </c>
      <c r="E152" s="3">
        <f t="shared" si="39"/>
        <v>0</v>
      </c>
      <c r="F152" s="3">
        <f t="shared" si="39"/>
        <v>0</v>
      </c>
      <c r="G152" s="3">
        <f t="shared" si="39"/>
        <v>0</v>
      </c>
      <c r="H152" s="3">
        <f t="shared" si="39"/>
        <v>0</v>
      </c>
      <c r="I152" s="3">
        <f t="shared" si="39"/>
        <v>0</v>
      </c>
      <c r="J152" s="3">
        <f t="shared" si="39"/>
        <v>0</v>
      </c>
      <c r="K152" s="3">
        <f t="shared" si="39"/>
        <v>0</v>
      </c>
      <c r="L152" s="94">
        <f t="shared" si="39"/>
        <v>0</v>
      </c>
      <c r="M152" s="94">
        <f t="shared" si="39"/>
        <v>0</v>
      </c>
      <c r="N152" s="94">
        <f t="shared" si="39"/>
        <v>0</v>
      </c>
      <c r="O152" s="70">
        <f t="shared" si="31"/>
        <v>0</v>
      </c>
    </row>
    <row r="153" spans="1:16" x14ac:dyDescent="0.25">
      <c r="A153" s="527"/>
      <c r="B153" s="11" t="s">
        <v>8</v>
      </c>
      <c r="C153" s="3">
        <f t="shared" ref="C153:N153" si="40">C13+C27+C69+C83+C111</f>
        <v>23556.117538988863</v>
      </c>
      <c r="D153" s="3">
        <f t="shared" si="40"/>
        <v>32962.0305321345</v>
      </c>
      <c r="E153" s="3">
        <f t="shared" si="40"/>
        <v>37538.278138936825</v>
      </c>
      <c r="F153" s="3">
        <f t="shared" si="40"/>
        <v>46175.621803880793</v>
      </c>
      <c r="G153" s="3">
        <f t="shared" si="40"/>
        <v>28140.938365112597</v>
      </c>
      <c r="H153" s="3">
        <f t="shared" si="40"/>
        <v>12740.919669001805</v>
      </c>
      <c r="I153" s="3">
        <f t="shared" si="40"/>
        <v>42203.868645446229</v>
      </c>
      <c r="J153" s="3">
        <f t="shared" si="40"/>
        <v>38984.950154311024</v>
      </c>
      <c r="K153" s="3">
        <f t="shared" si="40"/>
        <v>39118.305080673766</v>
      </c>
      <c r="L153" s="94">
        <f t="shared" si="40"/>
        <v>24952.283578206323</v>
      </c>
      <c r="M153" s="94">
        <f t="shared" si="40"/>
        <v>48965.672985755969</v>
      </c>
      <c r="N153" s="94">
        <f t="shared" si="40"/>
        <v>201603.23751774913</v>
      </c>
      <c r="O153" s="70">
        <f t="shared" si="31"/>
        <v>576942.22401019779</v>
      </c>
    </row>
    <row r="154" spans="1:16" ht="15.75" thickBot="1" x14ac:dyDescent="0.3">
      <c r="A154" s="528"/>
      <c r="B154" s="184" t="s">
        <v>41</v>
      </c>
      <c r="C154" s="3">
        <f t="shared" ref="C154:N154" si="41">C14+C28+C70+C84+C112</f>
        <v>0</v>
      </c>
      <c r="D154" s="3">
        <f t="shared" si="41"/>
        <v>0</v>
      </c>
      <c r="E154" s="3">
        <f t="shared" si="41"/>
        <v>0</v>
      </c>
      <c r="F154" s="3">
        <f t="shared" si="41"/>
        <v>0</v>
      </c>
      <c r="G154" s="3">
        <f t="shared" si="41"/>
        <v>0</v>
      </c>
      <c r="H154" s="3">
        <f t="shared" si="41"/>
        <v>0</v>
      </c>
      <c r="I154" s="3">
        <f t="shared" si="41"/>
        <v>0</v>
      </c>
      <c r="J154" s="3">
        <f t="shared" si="41"/>
        <v>0</v>
      </c>
      <c r="K154" s="3">
        <f t="shared" si="41"/>
        <v>0</v>
      </c>
      <c r="L154" s="94">
        <f t="shared" si="41"/>
        <v>0</v>
      </c>
      <c r="M154" s="94">
        <f t="shared" si="41"/>
        <v>0</v>
      </c>
      <c r="N154" s="94">
        <f t="shared" si="41"/>
        <v>0</v>
      </c>
      <c r="O154" s="70">
        <f t="shared" si="31"/>
        <v>0</v>
      </c>
    </row>
    <row r="155" spans="1:16" ht="15.75" thickBot="1" x14ac:dyDescent="0.3">
      <c r="B155" s="185" t="s">
        <v>42</v>
      </c>
      <c r="C155" s="186">
        <f t="shared" ref="C155" si="42">SUM(C144:C154)</f>
        <v>-355732.85860542778</v>
      </c>
      <c r="D155" s="186">
        <f t="shared" ref="D155:M155" si="43">SUM(D144:D154)</f>
        <v>1889680.5601206068</v>
      </c>
      <c r="E155" s="186">
        <f t="shared" si="43"/>
        <v>3602083.3787431656</v>
      </c>
      <c r="F155" s="186">
        <f t="shared" si="43"/>
        <v>2240031.159427641</v>
      </c>
      <c r="G155" s="186">
        <f t="shared" si="43"/>
        <v>2637471.2328695375</v>
      </c>
      <c r="H155" s="186">
        <f t="shared" si="43"/>
        <v>2232541.2135957703</v>
      </c>
      <c r="I155" s="186">
        <f t="shared" si="43"/>
        <v>4703551.0847322028</v>
      </c>
      <c r="J155" s="186">
        <f t="shared" si="43"/>
        <v>3748730.6500492347</v>
      </c>
      <c r="K155" s="186">
        <f t="shared" si="43"/>
        <v>4020649.2985973954</v>
      </c>
      <c r="L155" s="187">
        <f t="shared" si="43"/>
        <v>3177923.7973655695</v>
      </c>
      <c r="M155" s="187">
        <f t="shared" si="43"/>
        <v>2787282.7322746175</v>
      </c>
      <c r="N155" s="381">
        <f t="shared" ref="N155" si="44">SUM(N144:N154)</f>
        <v>8607574.9578048717</v>
      </c>
      <c r="O155" s="73">
        <f t="shared" si="31"/>
        <v>39291787.206975184</v>
      </c>
    </row>
    <row r="156" spans="1:16" ht="15.75" thickBot="1" x14ac:dyDescent="0.3">
      <c r="O156" s="297" t="s">
        <v>172</v>
      </c>
      <c r="P156" s="302">
        <f>SUM(C4:N14,C18:N28,C60:N70,C74:N84,C102:N112)</f>
        <v>39291787.206975177</v>
      </c>
    </row>
    <row r="157" spans="1:16" ht="21.75" thickBot="1" x14ac:dyDescent="0.4">
      <c r="A157" s="72"/>
      <c r="B157" s="181" t="s">
        <v>35</v>
      </c>
      <c r="C157" s="182">
        <f>C$3</f>
        <v>44927</v>
      </c>
      <c r="D157" s="182">
        <f t="shared" ref="D157:N157" si="45">D$3</f>
        <v>44958</v>
      </c>
      <c r="E157" s="182">
        <f t="shared" si="45"/>
        <v>44986</v>
      </c>
      <c r="F157" s="182">
        <f t="shared" si="45"/>
        <v>45017</v>
      </c>
      <c r="G157" s="182">
        <f t="shared" si="45"/>
        <v>45047</v>
      </c>
      <c r="H157" s="182">
        <f t="shared" si="45"/>
        <v>45078</v>
      </c>
      <c r="I157" s="182">
        <f t="shared" si="45"/>
        <v>45108</v>
      </c>
      <c r="J157" s="182">
        <f t="shared" si="45"/>
        <v>45139</v>
      </c>
      <c r="K157" s="182">
        <f t="shared" si="45"/>
        <v>45170</v>
      </c>
      <c r="L157" s="182">
        <f t="shared" si="45"/>
        <v>45200</v>
      </c>
      <c r="M157" s="182">
        <f t="shared" si="45"/>
        <v>45231</v>
      </c>
      <c r="N157" s="182" t="str">
        <f t="shared" si="45"/>
        <v>Dec-23 +</v>
      </c>
      <c r="O157" s="183" t="s">
        <v>33</v>
      </c>
    </row>
    <row r="158" spans="1:16" ht="15" customHeight="1" x14ac:dyDescent="0.25">
      <c r="A158" s="529" t="s">
        <v>163</v>
      </c>
      <c r="B158" s="11" t="s">
        <v>0</v>
      </c>
      <c r="C158" s="3">
        <f t="shared" ref="C158:E158" si="46">C32+C46+C88+C116</f>
        <v>0</v>
      </c>
      <c r="D158" s="3">
        <f t="shared" si="46"/>
        <v>2516.5190696716309</v>
      </c>
      <c r="E158" s="3">
        <f t="shared" si="46"/>
        <v>6257.7509994506836</v>
      </c>
      <c r="F158" s="3">
        <f>F32+F46+F88+F116</f>
        <v>12828.033138275146</v>
      </c>
      <c r="G158" s="3">
        <f t="shared" ref="G158:M158" si="47">G32+G46+G88+G116</f>
        <v>1893.0244064331055</v>
      </c>
      <c r="H158" s="3">
        <f t="shared" si="47"/>
        <v>4583.435848236084</v>
      </c>
      <c r="I158" s="3">
        <f t="shared" si="47"/>
        <v>13965.007015228271</v>
      </c>
      <c r="J158" s="3">
        <f t="shared" si="47"/>
        <v>5206.932933807373</v>
      </c>
      <c r="K158" s="3">
        <f t="shared" si="47"/>
        <v>4059.8793182373047</v>
      </c>
      <c r="L158" s="94">
        <f t="shared" si="47"/>
        <v>3998.5804481506348</v>
      </c>
      <c r="M158" s="94">
        <f t="shared" si="47"/>
        <v>16488.103820800781</v>
      </c>
      <c r="N158" s="94">
        <f t="shared" ref="N158" si="48">N32+N46+N88+N116</f>
        <v>438.70127487182623</v>
      </c>
      <c r="O158" s="70">
        <f t="shared" ref="O158:O169" si="49">SUM(C158:N158)</f>
        <v>72235.968273162842</v>
      </c>
      <c r="P158" s="190"/>
    </row>
    <row r="159" spans="1:16" x14ac:dyDescent="0.25">
      <c r="A159" s="530"/>
      <c r="B159" s="12" t="s">
        <v>1</v>
      </c>
      <c r="C159" s="3">
        <f t="shared" ref="C159:M159" si="50">C33+C47+C89+C117</f>
        <v>772.94281005859375</v>
      </c>
      <c r="D159" s="3">
        <f t="shared" si="50"/>
        <v>107077.67098887122</v>
      </c>
      <c r="E159" s="3">
        <f t="shared" si="50"/>
        <v>80971.34984967779</v>
      </c>
      <c r="F159" s="3">
        <f t="shared" si="50"/>
        <v>82540.206563498054</v>
      </c>
      <c r="G159" s="3">
        <f t="shared" si="50"/>
        <v>81844.436279316491</v>
      </c>
      <c r="H159" s="3">
        <f t="shared" si="50"/>
        <v>122616.94122049349</v>
      </c>
      <c r="I159" s="3">
        <f t="shared" si="50"/>
        <v>90614.041755635728</v>
      </c>
      <c r="J159" s="3">
        <f t="shared" si="50"/>
        <v>149566.60696037373</v>
      </c>
      <c r="K159" s="3">
        <f t="shared" si="50"/>
        <v>27780.719874925027</v>
      </c>
      <c r="L159" s="94">
        <f t="shared" si="50"/>
        <v>47902.942258003626</v>
      </c>
      <c r="M159" s="94">
        <f t="shared" si="50"/>
        <v>5600.1583668214389</v>
      </c>
      <c r="N159" s="94">
        <f t="shared" ref="N159" si="51">N33+N47+N89+N117</f>
        <v>27715.218523069554</v>
      </c>
      <c r="O159" s="70">
        <f t="shared" si="49"/>
        <v>825003.23545074475</v>
      </c>
    </row>
    <row r="160" spans="1:16" x14ac:dyDescent="0.25">
      <c r="A160" s="530"/>
      <c r="B160" s="11" t="s">
        <v>2</v>
      </c>
      <c r="C160" s="3">
        <f t="shared" ref="C160:M160" si="52">C34+C48+C90+C118</f>
        <v>0</v>
      </c>
      <c r="D160" s="3">
        <f t="shared" si="52"/>
        <v>0</v>
      </c>
      <c r="E160" s="3">
        <f t="shared" si="52"/>
        <v>0</v>
      </c>
      <c r="F160" s="3">
        <f t="shared" si="52"/>
        <v>0</v>
      </c>
      <c r="G160" s="3">
        <f t="shared" si="52"/>
        <v>0</v>
      </c>
      <c r="H160" s="3">
        <f t="shared" si="52"/>
        <v>0</v>
      </c>
      <c r="I160" s="3">
        <f t="shared" si="52"/>
        <v>0</v>
      </c>
      <c r="J160" s="3">
        <f t="shared" si="52"/>
        <v>0</v>
      </c>
      <c r="K160" s="3">
        <f t="shared" si="52"/>
        <v>0</v>
      </c>
      <c r="L160" s="94">
        <f t="shared" si="52"/>
        <v>0</v>
      </c>
      <c r="M160" s="94">
        <f t="shared" si="52"/>
        <v>0</v>
      </c>
      <c r="N160" s="94">
        <f t="shared" ref="N160" si="53">N34+N48+N90+N118</f>
        <v>0</v>
      </c>
      <c r="O160" s="70">
        <f t="shared" si="49"/>
        <v>0</v>
      </c>
    </row>
    <row r="161" spans="1:16" x14ac:dyDescent="0.25">
      <c r="A161" s="530"/>
      <c r="B161" s="11" t="s">
        <v>9</v>
      </c>
      <c r="C161" s="3">
        <f t="shared" ref="C161:M161" si="54">C35+C49+C91+C119</f>
        <v>2793.0009765625</v>
      </c>
      <c r="D161" s="3">
        <f t="shared" si="54"/>
        <v>11423.945449640933</v>
      </c>
      <c r="E161" s="3">
        <f t="shared" si="54"/>
        <v>56584.668799152874</v>
      </c>
      <c r="F161" s="3">
        <f t="shared" si="54"/>
        <v>51492.62606371037</v>
      </c>
      <c r="G161" s="3">
        <f t="shared" si="54"/>
        <v>44342.57576900463</v>
      </c>
      <c r="H161" s="3">
        <f t="shared" si="54"/>
        <v>21168.209224796468</v>
      </c>
      <c r="I161" s="3">
        <f t="shared" si="54"/>
        <v>54689.172535212027</v>
      </c>
      <c r="J161" s="3">
        <f t="shared" si="54"/>
        <v>169207.65054872536</v>
      </c>
      <c r="K161" s="3">
        <f t="shared" si="54"/>
        <v>73809.289694283405</v>
      </c>
      <c r="L161" s="94">
        <f t="shared" si="54"/>
        <v>165411.86721025733</v>
      </c>
      <c r="M161" s="94">
        <f t="shared" si="54"/>
        <v>14096.516850165703</v>
      </c>
      <c r="N161" s="94">
        <f t="shared" ref="N161" si="55">N35+N49+N91+N119</f>
        <v>26259.029576623769</v>
      </c>
      <c r="O161" s="70">
        <f t="shared" si="49"/>
        <v>691278.55269813538</v>
      </c>
    </row>
    <row r="162" spans="1:16" x14ac:dyDescent="0.25">
      <c r="A162" s="530"/>
      <c r="B162" s="12" t="s">
        <v>3</v>
      </c>
      <c r="C162" s="3">
        <f t="shared" ref="C162:M162" si="56">C36+C50+C92+C120</f>
        <v>36602.357696533203</v>
      </c>
      <c r="D162" s="3">
        <f t="shared" si="56"/>
        <v>499644.98164367676</v>
      </c>
      <c r="E162" s="3">
        <f t="shared" si="56"/>
        <v>667844.07139587402</v>
      </c>
      <c r="F162" s="3">
        <f t="shared" si="56"/>
        <v>317310.41088485718</v>
      </c>
      <c r="G162" s="3">
        <f t="shared" si="56"/>
        <v>457762.41489362717</v>
      </c>
      <c r="H162" s="3">
        <f t="shared" si="56"/>
        <v>453849.36691665649</v>
      </c>
      <c r="I162" s="3">
        <f t="shared" si="56"/>
        <v>416015.69378662109</v>
      </c>
      <c r="J162" s="3">
        <f t="shared" si="56"/>
        <v>436182.01362991333</v>
      </c>
      <c r="K162" s="3">
        <f t="shared" si="56"/>
        <v>979161.41333007813</v>
      </c>
      <c r="L162" s="94">
        <f t="shared" si="56"/>
        <v>67338.180541992188</v>
      </c>
      <c r="M162" s="94">
        <f t="shared" si="56"/>
        <v>241426.80551147461</v>
      </c>
      <c r="N162" s="94">
        <f t="shared" ref="N162" si="57">N36+N50+N92+N120</f>
        <v>574891.36218261719</v>
      </c>
      <c r="O162" s="70">
        <f t="shared" si="49"/>
        <v>5148029.0724139214</v>
      </c>
    </row>
    <row r="163" spans="1:16" x14ac:dyDescent="0.25">
      <c r="A163" s="530"/>
      <c r="B163" s="11" t="s">
        <v>4</v>
      </c>
      <c r="C163" s="3">
        <f t="shared" ref="C163:M163" si="58">C37+C51+C93+C121</f>
        <v>0</v>
      </c>
      <c r="D163" s="3">
        <f t="shared" si="58"/>
        <v>198167.57349662558</v>
      </c>
      <c r="E163" s="3">
        <f t="shared" si="58"/>
        <v>241041.52668274409</v>
      </c>
      <c r="F163" s="3">
        <f t="shared" si="58"/>
        <v>3310785.028101705</v>
      </c>
      <c r="G163" s="3">
        <f t="shared" si="58"/>
        <v>2961048.0197973717</v>
      </c>
      <c r="H163" s="3">
        <f t="shared" si="58"/>
        <v>4535219.4783791583</v>
      </c>
      <c r="I163" s="3">
        <f t="shared" si="58"/>
        <v>998470.25019483548</v>
      </c>
      <c r="J163" s="3">
        <f t="shared" si="58"/>
        <v>340628.01039682498</v>
      </c>
      <c r="K163" s="3">
        <f t="shared" si="58"/>
        <v>625892.08449295035</v>
      </c>
      <c r="L163" s="94">
        <f t="shared" si="58"/>
        <v>287550.60778310348</v>
      </c>
      <c r="M163" s="94">
        <f t="shared" si="58"/>
        <v>223042.88715718957</v>
      </c>
      <c r="N163" s="94">
        <f t="shared" ref="N163" si="59">N37+N51+N93+N121</f>
        <v>2437164.4187922264</v>
      </c>
      <c r="O163" s="70">
        <f t="shared" si="49"/>
        <v>16159009.885274734</v>
      </c>
    </row>
    <row r="164" spans="1:16" x14ac:dyDescent="0.25">
      <c r="A164" s="530"/>
      <c r="B164" s="11" t="s">
        <v>5</v>
      </c>
      <c r="C164" s="3">
        <f t="shared" ref="C164:M164" si="60">C38+C52+C94+C122</f>
        <v>0</v>
      </c>
      <c r="D164" s="3">
        <f t="shared" si="60"/>
        <v>0</v>
      </c>
      <c r="E164" s="3">
        <f t="shared" si="60"/>
        <v>0</v>
      </c>
      <c r="F164" s="3">
        <f t="shared" si="60"/>
        <v>2000.6999206542973</v>
      </c>
      <c r="G164" s="3">
        <f t="shared" si="60"/>
        <v>26009.098968505867</v>
      </c>
      <c r="H164" s="3">
        <f t="shared" si="60"/>
        <v>615.59997558593761</v>
      </c>
      <c r="I164" s="3">
        <f t="shared" si="60"/>
        <v>15082.199401855472</v>
      </c>
      <c r="J164" s="3">
        <f t="shared" si="60"/>
        <v>153.8999938964844</v>
      </c>
      <c r="K164" s="3">
        <f t="shared" si="60"/>
        <v>0</v>
      </c>
      <c r="L164" s="94">
        <f t="shared" si="60"/>
        <v>0</v>
      </c>
      <c r="M164" s="94">
        <f t="shared" si="60"/>
        <v>0</v>
      </c>
      <c r="N164" s="94">
        <f t="shared" ref="N164" si="61">N38+N52+N94+N122</f>
        <v>0</v>
      </c>
      <c r="O164" s="70">
        <f t="shared" si="49"/>
        <v>43861.498260498061</v>
      </c>
    </row>
    <row r="165" spans="1:16" x14ac:dyDescent="0.25">
      <c r="A165" s="530"/>
      <c r="B165" s="11" t="s">
        <v>6</v>
      </c>
      <c r="C165" s="3">
        <f t="shared" ref="C165:M165" si="62">C39+C53+C95+C123</f>
        <v>0</v>
      </c>
      <c r="D165" s="3">
        <f t="shared" si="62"/>
        <v>0</v>
      </c>
      <c r="E165" s="3">
        <f t="shared" si="62"/>
        <v>0</v>
      </c>
      <c r="F165" s="3">
        <f t="shared" si="62"/>
        <v>0</v>
      </c>
      <c r="G165" s="3">
        <f t="shared" si="62"/>
        <v>0</v>
      </c>
      <c r="H165" s="3">
        <f t="shared" si="62"/>
        <v>0</v>
      </c>
      <c r="I165" s="3">
        <f t="shared" si="62"/>
        <v>0</v>
      </c>
      <c r="J165" s="3">
        <f t="shared" si="62"/>
        <v>0</v>
      </c>
      <c r="K165" s="3">
        <f t="shared" si="62"/>
        <v>0</v>
      </c>
      <c r="L165" s="94">
        <f t="shared" si="62"/>
        <v>0</v>
      </c>
      <c r="M165" s="94">
        <f t="shared" si="62"/>
        <v>0</v>
      </c>
      <c r="N165" s="94">
        <f t="shared" ref="N165" si="63">N39+N53+N95+N123</f>
        <v>0</v>
      </c>
      <c r="O165" s="70">
        <f t="shared" si="49"/>
        <v>0</v>
      </c>
    </row>
    <row r="166" spans="1:16" x14ac:dyDescent="0.25">
      <c r="A166" s="530"/>
      <c r="B166" s="11" t="s">
        <v>7</v>
      </c>
      <c r="C166" s="3">
        <f t="shared" ref="C166:M166" si="64">C40+C54+C96+C124</f>
        <v>0</v>
      </c>
      <c r="D166" s="3">
        <f t="shared" si="64"/>
        <v>13551.849609375</v>
      </c>
      <c r="E166" s="3">
        <f t="shared" si="64"/>
        <v>0</v>
      </c>
      <c r="F166" s="3">
        <f t="shared" si="64"/>
        <v>1129.32080078125</v>
      </c>
      <c r="G166" s="3">
        <f t="shared" si="64"/>
        <v>2823.302001953125</v>
      </c>
      <c r="H166" s="3">
        <f t="shared" si="64"/>
        <v>4517.283203125</v>
      </c>
      <c r="I166" s="3">
        <f t="shared" si="64"/>
        <v>14116.510009765625</v>
      </c>
      <c r="J166" s="3">
        <f t="shared" si="64"/>
        <v>0</v>
      </c>
      <c r="K166" s="3">
        <f t="shared" si="64"/>
        <v>0</v>
      </c>
      <c r="L166" s="94">
        <f t="shared" si="64"/>
        <v>9599.226806640625</v>
      </c>
      <c r="M166" s="94">
        <f t="shared" si="64"/>
        <v>0</v>
      </c>
      <c r="N166" s="94">
        <f t="shared" ref="N166" si="65">N40+N54+N96+N124</f>
        <v>5646.60400390625</v>
      </c>
      <c r="O166" s="70">
        <f t="shared" si="49"/>
        <v>51384.096435546875</v>
      </c>
    </row>
    <row r="167" spans="1:16" x14ac:dyDescent="0.25">
      <c r="A167" s="530"/>
      <c r="B167" s="11" t="s">
        <v>8</v>
      </c>
      <c r="C167" s="3">
        <f t="shared" ref="C167:M167" si="66">C41+C55+C97+C125</f>
        <v>0</v>
      </c>
      <c r="D167" s="3">
        <f t="shared" si="66"/>
        <v>0</v>
      </c>
      <c r="E167" s="3">
        <f t="shared" si="66"/>
        <v>60.288284301757813</v>
      </c>
      <c r="F167" s="3">
        <f t="shared" si="66"/>
        <v>142982.54183959961</v>
      </c>
      <c r="G167" s="3">
        <f t="shared" si="66"/>
        <v>629.1268310546875</v>
      </c>
      <c r="H167" s="3">
        <f t="shared" si="66"/>
        <v>105.87905883789063</v>
      </c>
      <c r="I167" s="3">
        <f t="shared" si="66"/>
        <v>32041.986978824734</v>
      </c>
      <c r="J167" s="3">
        <f t="shared" si="66"/>
        <v>1349.1973586309523</v>
      </c>
      <c r="K167" s="3">
        <f t="shared" si="66"/>
        <v>0</v>
      </c>
      <c r="L167" s="94">
        <f t="shared" si="66"/>
        <v>158.36717785105986</v>
      </c>
      <c r="M167" s="94">
        <f t="shared" si="66"/>
        <v>462.84056163969495</v>
      </c>
      <c r="N167" s="94">
        <f t="shared" ref="N167" si="67">N41+N55+N97+N125</f>
        <v>925.68112327938991</v>
      </c>
      <c r="O167" s="70">
        <f t="shared" si="49"/>
        <v>178715.90921401978</v>
      </c>
    </row>
    <row r="168" spans="1:16" ht="15.75" thickBot="1" x14ac:dyDescent="0.3">
      <c r="A168" s="531"/>
      <c r="B168" s="184" t="s">
        <v>41</v>
      </c>
      <c r="C168" s="3">
        <f t="shared" ref="C168:M168" si="68">C42+C56+C98+C126</f>
        <v>0</v>
      </c>
      <c r="D168" s="3">
        <f t="shared" si="68"/>
        <v>0</v>
      </c>
      <c r="E168" s="3">
        <f t="shared" si="68"/>
        <v>0</v>
      </c>
      <c r="F168" s="3">
        <f t="shared" si="68"/>
        <v>0</v>
      </c>
      <c r="G168" s="3">
        <f t="shared" si="68"/>
        <v>0</v>
      </c>
      <c r="H168" s="3">
        <f t="shared" si="68"/>
        <v>0</v>
      </c>
      <c r="I168" s="3">
        <f t="shared" si="68"/>
        <v>0</v>
      </c>
      <c r="J168" s="3">
        <f t="shared" si="68"/>
        <v>0</v>
      </c>
      <c r="K168" s="3">
        <f t="shared" si="68"/>
        <v>0</v>
      </c>
      <c r="L168" s="94">
        <f t="shared" si="68"/>
        <v>0</v>
      </c>
      <c r="M168" s="94">
        <f t="shared" si="68"/>
        <v>0</v>
      </c>
      <c r="N168" s="94">
        <f t="shared" ref="N168" si="69">N42+N56+N98+N126</f>
        <v>0</v>
      </c>
      <c r="O168" s="70">
        <f t="shared" si="49"/>
        <v>0</v>
      </c>
    </row>
    <row r="169" spans="1:16" ht="15.75" thickBot="1" x14ac:dyDescent="0.3">
      <c r="B169" s="185" t="s">
        <v>42</v>
      </c>
      <c r="C169" s="186">
        <f t="shared" ref="C169" si="70">SUM(C158:C168)</f>
        <v>40168.301483154297</v>
      </c>
      <c r="D169" s="186">
        <f t="shared" ref="D169:M169" si="71">SUM(D158:D168)</f>
        <v>832382.54025786114</v>
      </c>
      <c r="E169" s="186">
        <f t="shared" si="71"/>
        <v>1052759.6560112012</v>
      </c>
      <c r="F169" s="186">
        <f t="shared" si="71"/>
        <v>3921068.8673130809</v>
      </c>
      <c r="G169" s="186">
        <f t="shared" si="71"/>
        <v>3576351.9989472665</v>
      </c>
      <c r="H169" s="186">
        <f t="shared" si="71"/>
        <v>5142676.1938268896</v>
      </c>
      <c r="I169" s="186">
        <f t="shared" si="71"/>
        <v>1634994.8616779784</v>
      </c>
      <c r="J169" s="186">
        <f t="shared" si="71"/>
        <v>1102294.3118221723</v>
      </c>
      <c r="K169" s="186">
        <f t="shared" si="71"/>
        <v>1710703.3867104743</v>
      </c>
      <c r="L169" s="187">
        <f t="shared" si="71"/>
        <v>581959.77222599892</v>
      </c>
      <c r="M169" s="187">
        <f t="shared" si="71"/>
        <v>501117.31226809177</v>
      </c>
      <c r="N169" s="381">
        <f t="shared" ref="N169" si="72">SUM(N158:N168)</f>
        <v>3073041.0154765942</v>
      </c>
      <c r="O169" s="73">
        <f t="shared" si="49"/>
        <v>23169518.218020763</v>
      </c>
      <c r="P169" s="302">
        <f>SUM(C32:N42,C46:N56,C88:N98,C116:N126)</f>
        <v>23169518.218020767</v>
      </c>
    </row>
    <row r="170" spans="1:16" ht="15.75" thickBot="1" x14ac:dyDescent="0.3">
      <c r="M170" s="532" t="s">
        <v>148</v>
      </c>
      <c r="N170" s="533"/>
      <c r="O170" s="159">
        <f>O155+O169+O141</f>
        <v>62805330.351024888</v>
      </c>
      <c r="P170" s="302">
        <f>P156+P169+P142</f>
        <v>62805330.351024888</v>
      </c>
    </row>
    <row r="171" spans="1:16" x14ac:dyDescent="0.25">
      <c r="O171"/>
    </row>
    <row r="172" spans="1:16" s="192" customFormat="1" x14ac:dyDescent="0.25">
      <c r="A172" s="191"/>
      <c r="B172" s="278" t="s">
        <v>171</v>
      </c>
      <c r="C172" s="279"/>
      <c r="D172" s="279"/>
      <c r="E172" s="279"/>
      <c r="F172" s="279"/>
      <c r="G172" s="279"/>
      <c r="H172" s="279"/>
      <c r="I172" s="279"/>
      <c r="J172" s="279"/>
      <c r="K172" s="279"/>
      <c r="L172" s="279"/>
      <c r="M172" s="279"/>
      <c r="N172" s="279"/>
      <c r="O172" s="280"/>
    </row>
    <row r="173" spans="1:16" s="192" customFormat="1" x14ac:dyDescent="0.25">
      <c r="A173" s="191"/>
      <c r="B173" s="279" t="s">
        <v>0</v>
      </c>
      <c r="C173" s="281">
        <f>C144+C158+C130</f>
        <v>10677.743286104556</v>
      </c>
      <c r="D173" s="281">
        <f t="shared" ref="D173:O173" si="73">D144+D158+D130</f>
        <v>13356.226975753898</v>
      </c>
      <c r="E173" s="281">
        <f t="shared" si="73"/>
        <v>9563.050626874101</v>
      </c>
      <c r="F173" s="281">
        <f t="shared" si="73"/>
        <v>21065.49000562507</v>
      </c>
      <c r="G173" s="281">
        <f t="shared" si="73"/>
        <v>8179.6944213245206</v>
      </c>
      <c r="H173" s="281">
        <f t="shared" si="73"/>
        <v>6534.2227006945923</v>
      </c>
      <c r="I173" s="281">
        <f t="shared" si="73"/>
        <v>27675.705091218064</v>
      </c>
      <c r="J173" s="281">
        <f t="shared" si="73"/>
        <v>12630.960994905752</v>
      </c>
      <c r="K173" s="281">
        <f t="shared" si="73"/>
        <v>13055.574883058538</v>
      </c>
      <c r="L173" s="281">
        <f t="shared" si="73"/>
        <v>14186.824167959066</v>
      </c>
      <c r="M173" s="281">
        <f t="shared" si="73"/>
        <v>24508.40595939276</v>
      </c>
      <c r="N173" s="281">
        <f t="shared" si="73"/>
        <v>9868.7062972089479</v>
      </c>
      <c r="O173" s="281">
        <f t="shared" si="73"/>
        <v>171302.60541011987</v>
      </c>
    </row>
    <row r="174" spans="1:16" s="192" customFormat="1" x14ac:dyDescent="0.25">
      <c r="A174" s="191"/>
      <c r="B174" s="279" t="s">
        <v>1</v>
      </c>
      <c r="C174" s="281">
        <f t="shared" ref="C174:O174" si="74">C145+C159+C131</f>
        <v>21668.973541259766</v>
      </c>
      <c r="D174" s="281">
        <f t="shared" si="74"/>
        <v>1188742.3651907025</v>
      </c>
      <c r="E174" s="281">
        <f t="shared" si="74"/>
        <v>1885247.9031615218</v>
      </c>
      <c r="F174" s="281">
        <f t="shared" si="74"/>
        <v>1439721.4364134548</v>
      </c>
      <c r="G174" s="281">
        <f t="shared" si="74"/>
        <v>1703696.9163971932</v>
      </c>
      <c r="H174" s="281">
        <f t="shared" si="74"/>
        <v>1548482.6023820755</v>
      </c>
      <c r="I174" s="281">
        <f t="shared" si="74"/>
        <v>3014341.395520959</v>
      </c>
      <c r="J174" s="281">
        <f t="shared" si="74"/>
        <v>2307783.0812392407</v>
      </c>
      <c r="K174" s="281">
        <f t="shared" si="74"/>
        <v>2507400.0067587895</v>
      </c>
      <c r="L174" s="281">
        <f t="shared" si="74"/>
        <v>2072943.0485056741</v>
      </c>
      <c r="M174" s="281">
        <f t="shared" si="74"/>
        <v>1499757.7306075839</v>
      </c>
      <c r="N174" s="281">
        <f t="shared" si="74"/>
        <v>4492594.8558867089</v>
      </c>
      <c r="O174" s="281">
        <f t="shared" si="74"/>
        <v>23682380.315605164</v>
      </c>
    </row>
    <row r="175" spans="1:16" s="192" customFormat="1" x14ac:dyDescent="0.25">
      <c r="A175" s="191"/>
      <c r="B175" s="279" t="s">
        <v>2</v>
      </c>
      <c r="C175" s="281">
        <f t="shared" ref="C175:O175" si="75">C146+C160+C132</f>
        <v>0</v>
      </c>
      <c r="D175" s="281">
        <f t="shared" si="75"/>
        <v>0</v>
      </c>
      <c r="E175" s="281">
        <f t="shared" si="75"/>
        <v>0</v>
      </c>
      <c r="F175" s="281">
        <f t="shared" si="75"/>
        <v>0</v>
      </c>
      <c r="G175" s="281">
        <f t="shared" si="75"/>
        <v>0</v>
      </c>
      <c r="H175" s="281">
        <f t="shared" si="75"/>
        <v>0</v>
      </c>
      <c r="I175" s="281">
        <f t="shared" si="75"/>
        <v>0</v>
      </c>
      <c r="J175" s="281">
        <f t="shared" si="75"/>
        <v>0</v>
      </c>
      <c r="K175" s="281">
        <f t="shared" si="75"/>
        <v>0</v>
      </c>
      <c r="L175" s="281">
        <f t="shared" si="75"/>
        <v>0</v>
      </c>
      <c r="M175" s="281">
        <f t="shared" si="75"/>
        <v>0</v>
      </c>
      <c r="N175" s="281">
        <f t="shared" si="75"/>
        <v>0</v>
      </c>
      <c r="O175" s="281">
        <f t="shared" si="75"/>
        <v>0</v>
      </c>
    </row>
    <row r="176" spans="1:16" s="192" customFormat="1" x14ac:dyDescent="0.25">
      <c r="A176" s="191"/>
      <c r="B176" s="279" t="s">
        <v>9</v>
      </c>
      <c r="C176" s="281">
        <f t="shared" ref="C176:O176" si="76">C147+C161+C133</f>
        <v>34578.250244140625</v>
      </c>
      <c r="D176" s="281">
        <f t="shared" si="76"/>
        <v>674308.16361962073</v>
      </c>
      <c r="E176" s="281">
        <f t="shared" si="76"/>
        <v>1729093.7810261026</v>
      </c>
      <c r="F176" s="281">
        <f t="shared" si="76"/>
        <v>833791.08079488622</v>
      </c>
      <c r="G176" s="281">
        <f t="shared" si="76"/>
        <v>977250.206302081</v>
      </c>
      <c r="H176" s="281">
        <f t="shared" si="76"/>
        <v>768337.47521295398</v>
      </c>
      <c r="I176" s="281">
        <f t="shared" si="76"/>
        <v>1682804.2221251018</v>
      </c>
      <c r="J176" s="281">
        <f t="shared" si="76"/>
        <v>1635761.9113250715</v>
      </c>
      <c r="K176" s="281">
        <f t="shared" si="76"/>
        <v>1274769.3759238569</v>
      </c>
      <c r="L176" s="281">
        <f t="shared" si="76"/>
        <v>1207517.1399906669</v>
      </c>
      <c r="M176" s="281">
        <f t="shared" si="76"/>
        <v>1172057.7681554344</v>
      </c>
      <c r="N176" s="281">
        <f t="shared" si="76"/>
        <v>3662103.1872364897</v>
      </c>
      <c r="O176" s="281">
        <f t="shared" si="76"/>
        <v>15652372.561956408</v>
      </c>
    </row>
    <row r="177" spans="1:15" s="192" customFormat="1" x14ac:dyDescent="0.25">
      <c r="A177" s="191"/>
      <c r="B177" s="279" t="s">
        <v>3</v>
      </c>
      <c r="C177" s="281">
        <f t="shared" ref="C177:O177" si="77">C148+C162+C134</f>
        <v>-414015.79168038297</v>
      </c>
      <c r="D177" s="281">
        <f t="shared" si="77"/>
        <v>586705.1313011914</v>
      </c>
      <c r="E177" s="281">
        <f t="shared" si="77"/>
        <v>721735.59688376077</v>
      </c>
      <c r="F177" s="281">
        <f t="shared" si="77"/>
        <v>350533.32071301836</v>
      </c>
      <c r="G177" s="281">
        <f t="shared" si="77"/>
        <v>494169.83306682977</v>
      </c>
      <c r="H177" s="281">
        <f t="shared" si="77"/>
        <v>513548.47159795876</v>
      </c>
      <c r="I177" s="281">
        <f t="shared" si="77"/>
        <v>668702.23993819417</v>
      </c>
      <c r="J177" s="281">
        <f t="shared" si="77"/>
        <v>631071.60997005354</v>
      </c>
      <c r="K177" s="281">
        <f t="shared" si="77"/>
        <v>1257686.9190210912</v>
      </c>
      <c r="L177" s="281">
        <f t="shared" si="77"/>
        <v>125768.12537561526</v>
      </c>
      <c r="M177" s="281">
        <f t="shared" si="77"/>
        <v>297144.88780168444</v>
      </c>
      <c r="N177" s="281">
        <f t="shared" si="77"/>
        <v>839518.04336541519</v>
      </c>
      <c r="O177" s="281">
        <f t="shared" si="77"/>
        <v>6072568.3873544298</v>
      </c>
    </row>
    <row r="178" spans="1:15" s="192" customFormat="1" x14ac:dyDescent="0.25">
      <c r="A178" s="191"/>
      <c r="B178" s="279" t="s">
        <v>4</v>
      </c>
      <c r="C178" s="281">
        <f t="shared" ref="C178:O178" si="78">C149+C163+C135</f>
        <v>4558.5251002035293</v>
      </c>
      <c r="D178" s="281">
        <f t="shared" si="78"/>
        <v>204780.30780972412</v>
      </c>
      <c r="E178" s="281">
        <f t="shared" si="78"/>
        <v>245731.48539507625</v>
      </c>
      <c r="F178" s="281">
        <f t="shared" si="78"/>
        <v>3318277.8888647147</v>
      </c>
      <c r="G178" s="281">
        <f t="shared" si="78"/>
        <v>2967468.5373023488</v>
      </c>
      <c r="H178" s="281">
        <f t="shared" si="78"/>
        <v>4539952.7533112308</v>
      </c>
      <c r="I178" s="281">
        <f t="shared" si="78"/>
        <v>1011095.9265716311</v>
      </c>
      <c r="J178" s="281">
        <f t="shared" si="78"/>
        <v>347946.90631457226</v>
      </c>
      <c r="K178" s="281">
        <f t="shared" si="78"/>
        <v>633070.2020776706</v>
      </c>
      <c r="L178" s="281">
        <f t="shared" si="78"/>
        <v>298855.48325226054</v>
      </c>
      <c r="M178" s="281">
        <f t="shared" si="78"/>
        <v>229730.72674514452</v>
      </c>
      <c r="N178" s="281">
        <f t="shared" si="78"/>
        <v>2449113.8561844481</v>
      </c>
      <c r="O178" s="281">
        <f t="shared" si="78"/>
        <v>16250582.598929025</v>
      </c>
    </row>
    <row r="179" spans="1:15" s="192" customFormat="1" x14ac:dyDescent="0.25">
      <c r="A179" s="191"/>
      <c r="B179" s="279" t="s">
        <v>5</v>
      </c>
      <c r="C179" s="281">
        <f t="shared" ref="C179:O179" si="79">C150+C164+C136</f>
        <v>3411.6248474121212</v>
      </c>
      <c r="D179" s="281">
        <f t="shared" si="79"/>
        <v>7657.0253399658359</v>
      </c>
      <c r="E179" s="281">
        <f t="shared" si="79"/>
        <v>25872.651237792987</v>
      </c>
      <c r="F179" s="281">
        <f t="shared" si="79"/>
        <v>7423.3255047607599</v>
      </c>
      <c r="G179" s="281">
        <f t="shared" si="79"/>
        <v>31464.677128906282</v>
      </c>
      <c r="H179" s="281">
        <f t="shared" si="79"/>
        <v>8014.9261743164216</v>
      </c>
      <c r="I179" s="281">
        <f t="shared" si="79"/>
        <v>27295.285356445347</v>
      </c>
      <c r="J179" s="281">
        <f t="shared" si="79"/>
        <v>10383.221101074247</v>
      </c>
      <c r="K179" s="281">
        <f t="shared" si="79"/>
        <v>6642.0312902832202</v>
      </c>
      <c r="L179" s="281">
        <f t="shared" si="79"/>
        <v>5903.0707366943689</v>
      </c>
      <c r="M179" s="281">
        <f t="shared" si="79"/>
        <v>15772.011726074237</v>
      </c>
      <c r="N179" s="281">
        <f t="shared" si="79"/>
        <v>19241.801666259787</v>
      </c>
      <c r="O179" s="281">
        <f t="shared" si="79"/>
        <v>169081.65210998565</v>
      </c>
    </row>
    <row r="180" spans="1:15" s="192" customFormat="1" x14ac:dyDescent="0.25">
      <c r="A180" s="191"/>
      <c r="B180" s="279" t="s">
        <v>6</v>
      </c>
      <c r="C180" s="281">
        <f t="shared" ref="C180:O180" si="80">C151+C165+C137</f>
        <v>0</v>
      </c>
      <c r="D180" s="281">
        <f t="shared" si="80"/>
        <v>0</v>
      </c>
      <c r="E180" s="281">
        <f t="shared" si="80"/>
        <v>0</v>
      </c>
      <c r="F180" s="281">
        <f t="shared" si="80"/>
        <v>0</v>
      </c>
      <c r="G180" s="281">
        <f t="shared" si="80"/>
        <v>0</v>
      </c>
      <c r="H180" s="281">
        <f t="shared" si="80"/>
        <v>0</v>
      </c>
      <c r="I180" s="281">
        <f t="shared" si="80"/>
        <v>0</v>
      </c>
      <c r="J180" s="281">
        <f t="shared" si="80"/>
        <v>0</v>
      </c>
      <c r="K180" s="281">
        <f t="shared" si="80"/>
        <v>0</v>
      </c>
      <c r="L180" s="281">
        <f t="shared" si="80"/>
        <v>0</v>
      </c>
      <c r="M180" s="281">
        <f t="shared" si="80"/>
        <v>0</v>
      </c>
      <c r="N180" s="281">
        <f t="shared" si="80"/>
        <v>0</v>
      </c>
      <c r="O180" s="281">
        <f t="shared" si="80"/>
        <v>0</v>
      </c>
    </row>
    <row r="181" spans="1:15" s="192" customFormat="1" x14ac:dyDescent="0.25">
      <c r="A181" s="191"/>
      <c r="B181" s="279" t="s">
        <v>7</v>
      </c>
      <c r="C181" s="281">
        <f t="shared" ref="C181:O181" si="81">C152+C166+C138</f>
        <v>0</v>
      </c>
      <c r="D181" s="281">
        <f t="shared" si="81"/>
        <v>13551.849609375</v>
      </c>
      <c r="E181" s="281">
        <f t="shared" si="81"/>
        <v>0</v>
      </c>
      <c r="F181" s="281">
        <f t="shared" si="81"/>
        <v>1129.32080078125</v>
      </c>
      <c r="G181" s="281">
        <f t="shared" si="81"/>
        <v>2823.302001953125</v>
      </c>
      <c r="H181" s="281">
        <f t="shared" si="81"/>
        <v>4517.283203125</v>
      </c>
      <c r="I181" s="281">
        <f t="shared" si="81"/>
        <v>14116.510009765625</v>
      </c>
      <c r="J181" s="281">
        <f t="shared" si="81"/>
        <v>0</v>
      </c>
      <c r="K181" s="281">
        <f t="shared" si="81"/>
        <v>0</v>
      </c>
      <c r="L181" s="281">
        <f t="shared" si="81"/>
        <v>9599.226806640625</v>
      </c>
      <c r="M181" s="281">
        <f t="shared" si="81"/>
        <v>0</v>
      </c>
      <c r="N181" s="281">
        <f t="shared" si="81"/>
        <v>5646.60400390625</v>
      </c>
      <c r="O181" s="281">
        <f t="shared" si="81"/>
        <v>51384.096435546875</v>
      </c>
    </row>
    <row r="182" spans="1:15" s="192" customFormat="1" x14ac:dyDescent="0.25">
      <c r="A182" s="191"/>
      <c r="B182" s="279" t="s">
        <v>8</v>
      </c>
      <c r="C182" s="281">
        <f t="shared" ref="C182:O182" si="82">C153+C167+C139</f>
        <v>23556.117538988863</v>
      </c>
      <c r="D182" s="281">
        <f t="shared" si="82"/>
        <v>32962.0305321345</v>
      </c>
      <c r="E182" s="281">
        <f t="shared" si="82"/>
        <v>37598.566423238583</v>
      </c>
      <c r="F182" s="281">
        <f t="shared" si="82"/>
        <v>189158.16364348039</v>
      </c>
      <c r="G182" s="281">
        <f t="shared" si="82"/>
        <v>28770.065196167285</v>
      </c>
      <c r="H182" s="281">
        <f t="shared" si="82"/>
        <v>12846.798727839696</v>
      </c>
      <c r="I182" s="281">
        <f t="shared" si="82"/>
        <v>74245.85562427096</v>
      </c>
      <c r="J182" s="281">
        <f t="shared" si="82"/>
        <v>40334.147512941978</v>
      </c>
      <c r="K182" s="281">
        <f t="shared" si="82"/>
        <v>39118.305080673766</v>
      </c>
      <c r="L182" s="281">
        <f t="shared" si="82"/>
        <v>25110.650756057385</v>
      </c>
      <c r="M182" s="281">
        <f t="shared" si="82"/>
        <v>49428.513547395662</v>
      </c>
      <c r="N182" s="281">
        <f t="shared" si="82"/>
        <v>202528.91864102852</v>
      </c>
      <c r="O182" s="281">
        <f t="shared" si="82"/>
        <v>755658.13322421757</v>
      </c>
    </row>
    <row r="183" spans="1:15" s="192" customFormat="1" x14ac:dyDescent="0.25">
      <c r="A183" s="191"/>
      <c r="B183" s="279" t="s">
        <v>41</v>
      </c>
      <c r="C183" s="281">
        <f t="shared" ref="C183:O183" si="83">C154+C168+C140</f>
        <v>0</v>
      </c>
      <c r="D183" s="281">
        <f t="shared" si="83"/>
        <v>0</v>
      </c>
      <c r="E183" s="281">
        <f t="shared" si="83"/>
        <v>0</v>
      </c>
      <c r="F183" s="281">
        <f t="shared" si="83"/>
        <v>0</v>
      </c>
      <c r="G183" s="281">
        <f t="shared" si="83"/>
        <v>0</v>
      </c>
      <c r="H183" s="281">
        <f t="shared" si="83"/>
        <v>0</v>
      </c>
      <c r="I183" s="281">
        <f t="shared" si="83"/>
        <v>0</v>
      </c>
      <c r="J183" s="281">
        <f t="shared" si="83"/>
        <v>0</v>
      </c>
      <c r="K183" s="281">
        <f t="shared" si="83"/>
        <v>0</v>
      </c>
      <c r="L183" s="281">
        <f t="shared" si="83"/>
        <v>0</v>
      </c>
      <c r="M183" s="281">
        <f t="shared" si="83"/>
        <v>0</v>
      </c>
      <c r="N183" s="281">
        <f t="shared" si="83"/>
        <v>0</v>
      </c>
      <c r="O183" s="281">
        <f t="shared" si="83"/>
        <v>0</v>
      </c>
    </row>
    <row r="184" spans="1:15" s="192" customFormat="1" x14ac:dyDescent="0.25">
      <c r="A184" s="191"/>
      <c r="B184" s="279" t="s">
        <v>42</v>
      </c>
      <c r="C184" s="281">
        <f t="shared" ref="C184:O184" si="84">C155+C169+C141</f>
        <v>-315564.55712227349</v>
      </c>
      <c r="D184" s="281">
        <f t="shared" si="84"/>
        <v>2722063.1003784677</v>
      </c>
      <c r="E184" s="281">
        <f t="shared" si="84"/>
        <v>4654843.0347543666</v>
      </c>
      <c r="F184" s="281">
        <f t="shared" si="84"/>
        <v>6161100.0267407224</v>
      </c>
      <c r="G184" s="281">
        <f t="shared" si="84"/>
        <v>6213823.231816804</v>
      </c>
      <c r="H184" s="281">
        <f t="shared" si="84"/>
        <v>7402234.5333101945</v>
      </c>
      <c r="I184" s="281">
        <f t="shared" si="84"/>
        <v>6520277.1402375866</v>
      </c>
      <c r="J184" s="281">
        <f t="shared" si="84"/>
        <v>4985911.8384578601</v>
      </c>
      <c r="K184" s="281">
        <f t="shared" si="84"/>
        <v>5731742.4150354248</v>
      </c>
      <c r="L184" s="281">
        <f t="shared" si="84"/>
        <v>3759883.5695915683</v>
      </c>
      <c r="M184" s="281">
        <f t="shared" si="84"/>
        <v>3288400.0445427094</v>
      </c>
      <c r="N184" s="281">
        <f t="shared" si="84"/>
        <v>11680615.973281465</v>
      </c>
      <c r="O184" s="281">
        <f t="shared" si="84"/>
        <v>62805330.351024888</v>
      </c>
    </row>
    <row r="185" spans="1:15" s="192" customFormat="1" x14ac:dyDescent="0.25">
      <c r="A185" s="191"/>
      <c r="B185" s="279"/>
      <c r="C185" s="279"/>
      <c r="D185" s="279"/>
      <c r="E185" s="279"/>
      <c r="F185" s="279"/>
      <c r="G185" s="279"/>
      <c r="H185" s="279"/>
      <c r="I185" s="279"/>
      <c r="J185" s="279"/>
      <c r="K185" s="279"/>
      <c r="L185" s="279"/>
      <c r="M185" s="279"/>
      <c r="N185" s="279"/>
      <c r="O185" s="280"/>
    </row>
    <row r="186" spans="1:15" s="192" customFormat="1" x14ac:dyDescent="0.25">
      <c r="A186" s="191"/>
      <c r="B186" s="279"/>
      <c r="C186" s="279"/>
      <c r="D186" s="279"/>
      <c r="E186" s="279"/>
      <c r="F186" s="279"/>
      <c r="G186" s="279"/>
      <c r="H186" s="279"/>
      <c r="I186" s="279"/>
      <c r="J186" s="279"/>
      <c r="K186" s="279"/>
      <c r="L186" s="279"/>
      <c r="M186" s="279"/>
      <c r="N186" s="279" t="s">
        <v>172</v>
      </c>
      <c r="O186" s="277">
        <f>SUM(C4:N14,C18:N28,C32:N42,C46:N56,C60:N70,C74:N84,C88:N98,C102:N112,C116:N126,C130:N140)</f>
        <v>62805330.351024881</v>
      </c>
    </row>
    <row r="187" spans="1:15" x14ac:dyDescent="0.25">
      <c r="N187" s="279" t="s">
        <v>172</v>
      </c>
      <c r="O187" s="282" t="str">
        <f>IF(ROUND(O170,5)=ROUND(O186,5),"ok","SUM ERROR")</f>
        <v>ok</v>
      </c>
    </row>
    <row r="190" spans="1:15" x14ac:dyDescent="0.25">
      <c r="O190"/>
    </row>
    <row r="191" spans="1:15" x14ac:dyDescent="0.25">
      <c r="O191" s="390">
        <f>O184-O186</f>
        <v>0</v>
      </c>
    </row>
  </sheetData>
  <mergeCells count="14">
    <mergeCell ref="C1:N1"/>
    <mergeCell ref="A4:A14"/>
    <mergeCell ref="A18:A28"/>
    <mergeCell ref="A46:A56"/>
    <mergeCell ref="A60:A70"/>
    <mergeCell ref="A74:A84"/>
    <mergeCell ref="A88:A98"/>
    <mergeCell ref="A32:A42"/>
    <mergeCell ref="A116:A126"/>
    <mergeCell ref="M170:N170"/>
    <mergeCell ref="A158:A168"/>
    <mergeCell ref="A144:A154"/>
    <mergeCell ref="A102:A112"/>
    <mergeCell ref="A130:A140"/>
  </mergeCells>
  <conditionalFormatting sqref="O187">
    <cfRule type="cellIs" dxfId="3" priority="1" operator="equal">
      <formula>"SUM ERROR"</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BL215"/>
  <sheetViews>
    <sheetView zoomScale="80" zoomScaleNormal="80" workbookViewId="0">
      <pane ySplit="1" topLeftCell="A2" activePane="bottomLeft" state="frozen"/>
      <selection pane="bottomLeft" activeCell="AX115" sqref="AX115"/>
    </sheetView>
  </sheetViews>
  <sheetFormatPr defaultRowHeight="15" x14ac:dyDescent="0.25"/>
  <cols>
    <col min="1" max="1" width="8.28515625" style="74" customWidth="1"/>
    <col min="2" max="2" width="19.28515625" bestFit="1" customWidth="1"/>
    <col min="3" max="3" width="12.5703125" bestFit="1" customWidth="1"/>
    <col min="4" max="5" width="12.5703125" customWidth="1"/>
    <col min="6" max="14" width="11.7109375" bestFit="1" customWidth="1"/>
    <col min="15" max="15" width="14" bestFit="1" customWidth="1"/>
    <col min="16" max="16" width="13.42578125" customWidth="1"/>
    <col min="17" max="17" width="8.28515625" customWidth="1"/>
    <col min="18" max="18" width="19.28515625" customWidth="1"/>
    <col min="19" max="28" width="11.5703125" customWidth="1"/>
    <col min="29" max="29" width="12.7109375" customWidth="1"/>
    <col min="30" max="30" width="12" customWidth="1"/>
    <col min="31" max="31" width="13.42578125" customWidth="1"/>
    <col min="32" max="32" width="12.42578125" customWidth="1"/>
    <col min="33" max="33" width="8.28515625" customWidth="1"/>
    <col min="34" max="34" width="19.28515625" customWidth="1"/>
    <col min="35" max="35" width="11" customWidth="1"/>
    <col min="36" max="36" width="11.5703125" customWidth="1"/>
    <col min="37" max="37" width="10.5703125" customWidth="1"/>
    <col min="38" max="38" width="11.5703125" customWidth="1"/>
    <col min="39" max="39" width="10.5703125" customWidth="1"/>
    <col min="40" max="40" width="11.5703125" customWidth="1"/>
    <col min="41" max="41" width="10.5703125" customWidth="1"/>
    <col min="42" max="42" width="11.5703125" customWidth="1"/>
    <col min="43" max="43" width="11.28515625" customWidth="1"/>
    <col min="44" max="44" width="11.5703125" customWidth="1"/>
    <col min="45" max="45" width="11.28515625" customWidth="1"/>
    <col min="46" max="46" width="11.5703125" customWidth="1"/>
    <col min="47" max="47" width="12.5703125" customWidth="1"/>
    <col min="48" max="48" width="13.5703125" customWidth="1"/>
    <col min="49" max="49" width="9.7109375" customWidth="1"/>
    <col min="50" max="50" width="19.28515625" customWidth="1"/>
    <col min="51" max="51" width="10" customWidth="1"/>
    <col min="52" max="52" width="9.42578125" customWidth="1"/>
    <col min="53" max="62" width="10.28515625" customWidth="1"/>
    <col min="63" max="63" width="12.5703125" customWidth="1"/>
    <col min="64" max="64" width="11.42578125" customWidth="1"/>
  </cols>
  <sheetData>
    <row r="1" spans="1:64" ht="33" customHeight="1" x14ac:dyDescent="0.25">
      <c r="C1" s="557" t="s">
        <v>143</v>
      </c>
      <c r="D1" s="558"/>
      <c r="E1" s="558"/>
      <c r="F1" s="558"/>
      <c r="G1" s="558"/>
      <c r="H1" s="558"/>
      <c r="I1" s="558"/>
      <c r="J1" s="558"/>
      <c r="K1" s="558"/>
      <c r="L1" s="558"/>
      <c r="M1" s="558"/>
      <c r="N1" s="559"/>
      <c r="S1" s="537" t="s">
        <v>144</v>
      </c>
      <c r="T1" s="538"/>
      <c r="U1" s="538"/>
      <c r="V1" s="538"/>
      <c r="W1" s="538"/>
      <c r="X1" s="538"/>
      <c r="Y1" s="538"/>
      <c r="Z1" s="538"/>
      <c r="AA1" s="538"/>
      <c r="AB1" s="538"/>
      <c r="AC1" s="538"/>
      <c r="AD1" s="539"/>
      <c r="AI1" s="537" t="s">
        <v>145</v>
      </c>
      <c r="AJ1" s="538"/>
      <c r="AK1" s="538"/>
      <c r="AL1" s="538"/>
      <c r="AM1" s="538"/>
      <c r="AN1" s="538"/>
      <c r="AO1" s="538"/>
      <c r="AP1" s="538"/>
      <c r="AQ1" s="538"/>
      <c r="AR1" s="538"/>
      <c r="AS1" s="538"/>
      <c r="AT1" s="539"/>
      <c r="AY1" s="537" t="s">
        <v>146</v>
      </c>
      <c r="AZ1" s="538"/>
      <c r="BA1" s="538"/>
      <c r="BB1" s="538"/>
      <c r="BC1" s="538"/>
      <c r="BD1" s="538"/>
      <c r="BE1" s="538"/>
      <c r="BF1" s="538"/>
      <c r="BG1" s="538"/>
      <c r="BH1" s="538"/>
      <c r="BI1" s="538"/>
      <c r="BJ1" s="539"/>
      <c r="BL1" s="190"/>
    </row>
    <row r="2" spans="1:64" ht="6" customHeight="1" thickBot="1" x14ac:dyDescent="0.3">
      <c r="C2" s="81"/>
      <c r="D2" s="82"/>
      <c r="E2" s="82"/>
      <c r="F2" s="82"/>
      <c r="G2" s="82"/>
      <c r="H2" s="82"/>
      <c r="I2" s="82"/>
      <c r="J2" s="82"/>
      <c r="K2" s="82"/>
      <c r="L2" s="82"/>
      <c r="M2" s="82"/>
      <c r="N2" s="382"/>
      <c r="S2" s="81"/>
      <c r="T2" s="82"/>
      <c r="U2" s="82"/>
      <c r="V2" s="82"/>
      <c r="W2" s="82"/>
      <c r="X2" s="82"/>
      <c r="Y2" s="82"/>
      <c r="Z2" s="82"/>
      <c r="AA2" s="82"/>
      <c r="AB2" s="82"/>
      <c r="AC2" s="82"/>
      <c r="AD2" s="382"/>
      <c r="AI2" s="81"/>
      <c r="AJ2" s="82"/>
      <c r="AK2" s="82"/>
      <c r="AL2" s="82"/>
      <c r="AM2" s="82"/>
      <c r="AN2" s="82"/>
      <c r="AO2" s="82"/>
      <c r="AP2" s="82"/>
      <c r="AQ2" s="82"/>
      <c r="AR2" s="82"/>
      <c r="AS2" s="82"/>
      <c r="AT2" s="382"/>
      <c r="AY2" s="81"/>
      <c r="AZ2" s="82"/>
      <c r="BA2" s="82"/>
      <c r="BB2" s="82"/>
      <c r="BC2" s="82"/>
      <c r="BD2" s="82"/>
      <c r="BE2" s="82"/>
      <c r="BF2" s="82"/>
      <c r="BG2" s="82"/>
      <c r="BH2" s="82"/>
      <c r="BI2" s="82"/>
      <c r="BJ2" s="382"/>
    </row>
    <row r="3" spans="1:64" ht="20.65" customHeight="1" thickBot="1" x14ac:dyDescent="0.3">
      <c r="B3" s="181" t="s">
        <v>35</v>
      </c>
      <c r="C3" s="182">
        <f>'RES kWh ENTRY'!C3</f>
        <v>44927</v>
      </c>
      <c r="D3" s="182">
        <f>'RES kWh ENTRY'!D3</f>
        <v>44958</v>
      </c>
      <c r="E3" s="182">
        <f>'RES kWh ENTRY'!E3</f>
        <v>44986</v>
      </c>
      <c r="F3" s="182">
        <f>'RES kWh ENTRY'!F3</f>
        <v>45017</v>
      </c>
      <c r="G3" s="182">
        <f>'RES kWh ENTRY'!G3</f>
        <v>45047</v>
      </c>
      <c r="H3" s="182">
        <f>'RES kWh ENTRY'!H3</f>
        <v>45078</v>
      </c>
      <c r="I3" s="182">
        <f>'RES kWh ENTRY'!I3</f>
        <v>45108</v>
      </c>
      <c r="J3" s="182">
        <f>'RES kWh ENTRY'!J3</f>
        <v>45139</v>
      </c>
      <c r="K3" s="182">
        <f>'RES kWh ENTRY'!K3</f>
        <v>45170</v>
      </c>
      <c r="L3" s="182">
        <f>'RES kWh ENTRY'!L3</f>
        <v>45200</v>
      </c>
      <c r="M3" s="182">
        <f>'RES kWh ENTRY'!M3</f>
        <v>45231</v>
      </c>
      <c r="N3" s="182" t="str">
        <f>'RES kWh ENTRY'!N3</f>
        <v>Dec-23 +</v>
      </c>
      <c r="O3" s="183" t="s">
        <v>33</v>
      </c>
      <c r="R3" s="181" t="s">
        <v>35</v>
      </c>
      <c r="S3" s="182">
        <f>C3</f>
        <v>44927</v>
      </c>
      <c r="T3" s="182">
        <f t="shared" ref="T3:AD3" si="0">D3</f>
        <v>44958</v>
      </c>
      <c r="U3" s="182">
        <f t="shared" si="0"/>
        <v>44986</v>
      </c>
      <c r="V3" s="182">
        <f t="shared" si="0"/>
        <v>45017</v>
      </c>
      <c r="W3" s="182">
        <f t="shared" si="0"/>
        <v>45047</v>
      </c>
      <c r="X3" s="182">
        <f t="shared" si="0"/>
        <v>45078</v>
      </c>
      <c r="Y3" s="182">
        <f t="shared" si="0"/>
        <v>45108</v>
      </c>
      <c r="Z3" s="182">
        <f t="shared" si="0"/>
        <v>45139</v>
      </c>
      <c r="AA3" s="182">
        <f t="shared" si="0"/>
        <v>45170</v>
      </c>
      <c r="AB3" s="182">
        <f t="shared" si="0"/>
        <v>45200</v>
      </c>
      <c r="AC3" s="182">
        <f t="shared" si="0"/>
        <v>45231</v>
      </c>
      <c r="AD3" s="182" t="str">
        <f t="shared" si="0"/>
        <v>Dec-23 +</v>
      </c>
      <c r="AE3" s="183" t="s">
        <v>33</v>
      </c>
      <c r="AH3" s="181" t="s">
        <v>35</v>
      </c>
      <c r="AI3" s="182">
        <f>C3</f>
        <v>44927</v>
      </c>
      <c r="AJ3" s="182">
        <f t="shared" ref="AJ3:AT3" si="1">D3</f>
        <v>44958</v>
      </c>
      <c r="AK3" s="182">
        <f t="shared" si="1"/>
        <v>44986</v>
      </c>
      <c r="AL3" s="182">
        <f t="shared" si="1"/>
        <v>45017</v>
      </c>
      <c r="AM3" s="182">
        <f t="shared" si="1"/>
        <v>45047</v>
      </c>
      <c r="AN3" s="182">
        <f t="shared" si="1"/>
        <v>45078</v>
      </c>
      <c r="AO3" s="182">
        <f t="shared" si="1"/>
        <v>45108</v>
      </c>
      <c r="AP3" s="182">
        <f t="shared" si="1"/>
        <v>45139</v>
      </c>
      <c r="AQ3" s="182">
        <f t="shared" si="1"/>
        <v>45170</v>
      </c>
      <c r="AR3" s="182">
        <f t="shared" si="1"/>
        <v>45200</v>
      </c>
      <c r="AS3" s="182">
        <f t="shared" si="1"/>
        <v>45231</v>
      </c>
      <c r="AT3" s="182" t="str">
        <f t="shared" si="1"/>
        <v>Dec-23 +</v>
      </c>
      <c r="AU3" s="183" t="s">
        <v>33</v>
      </c>
      <c r="AX3" s="181" t="s">
        <v>35</v>
      </c>
      <c r="AY3" s="182">
        <f>C3</f>
        <v>44927</v>
      </c>
      <c r="AZ3" s="182">
        <f t="shared" ref="AZ3:BJ3" si="2">D3</f>
        <v>44958</v>
      </c>
      <c r="BA3" s="182">
        <f t="shared" si="2"/>
        <v>44986</v>
      </c>
      <c r="BB3" s="182">
        <f t="shared" si="2"/>
        <v>45017</v>
      </c>
      <c r="BC3" s="182">
        <f t="shared" si="2"/>
        <v>45047</v>
      </c>
      <c r="BD3" s="182">
        <f t="shared" si="2"/>
        <v>45078</v>
      </c>
      <c r="BE3" s="182">
        <f t="shared" si="2"/>
        <v>45108</v>
      </c>
      <c r="BF3" s="182">
        <f t="shared" si="2"/>
        <v>45139</v>
      </c>
      <c r="BG3" s="182">
        <f t="shared" si="2"/>
        <v>45170</v>
      </c>
      <c r="BH3" s="182">
        <f t="shared" si="2"/>
        <v>45200</v>
      </c>
      <c r="BI3" s="182">
        <f t="shared" si="2"/>
        <v>45231</v>
      </c>
      <c r="BJ3" s="182" t="str">
        <f t="shared" si="2"/>
        <v>Dec-23 +</v>
      </c>
      <c r="BK3" s="183" t="s">
        <v>33</v>
      </c>
    </row>
    <row r="4" spans="1:64" ht="15" customHeight="1" x14ac:dyDescent="0.25">
      <c r="A4" s="545" t="s">
        <v>68</v>
      </c>
      <c r="B4" s="193" t="s">
        <v>60</v>
      </c>
      <c r="C4" s="3"/>
      <c r="D4" s="3"/>
      <c r="E4" s="3"/>
      <c r="F4" s="3"/>
      <c r="G4" s="3"/>
      <c r="H4" s="3"/>
      <c r="I4" s="3"/>
      <c r="J4" s="3"/>
      <c r="K4" s="3"/>
      <c r="L4" s="3"/>
      <c r="M4" s="3"/>
      <c r="N4" s="93"/>
      <c r="O4" s="70">
        <f t="shared" ref="O4:O17" si="3">SUM(C4:N4)</f>
        <v>0</v>
      </c>
      <c r="Q4" s="545" t="s">
        <v>68</v>
      </c>
      <c r="R4" s="193" t="s">
        <v>60</v>
      </c>
      <c r="S4" s="3"/>
      <c r="T4" s="3"/>
      <c r="U4" s="3"/>
      <c r="V4" s="3"/>
      <c r="W4" s="3"/>
      <c r="X4" s="3"/>
      <c r="Y4" s="3"/>
      <c r="Z4" s="3"/>
      <c r="AA4" s="3"/>
      <c r="AB4" s="3"/>
      <c r="AC4" s="3"/>
      <c r="AD4" s="93"/>
      <c r="AE4" s="70">
        <f t="shared" ref="AE4:AE17" si="4">SUM(S4:AD4)</f>
        <v>0</v>
      </c>
      <c r="AG4" s="545" t="s">
        <v>68</v>
      </c>
      <c r="AH4" s="193" t="s">
        <v>60</v>
      </c>
      <c r="AI4" s="3"/>
      <c r="AJ4" s="3"/>
      <c r="AK4" s="3"/>
      <c r="AL4" s="3"/>
      <c r="AM4" s="3"/>
      <c r="AN4" s="3"/>
      <c r="AO4" s="3"/>
      <c r="AP4" s="3"/>
      <c r="AQ4" s="3"/>
      <c r="AR4" s="3"/>
      <c r="AS4" s="3"/>
      <c r="AT4" s="93"/>
      <c r="AU4" s="70">
        <f t="shared" ref="AU4:AU17" si="5">SUM(AI4:AT4)</f>
        <v>0</v>
      </c>
      <c r="AW4" s="545" t="s">
        <v>68</v>
      </c>
      <c r="AX4" s="193" t="s">
        <v>60</v>
      </c>
      <c r="AY4" s="3"/>
      <c r="AZ4" s="3"/>
      <c r="BA4" s="3"/>
      <c r="BB4" s="3"/>
      <c r="BC4" s="3"/>
      <c r="BD4" s="3"/>
      <c r="BE4" s="3"/>
      <c r="BF4" s="3"/>
      <c r="BG4" s="3"/>
      <c r="BH4" s="3"/>
      <c r="BI4" s="3"/>
      <c r="BJ4" s="93"/>
      <c r="BK4" s="70">
        <f t="shared" ref="BK4:BK17" si="6">SUM(AY4:BJ4)</f>
        <v>0</v>
      </c>
      <c r="BL4" s="190"/>
    </row>
    <row r="5" spans="1:64" x14ac:dyDescent="0.25">
      <c r="A5" s="546"/>
      <c r="B5" s="193" t="s">
        <v>59</v>
      </c>
      <c r="C5" s="3"/>
      <c r="D5" s="3"/>
      <c r="E5" s="3"/>
      <c r="F5" s="3"/>
      <c r="G5" s="3"/>
      <c r="H5" s="3"/>
      <c r="I5" s="3"/>
      <c r="J5" s="3"/>
      <c r="K5" s="3"/>
      <c r="L5" s="3"/>
      <c r="M5" s="3"/>
      <c r="N5" s="93"/>
      <c r="O5" s="70">
        <f t="shared" si="3"/>
        <v>0</v>
      </c>
      <c r="Q5" s="546"/>
      <c r="R5" s="193" t="s">
        <v>59</v>
      </c>
      <c r="S5" s="3"/>
      <c r="T5" s="3"/>
      <c r="U5" s="3"/>
      <c r="V5" s="3"/>
      <c r="W5" s="3"/>
      <c r="X5" s="3"/>
      <c r="Y5" s="3"/>
      <c r="Z5" s="3"/>
      <c r="AA5" s="3"/>
      <c r="AB5" s="3"/>
      <c r="AC5" s="3"/>
      <c r="AD5" s="93"/>
      <c r="AE5" s="70">
        <f t="shared" si="4"/>
        <v>0</v>
      </c>
      <c r="AG5" s="546"/>
      <c r="AH5" s="193" t="s">
        <v>59</v>
      </c>
      <c r="AI5" s="3"/>
      <c r="AJ5" s="3"/>
      <c r="AK5" s="3"/>
      <c r="AL5" s="3"/>
      <c r="AM5" s="3"/>
      <c r="AN5" s="3"/>
      <c r="AO5" s="3"/>
      <c r="AP5" s="3"/>
      <c r="AQ5" s="3"/>
      <c r="AR5" s="3"/>
      <c r="AS5" s="3"/>
      <c r="AT5" s="93"/>
      <c r="AU5" s="70">
        <f t="shared" si="5"/>
        <v>0</v>
      </c>
      <c r="AW5" s="546"/>
      <c r="AX5" s="193" t="s">
        <v>59</v>
      </c>
      <c r="AY5" s="3"/>
      <c r="AZ5" s="3"/>
      <c r="BA5" s="3"/>
      <c r="BB5" s="3"/>
      <c r="BC5" s="3"/>
      <c r="BD5" s="3"/>
      <c r="BE5" s="3"/>
      <c r="BF5" s="3"/>
      <c r="BG5" s="3"/>
      <c r="BH5" s="3"/>
      <c r="BI5" s="3"/>
      <c r="BJ5" s="93"/>
      <c r="BK5" s="70">
        <f t="shared" si="6"/>
        <v>0</v>
      </c>
    </row>
    <row r="6" spans="1:64" x14ac:dyDescent="0.25">
      <c r="A6" s="546"/>
      <c r="B6" s="193" t="s">
        <v>58</v>
      </c>
      <c r="C6" s="3"/>
      <c r="D6" s="3"/>
      <c r="E6" s="3"/>
      <c r="F6" s="3"/>
      <c r="G6" s="3"/>
      <c r="H6" s="3"/>
      <c r="I6" s="3"/>
      <c r="J6" s="3"/>
      <c r="K6" s="3"/>
      <c r="L6" s="3"/>
      <c r="M6" s="3"/>
      <c r="N6" s="93"/>
      <c r="O6" s="70">
        <f t="shared" si="3"/>
        <v>0</v>
      </c>
      <c r="Q6" s="546"/>
      <c r="R6" s="193" t="s">
        <v>58</v>
      </c>
      <c r="S6" s="3"/>
      <c r="T6" s="3"/>
      <c r="U6" s="3"/>
      <c r="V6" s="3"/>
      <c r="W6" s="3"/>
      <c r="X6" s="3"/>
      <c r="Y6" s="3"/>
      <c r="Z6" s="3"/>
      <c r="AA6" s="3"/>
      <c r="AB6" s="3"/>
      <c r="AC6" s="3"/>
      <c r="AD6" s="93"/>
      <c r="AE6" s="70">
        <f t="shared" si="4"/>
        <v>0</v>
      </c>
      <c r="AG6" s="546"/>
      <c r="AH6" s="193" t="s">
        <v>58</v>
      </c>
      <c r="AI6" s="3"/>
      <c r="AJ6" s="3"/>
      <c r="AK6" s="3"/>
      <c r="AL6" s="3"/>
      <c r="AM6" s="3"/>
      <c r="AN6" s="3"/>
      <c r="AO6" s="3"/>
      <c r="AP6" s="3"/>
      <c r="AQ6" s="3"/>
      <c r="AR6" s="3"/>
      <c r="AS6" s="3"/>
      <c r="AT6" s="93"/>
      <c r="AU6" s="70">
        <f t="shared" si="5"/>
        <v>0</v>
      </c>
      <c r="AW6" s="546"/>
      <c r="AX6" s="193" t="s">
        <v>58</v>
      </c>
      <c r="AY6" s="3"/>
      <c r="AZ6" s="3"/>
      <c r="BA6" s="3"/>
      <c r="BB6" s="3"/>
      <c r="BC6" s="3"/>
      <c r="BD6" s="3"/>
      <c r="BE6" s="3"/>
      <c r="BF6" s="3"/>
      <c r="BG6" s="3"/>
      <c r="BH6" s="3"/>
      <c r="BI6" s="3"/>
      <c r="BJ6" s="93"/>
      <c r="BK6" s="70">
        <f t="shared" si="6"/>
        <v>0</v>
      </c>
    </row>
    <row r="7" spans="1:64" x14ac:dyDescent="0.25">
      <c r="A7" s="546"/>
      <c r="B7" s="193" t="s">
        <v>57</v>
      </c>
      <c r="C7" s="3"/>
      <c r="D7" s="3"/>
      <c r="E7" s="3"/>
      <c r="F7" s="3">
        <v>9034</v>
      </c>
      <c r="G7" s="3">
        <v>11497</v>
      </c>
      <c r="H7" s="3"/>
      <c r="I7" s="3"/>
      <c r="J7" s="3"/>
      <c r="K7" s="3"/>
      <c r="L7" s="3">
        <v>8212</v>
      </c>
      <c r="M7" s="3">
        <v>821</v>
      </c>
      <c r="N7" s="93">
        <v>1745</v>
      </c>
      <c r="O7" s="70">
        <f t="shared" si="3"/>
        <v>31309</v>
      </c>
      <c r="Q7" s="546"/>
      <c r="R7" s="193" t="s">
        <v>57</v>
      </c>
      <c r="S7" s="3"/>
      <c r="T7" s="3"/>
      <c r="U7" s="3"/>
      <c r="V7" s="3"/>
      <c r="W7" s="3"/>
      <c r="X7" s="3"/>
      <c r="Y7" s="3"/>
      <c r="Z7" s="3"/>
      <c r="AA7" s="3"/>
      <c r="AB7" s="3"/>
      <c r="AC7" s="3"/>
      <c r="AD7" s="93"/>
      <c r="AE7" s="70">
        <f t="shared" si="4"/>
        <v>0</v>
      </c>
      <c r="AG7" s="546"/>
      <c r="AH7" s="193" t="s">
        <v>57</v>
      </c>
      <c r="AI7" s="3"/>
      <c r="AJ7" s="3"/>
      <c r="AK7" s="3"/>
      <c r="AL7" s="3"/>
      <c r="AM7" s="3"/>
      <c r="AN7" s="3"/>
      <c r="AO7" s="3"/>
      <c r="AP7" s="3"/>
      <c r="AQ7" s="3"/>
      <c r="AR7" s="3"/>
      <c r="AS7" s="3"/>
      <c r="AT7" s="93"/>
      <c r="AU7" s="70">
        <f t="shared" si="5"/>
        <v>0</v>
      </c>
      <c r="AW7" s="546"/>
      <c r="AX7" s="193" t="s">
        <v>57</v>
      </c>
      <c r="AY7" s="3"/>
      <c r="AZ7" s="3"/>
      <c r="BA7" s="3"/>
      <c r="BB7" s="3"/>
      <c r="BC7" s="3"/>
      <c r="BD7" s="3"/>
      <c r="BE7" s="3"/>
      <c r="BF7" s="3"/>
      <c r="BG7" s="3"/>
      <c r="BH7" s="3"/>
      <c r="BI7" s="3"/>
      <c r="BJ7" s="93"/>
      <c r="BK7" s="70">
        <f t="shared" si="6"/>
        <v>0</v>
      </c>
    </row>
    <row r="8" spans="1:64" x14ac:dyDescent="0.25">
      <c r="A8" s="546"/>
      <c r="B8" s="193" t="s">
        <v>56</v>
      </c>
      <c r="C8" s="3"/>
      <c r="D8" s="3"/>
      <c r="E8" s="3"/>
      <c r="F8" s="3"/>
      <c r="G8" s="3"/>
      <c r="H8" s="3"/>
      <c r="I8" s="3"/>
      <c r="J8" s="3"/>
      <c r="K8" s="3"/>
      <c r="L8" s="3"/>
      <c r="M8" s="3"/>
      <c r="N8" s="93"/>
      <c r="O8" s="70">
        <f t="shared" si="3"/>
        <v>0</v>
      </c>
      <c r="Q8" s="546"/>
      <c r="R8" s="193" t="s">
        <v>56</v>
      </c>
      <c r="S8" s="3"/>
      <c r="T8" s="3"/>
      <c r="U8" s="3"/>
      <c r="V8" s="3"/>
      <c r="W8" s="3"/>
      <c r="X8" s="3"/>
      <c r="Y8" s="3"/>
      <c r="Z8" s="3"/>
      <c r="AA8" s="3"/>
      <c r="AB8" s="3"/>
      <c r="AC8" s="3"/>
      <c r="AD8" s="93"/>
      <c r="AE8" s="70">
        <f t="shared" si="4"/>
        <v>0</v>
      </c>
      <c r="AG8" s="546"/>
      <c r="AH8" s="193" t="s">
        <v>56</v>
      </c>
      <c r="AI8" s="3"/>
      <c r="AJ8" s="3"/>
      <c r="AK8" s="3"/>
      <c r="AL8" s="3"/>
      <c r="AM8" s="3"/>
      <c r="AN8" s="3"/>
      <c r="AO8" s="3"/>
      <c r="AP8" s="3"/>
      <c r="AQ8" s="3"/>
      <c r="AR8" s="3"/>
      <c r="AS8" s="3"/>
      <c r="AT8" s="93"/>
      <c r="AU8" s="70">
        <f t="shared" si="5"/>
        <v>0</v>
      </c>
      <c r="AW8" s="546"/>
      <c r="AX8" s="193" t="s">
        <v>56</v>
      </c>
      <c r="AY8" s="3"/>
      <c r="AZ8" s="3"/>
      <c r="BA8" s="3"/>
      <c r="BB8" s="3"/>
      <c r="BC8" s="3"/>
      <c r="BD8" s="3"/>
      <c r="BE8" s="3"/>
      <c r="BF8" s="3"/>
      <c r="BG8" s="3"/>
      <c r="BH8" s="3"/>
      <c r="BI8" s="3"/>
      <c r="BJ8" s="93"/>
      <c r="BK8" s="70">
        <f t="shared" si="6"/>
        <v>0</v>
      </c>
    </row>
    <row r="9" spans="1:64" x14ac:dyDescent="0.25">
      <c r="A9" s="546"/>
      <c r="B9" s="193" t="s">
        <v>55</v>
      </c>
      <c r="C9" s="3"/>
      <c r="D9" s="3"/>
      <c r="E9" s="3"/>
      <c r="F9" s="3"/>
      <c r="G9" s="3"/>
      <c r="H9" s="3"/>
      <c r="I9" s="3"/>
      <c r="J9" s="3"/>
      <c r="K9" s="3"/>
      <c r="L9" s="3"/>
      <c r="M9" s="3"/>
      <c r="N9" s="93"/>
      <c r="O9" s="70">
        <f t="shared" si="3"/>
        <v>0</v>
      </c>
      <c r="Q9" s="546"/>
      <c r="R9" s="193" t="s">
        <v>55</v>
      </c>
      <c r="S9" s="3"/>
      <c r="T9" s="3"/>
      <c r="U9" s="3"/>
      <c r="V9" s="3"/>
      <c r="W9" s="3"/>
      <c r="X9" s="3"/>
      <c r="Y9" s="3"/>
      <c r="Z9" s="3"/>
      <c r="AA9" s="3"/>
      <c r="AB9" s="3"/>
      <c r="AC9" s="3"/>
      <c r="AD9" s="93"/>
      <c r="AE9" s="70">
        <f t="shared" si="4"/>
        <v>0</v>
      </c>
      <c r="AG9" s="546"/>
      <c r="AH9" s="193" t="s">
        <v>55</v>
      </c>
      <c r="AI9" s="3"/>
      <c r="AJ9" s="3"/>
      <c r="AK9" s="3"/>
      <c r="AL9" s="3"/>
      <c r="AM9" s="3"/>
      <c r="AN9" s="3"/>
      <c r="AO9" s="3"/>
      <c r="AP9" s="3"/>
      <c r="AQ9" s="3"/>
      <c r="AR9" s="3"/>
      <c r="AS9" s="3"/>
      <c r="AT9" s="93"/>
      <c r="AU9" s="70">
        <f t="shared" si="5"/>
        <v>0</v>
      </c>
      <c r="AW9" s="546"/>
      <c r="AX9" s="193" t="s">
        <v>55</v>
      </c>
      <c r="AY9" s="3"/>
      <c r="AZ9" s="3"/>
      <c r="BA9" s="3"/>
      <c r="BB9" s="3"/>
      <c r="BC9" s="3"/>
      <c r="BD9" s="3"/>
      <c r="BE9" s="3"/>
      <c r="BF9" s="3"/>
      <c r="BG9" s="3"/>
      <c r="BH9" s="3"/>
      <c r="BI9" s="3"/>
      <c r="BJ9" s="93"/>
      <c r="BK9" s="70">
        <f t="shared" si="6"/>
        <v>0</v>
      </c>
    </row>
    <row r="10" spans="1:64" x14ac:dyDescent="0.25">
      <c r="A10" s="546"/>
      <c r="B10" s="193" t="s">
        <v>54</v>
      </c>
      <c r="C10" s="3"/>
      <c r="D10" s="3"/>
      <c r="E10" s="3"/>
      <c r="F10" s="3"/>
      <c r="G10" s="3"/>
      <c r="H10" s="3"/>
      <c r="I10" s="3"/>
      <c r="J10" s="3"/>
      <c r="K10" s="3"/>
      <c r="L10" s="3"/>
      <c r="M10" s="3"/>
      <c r="N10" s="93"/>
      <c r="O10" s="70">
        <f t="shared" si="3"/>
        <v>0</v>
      </c>
      <c r="Q10" s="546"/>
      <c r="R10" s="193" t="s">
        <v>54</v>
      </c>
      <c r="S10" s="3"/>
      <c r="T10" s="3"/>
      <c r="U10" s="3"/>
      <c r="V10" s="3"/>
      <c r="W10" s="3"/>
      <c r="X10" s="3"/>
      <c r="Y10" s="3"/>
      <c r="Z10" s="3"/>
      <c r="AA10" s="3"/>
      <c r="AB10" s="3"/>
      <c r="AC10" s="3"/>
      <c r="AD10" s="93"/>
      <c r="AE10" s="70">
        <f t="shared" si="4"/>
        <v>0</v>
      </c>
      <c r="AG10" s="546"/>
      <c r="AH10" s="193" t="s">
        <v>54</v>
      </c>
      <c r="AI10" s="3"/>
      <c r="AJ10" s="3"/>
      <c r="AK10" s="3"/>
      <c r="AL10" s="3"/>
      <c r="AM10" s="3"/>
      <c r="AN10" s="3"/>
      <c r="AO10" s="3"/>
      <c r="AP10" s="3"/>
      <c r="AQ10" s="3"/>
      <c r="AR10" s="3"/>
      <c r="AS10" s="3"/>
      <c r="AT10" s="93"/>
      <c r="AU10" s="70">
        <f t="shared" si="5"/>
        <v>0</v>
      </c>
      <c r="AW10" s="546"/>
      <c r="AX10" s="193" t="s">
        <v>54</v>
      </c>
      <c r="AY10" s="3"/>
      <c r="AZ10" s="3"/>
      <c r="BA10" s="3"/>
      <c r="BB10" s="3"/>
      <c r="BC10" s="3"/>
      <c r="BD10" s="3"/>
      <c r="BE10" s="3"/>
      <c r="BF10" s="3"/>
      <c r="BG10" s="3"/>
      <c r="BH10" s="3"/>
      <c r="BI10" s="3"/>
      <c r="BJ10" s="93"/>
      <c r="BK10" s="70">
        <f t="shared" si="6"/>
        <v>0</v>
      </c>
    </row>
    <row r="11" spans="1:64" x14ac:dyDescent="0.25">
      <c r="A11" s="546"/>
      <c r="B11" s="193" t="s">
        <v>53</v>
      </c>
      <c r="C11" s="3"/>
      <c r="D11" s="3"/>
      <c r="E11" s="3">
        <v>42241.326727599997</v>
      </c>
      <c r="F11" s="3">
        <v>92212.823302599994</v>
      </c>
      <c r="G11" s="3">
        <v>244167.23030699996</v>
      </c>
      <c r="H11" s="3">
        <v>167615.40127332005</v>
      </c>
      <c r="I11" s="3">
        <v>62921.579720999995</v>
      </c>
      <c r="J11" s="3">
        <v>53819.38269708</v>
      </c>
      <c r="K11" s="3">
        <v>43988.980155119993</v>
      </c>
      <c r="L11" s="3">
        <v>63115.083391359993</v>
      </c>
      <c r="M11" s="3">
        <v>217427.15974980002</v>
      </c>
      <c r="N11" s="93">
        <v>394635.29482768686</v>
      </c>
      <c r="O11" s="70">
        <f t="shared" si="3"/>
        <v>1382144.262152567</v>
      </c>
      <c r="Q11" s="546"/>
      <c r="R11" s="193" t="s">
        <v>53</v>
      </c>
      <c r="S11" s="3"/>
      <c r="T11" s="3"/>
      <c r="U11" s="3">
        <v>55871.667371519994</v>
      </c>
      <c r="V11" s="3">
        <v>14331.985667999999</v>
      </c>
      <c r="W11" s="3">
        <v>74318.325681599992</v>
      </c>
      <c r="X11" s="3">
        <v>46716.586616699999</v>
      </c>
      <c r="Y11" s="3"/>
      <c r="Z11" s="3">
        <v>74408.485591439996</v>
      </c>
      <c r="AA11" s="3">
        <v>243345.72554292</v>
      </c>
      <c r="AB11" s="3">
        <v>108194.54670024001</v>
      </c>
      <c r="AC11" s="3">
        <v>51415.837473000007</v>
      </c>
      <c r="AD11" s="93">
        <v>1690466.7882102006</v>
      </c>
      <c r="AE11" s="70">
        <f t="shared" si="4"/>
        <v>2359069.9488556208</v>
      </c>
      <c r="AG11" s="546"/>
      <c r="AH11" s="193" t="s">
        <v>53</v>
      </c>
      <c r="AI11" s="3"/>
      <c r="AJ11" s="3"/>
      <c r="AK11" s="3"/>
      <c r="AL11" s="3"/>
      <c r="AM11" s="3"/>
      <c r="AN11" s="3"/>
      <c r="AO11" s="3"/>
      <c r="AP11" s="3"/>
      <c r="AQ11" s="3"/>
      <c r="AR11" s="3"/>
      <c r="AS11" s="3"/>
      <c r="AT11" s="93"/>
      <c r="AU11" s="70">
        <f t="shared" si="5"/>
        <v>0</v>
      </c>
      <c r="AW11" s="546"/>
      <c r="AX11" s="193" t="s">
        <v>53</v>
      </c>
      <c r="AY11" s="3"/>
      <c r="AZ11" s="3"/>
      <c r="BA11" s="3"/>
      <c r="BB11" s="3"/>
      <c r="BC11" s="3"/>
      <c r="BD11" s="3"/>
      <c r="BE11" s="3"/>
      <c r="BF11" s="3"/>
      <c r="BG11" s="3"/>
      <c r="BH11" s="3"/>
      <c r="BI11" s="3"/>
      <c r="BJ11" s="93"/>
      <c r="BK11" s="70">
        <f t="shared" si="6"/>
        <v>0</v>
      </c>
    </row>
    <row r="12" spans="1:64" x14ac:dyDescent="0.25">
      <c r="A12" s="546"/>
      <c r="B12" s="193" t="s">
        <v>52</v>
      </c>
      <c r="C12" s="3"/>
      <c r="D12" s="3"/>
      <c r="E12" s="3"/>
      <c r="F12" s="3"/>
      <c r="G12" s="3"/>
      <c r="H12" s="3"/>
      <c r="I12" s="3"/>
      <c r="J12" s="3"/>
      <c r="K12" s="3"/>
      <c r="L12" s="3"/>
      <c r="M12" s="3"/>
      <c r="N12" s="93"/>
      <c r="O12" s="70">
        <f t="shared" si="3"/>
        <v>0</v>
      </c>
      <c r="Q12" s="546"/>
      <c r="R12" s="193" t="s">
        <v>52</v>
      </c>
      <c r="S12" s="3"/>
      <c r="T12" s="3"/>
      <c r="U12" s="3"/>
      <c r="V12" s="3"/>
      <c r="W12" s="3"/>
      <c r="X12" s="3"/>
      <c r="Y12" s="3"/>
      <c r="Z12" s="3"/>
      <c r="AA12" s="3"/>
      <c r="AB12" s="3"/>
      <c r="AC12" s="3"/>
      <c r="AD12" s="93"/>
      <c r="AE12" s="70">
        <f t="shared" si="4"/>
        <v>0</v>
      </c>
      <c r="AG12" s="546"/>
      <c r="AH12" s="193" t="s">
        <v>52</v>
      </c>
      <c r="AI12" s="3"/>
      <c r="AJ12" s="3"/>
      <c r="AK12" s="3"/>
      <c r="AL12" s="3"/>
      <c r="AM12" s="3"/>
      <c r="AN12" s="3"/>
      <c r="AO12" s="3"/>
      <c r="AP12" s="3"/>
      <c r="AQ12" s="3"/>
      <c r="AR12" s="3"/>
      <c r="AS12" s="3"/>
      <c r="AT12" s="93"/>
      <c r="AU12" s="70">
        <f t="shared" si="5"/>
        <v>0</v>
      </c>
      <c r="AW12" s="546"/>
      <c r="AX12" s="193" t="s">
        <v>52</v>
      </c>
      <c r="AY12" s="3"/>
      <c r="AZ12" s="3"/>
      <c r="BA12" s="3"/>
      <c r="BB12" s="3"/>
      <c r="BC12" s="3"/>
      <c r="BD12" s="3"/>
      <c r="BE12" s="3"/>
      <c r="BF12" s="3"/>
      <c r="BG12" s="3"/>
      <c r="BH12" s="3"/>
      <c r="BI12" s="3"/>
      <c r="BJ12" s="93"/>
      <c r="BK12" s="70">
        <f t="shared" si="6"/>
        <v>0</v>
      </c>
    </row>
    <row r="13" spans="1:64" x14ac:dyDescent="0.25">
      <c r="A13" s="546"/>
      <c r="B13" s="193" t="s">
        <v>51</v>
      </c>
      <c r="C13" s="3"/>
      <c r="D13" s="3"/>
      <c r="E13" s="3"/>
      <c r="F13" s="3"/>
      <c r="G13" s="3"/>
      <c r="H13" s="3"/>
      <c r="I13" s="3"/>
      <c r="J13" s="3"/>
      <c r="K13" s="3"/>
      <c r="L13" s="3"/>
      <c r="M13" s="3"/>
      <c r="N13" s="93"/>
      <c r="O13" s="70">
        <f t="shared" si="3"/>
        <v>0</v>
      </c>
      <c r="Q13" s="546"/>
      <c r="R13" s="193" t="s">
        <v>51</v>
      </c>
      <c r="S13" s="3"/>
      <c r="T13" s="3"/>
      <c r="U13" s="3"/>
      <c r="V13" s="3"/>
      <c r="W13" s="3"/>
      <c r="X13" s="3"/>
      <c r="Y13" s="3"/>
      <c r="Z13" s="3"/>
      <c r="AA13" s="3"/>
      <c r="AB13" s="3"/>
      <c r="AC13" s="3"/>
      <c r="AD13" s="93"/>
      <c r="AE13" s="70">
        <f t="shared" si="4"/>
        <v>0</v>
      </c>
      <c r="AG13" s="546"/>
      <c r="AH13" s="193" t="s">
        <v>51</v>
      </c>
      <c r="AI13" s="3"/>
      <c r="AJ13" s="3"/>
      <c r="AK13" s="3"/>
      <c r="AL13" s="3"/>
      <c r="AM13" s="3"/>
      <c r="AN13" s="3"/>
      <c r="AO13" s="3"/>
      <c r="AP13" s="3"/>
      <c r="AQ13" s="3"/>
      <c r="AR13" s="3"/>
      <c r="AS13" s="3"/>
      <c r="AT13" s="93"/>
      <c r="AU13" s="70">
        <f t="shared" si="5"/>
        <v>0</v>
      </c>
      <c r="AW13" s="546"/>
      <c r="AX13" s="193" t="s">
        <v>51</v>
      </c>
      <c r="AY13" s="3"/>
      <c r="AZ13" s="3"/>
      <c r="BA13" s="3"/>
      <c r="BB13" s="3"/>
      <c r="BC13" s="3"/>
      <c r="BD13" s="3"/>
      <c r="BE13" s="3"/>
      <c r="BF13" s="3"/>
      <c r="BG13" s="3"/>
      <c r="BH13" s="3"/>
      <c r="BI13" s="3"/>
      <c r="BJ13" s="93"/>
      <c r="BK13" s="70">
        <f t="shared" si="6"/>
        <v>0</v>
      </c>
    </row>
    <row r="14" spans="1:64" x14ac:dyDescent="0.25">
      <c r="A14" s="546"/>
      <c r="B14" s="193" t="s">
        <v>50</v>
      </c>
      <c r="C14" s="3"/>
      <c r="D14" s="3"/>
      <c r="E14" s="3"/>
      <c r="F14" s="3"/>
      <c r="G14" s="3"/>
      <c r="H14" s="3"/>
      <c r="I14" s="3"/>
      <c r="J14" s="3"/>
      <c r="K14" s="3"/>
      <c r="L14" s="3"/>
      <c r="M14" s="3"/>
      <c r="N14" s="93"/>
      <c r="O14" s="70">
        <f t="shared" si="3"/>
        <v>0</v>
      </c>
      <c r="Q14" s="546"/>
      <c r="R14" s="193" t="s">
        <v>50</v>
      </c>
      <c r="S14" s="3"/>
      <c r="T14" s="3"/>
      <c r="U14" s="3"/>
      <c r="V14" s="3"/>
      <c r="W14" s="3"/>
      <c r="X14" s="3"/>
      <c r="Y14" s="3"/>
      <c r="Z14" s="3"/>
      <c r="AA14" s="3"/>
      <c r="AB14" s="3"/>
      <c r="AC14" s="3"/>
      <c r="AD14" s="93"/>
      <c r="AE14" s="70">
        <f t="shared" si="4"/>
        <v>0</v>
      </c>
      <c r="AG14" s="546"/>
      <c r="AH14" s="193" t="s">
        <v>50</v>
      </c>
      <c r="AI14" s="3"/>
      <c r="AJ14" s="3"/>
      <c r="AK14" s="3"/>
      <c r="AL14" s="3"/>
      <c r="AM14" s="3"/>
      <c r="AN14" s="3"/>
      <c r="AO14" s="3"/>
      <c r="AP14" s="3"/>
      <c r="AQ14" s="3"/>
      <c r="AR14" s="3"/>
      <c r="AS14" s="3"/>
      <c r="AT14" s="93"/>
      <c r="AU14" s="70">
        <f t="shared" si="5"/>
        <v>0</v>
      </c>
      <c r="AW14" s="546"/>
      <c r="AX14" s="193" t="s">
        <v>50</v>
      </c>
      <c r="AY14" s="3"/>
      <c r="AZ14" s="3"/>
      <c r="BA14" s="3"/>
      <c r="BB14" s="3"/>
      <c r="BC14" s="3"/>
      <c r="BD14" s="3"/>
      <c r="BE14" s="3"/>
      <c r="BF14" s="3"/>
      <c r="BG14" s="3"/>
      <c r="BH14" s="3"/>
      <c r="BI14" s="3"/>
      <c r="BJ14" s="93"/>
      <c r="BK14" s="70">
        <f t="shared" si="6"/>
        <v>0</v>
      </c>
    </row>
    <row r="15" spans="1:64" x14ac:dyDescent="0.25">
      <c r="A15" s="546"/>
      <c r="B15" s="193" t="s">
        <v>49</v>
      </c>
      <c r="C15" s="3"/>
      <c r="D15" s="3"/>
      <c r="E15" s="3"/>
      <c r="F15" s="3">
        <v>2951</v>
      </c>
      <c r="G15" s="3"/>
      <c r="H15" s="3"/>
      <c r="I15" s="3"/>
      <c r="J15" s="3"/>
      <c r="K15" s="3"/>
      <c r="L15" s="3"/>
      <c r="M15" s="3"/>
      <c r="N15" s="93"/>
      <c r="O15" s="70">
        <f t="shared" si="3"/>
        <v>2951</v>
      </c>
      <c r="Q15" s="546"/>
      <c r="R15" s="193" t="s">
        <v>49</v>
      </c>
      <c r="S15" s="3"/>
      <c r="T15" s="3"/>
      <c r="U15" s="3"/>
      <c r="V15" s="3"/>
      <c r="W15" s="3"/>
      <c r="X15" s="3"/>
      <c r="Y15" s="3"/>
      <c r="Z15" s="3"/>
      <c r="AA15" s="3"/>
      <c r="AB15" s="3"/>
      <c r="AC15" s="3"/>
      <c r="AD15" s="93"/>
      <c r="AE15" s="70">
        <f t="shared" si="4"/>
        <v>0</v>
      </c>
      <c r="AG15" s="546"/>
      <c r="AH15" s="193" t="s">
        <v>49</v>
      </c>
      <c r="AI15" s="3"/>
      <c r="AJ15" s="3"/>
      <c r="AK15" s="3"/>
      <c r="AL15" s="3"/>
      <c r="AM15" s="3"/>
      <c r="AN15" s="3"/>
      <c r="AO15" s="3"/>
      <c r="AP15" s="3"/>
      <c r="AQ15" s="3"/>
      <c r="AR15" s="3"/>
      <c r="AS15" s="3"/>
      <c r="AT15" s="93"/>
      <c r="AU15" s="70">
        <f t="shared" si="5"/>
        <v>0</v>
      </c>
      <c r="AW15" s="546"/>
      <c r="AX15" s="193" t="s">
        <v>49</v>
      </c>
      <c r="AY15" s="3"/>
      <c r="AZ15" s="3"/>
      <c r="BA15" s="3"/>
      <c r="BB15" s="3"/>
      <c r="BC15" s="3"/>
      <c r="BD15" s="3"/>
      <c r="BE15" s="3"/>
      <c r="BF15" s="3"/>
      <c r="BG15" s="3"/>
      <c r="BH15" s="3"/>
      <c r="BI15" s="3"/>
      <c r="BJ15" s="93"/>
      <c r="BK15" s="70">
        <f t="shared" si="6"/>
        <v>0</v>
      </c>
    </row>
    <row r="16" spans="1:64" ht="16.5" customHeight="1" thickBot="1" x14ac:dyDescent="0.3">
      <c r="A16" s="547"/>
      <c r="B16" s="193" t="s">
        <v>48</v>
      </c>
      <c r="C16" s="3"/>
      <c r="D16" s="3"/>
      <c r="E16" s="3"/>
      <c r="F16" s="3"/>
      <c r="G16" s="3"/>
      <c r="H16" s="3"/>
      <c r="I16" s="3"/>
      <c r="J16" s="3"/>
      <c r="K16" s="3"/>
      <c r="L16" s="3"/>
      <c r="M16" s="3"/>
      <c r="N16" s="93"/>
      <c r="O16" s="70">
        <f t="shared" si="3"/>
        <v>0</v>
      </c>
      <c r="Q16" s="547"/>
      <c r="R16" s="193" t="s">
        <v>48</v>
      </c>
      <c r="S16" s="3"/>
      <c r="T16" s="3"/>
      <c r="U16" s="3"/>
      <c r="V16" s="3"/>
      <c r="W16" s="3"/>
      <c r="X16" s="3"/>
      <c r="Y16" s="3"/>
      <c r="Z16" s="3"/>
      <c r="AA16" s="3"/>
      <c r="AB16" s="3"/>
      <c r="AC16" s="3"/>
      <c r="AD16" s="93"/>
      <c r="AE16" s="70">
        <f t="shared" si="4"/>
        <v>0</v>
      </c>
      <c r="AG16" s="547"/>
      <c r="AH16" s="193" t="s">
        <v>48</v>
      </c>
      <c r="AI16" s="3"/>
      <c r="AJ16" s="3"/>
      <c r="AK16" s="3"/>
      <c r="AL16" s="3"/>
      <c r="AM16" s="3"/>
      <c r="AN16" s="3"/>
      <c r="AO16" s="3"/>
      <c r="AP16" s="3"/>
      <c r="AQ16" s="3"/>
      <c r="AR16" s="3"/>
      <c r="AS16" s="3"/>
      <c r="AT16" s="93"/>
      <c r="AU16" s="70">
        <f t="shared" si="5"/>
        <v>0</v>
      </c>
      <c r="AW16" s="547"/>
      <c r="AX16" s="193" t="s">
        <v>48</v>
      </c>
      <c r="AY16" s="3"/>
      <c r="AZ16" s="3"/>
      <c r="BA16" s="3"/>
      <c r="BB16" s="3"/>
      <c r="BC16" s="3"/>
      <c r="BD16" s="3"/>
      <c r="BE16" s="3"/>
      <c r="BF16" s="3"/>
      <c r="BG16" s="3"/>
      <c r="BH16" s="3"/>
      <c r="BI16" s="3"/>
      <c r="BJ16" s="93"/>
      <c r="BK16" s="70">
        <f t="shared" si="6"/>
        <v>0</v>
      </c>
    </row>
    <row r="17" spans="1:64" ht="15.75" thickBot="1" x14ac:dyDescent="0.3">
      <c r="B17" s="194" t="s">
        <v>42</v>
      </c>
      <c r="C17" s="186">
        <f>SUM(C4:C16)</f>
        <v>0</v>
      </c>
      <c r="D17" s="186">
        <f t="shared" ref="D17:N17" si="7">SUM(D4:D16)</f>
        <v>0</v>
      </c>
      <c r="E17" s="186">
        <f t="shared" si="7"/>
        <v>42241.326727599997</v>
      </c>
      <c r="F17" s="186">
        <f t="shared" si="7"/>
        <v>104197.82330259999</v>
      </c>
      <c r="G17" s="186">
        <f t="shared" si="7"/>
        <v>255664.23030699996</v>
      </c>
      <c r="H17" s="186">
        <f t="shared" si="7"/>
        <v>167615.40127332005</v>
      </c>
      <c r="I17" s="186">
        <f t="shared" si="7"/>
        <v>62921.579720999995</v>
      </c>
      <c r="J17" s="186">
        <f t="shared" si="7"/>
        <v>53819.38269708</v>
      </c>
      <c r="K17" s="186">
        <f t="shared" si="7"/>
        <v>43988.980155119993</v>
      </c>
      <c r="L17" s="186">
        <f t="shared" si="7"/>
        <v>71327.083391359993</v>
      </c>
      <c r="M17" s="186">
        <f t="shared" si="7"/>
        <v>218248.15974980002</v>
      </c>
      <c r="N17" s="383">
        <f t="shared" si="7"/>
        <v>396380.29482768686</v>
      </c>
      <c r="O17" s="73">
        <f t="shared" si="3"/>
        <v>1416404.262152567</v>
      </c>
      <c r="Q17" s="74"/>
      <c r="R17" s="194" t="s">
        <v>42</v>
      </c>
      <c r="S17" s="186">
        <f>SUM(S4:S16)</f>
        <v>0</v>
      </c>
      <c r="T17" s="186">
        <f t="shared" ref="T17" si="8">SUM(T4:T16)</f>
        <v>0</v>
      </c>
      <c r="U17" s="186">
        <f t="shared" ref="U17" si="9">SUM(U4:U16)</f>
        <v>55871.667371519994</v>
      </c>
      <c r="V17" s="186">
        <f t="shared" ref="V17" si="10">SUM(V4:V16)</f>
        <v>14331.985667999999</v>
      </c>
      <c r="W17" s="186">
        <f t="shared" ref="W17" si="11">SUM(W4:W16)</f>
        <v>74318.325681599992</v>
      </c>
      <c r="X17" s="186">
        <f t="shared" ref="X17" si="12">SUM(X4:X16)</f>
        <v>46716.586616699999</v>
      </c>
      <c r="Y17" s="186">
        <f t="shared" ref="Y17" si="13">SUM(Y4:Y16)</f>
        <v>0</v>
      </c>
      <c r="Z17" s="186">
        <f t="shared" ref="Z17" si="14">SUM(Z4:Z16)</f>
        <v>74408.485591439996</v>
      </c>
      <c r="AA17" s="186">
        <f t="shared" ref="AA17" si="15">SUM(AA4:AA16)</f>
        <v>243345.72554292</v>
      </c>
      <c r="AB17" s="186">
        <f t="shared" ref="AB17" si="16">SUM(AB4:AB16)</f>
        <v>108194.54670024001</v>
      </c>
      <c r="AC17" s="186">
        <f t="shared" ref="AC17" si="17">SUM(AC4:AC16)</f>
        <v>51415.837473000007</v>
      </c>
      <c r="AD17" s="383">
        <f t="shared" ref="AD17" si="18">SUM(AD4:AD16)</f>
        <v>1690466.7882102006</v>
      </c>
      <c r="AE17" s="73">
        <f t="shared" si="4"/>
        <v>2359069.9488556208</v>
      </c>
      <c r="AG17" s="74"/>
      <c r="AH17" s="194" t="s">
        <v>42</v>
      </c>
      <c r="AI17" s="186">
        <f>SUM(AI4:AI16)</f>
        <v>0</v>
      </c>
      <c r="AJ17" s="186">
        <f t="shared" ref="AJ17" si="19">SUM(AJ4:AJ16)</f>
        <v>0</v>
      </c>
      <c r="AK17" s="186">
        <f t="shared" ref="AK17" si="20">SUM(AK4:AK16)</f>
        <v>0</v>
      </c>
      <c r="AL17" s="186">
        <f t="shared" ref="AL17" si="21">SUM(AL4:AL16)</f>
        <v>0</v>
      </c>
      <c r="AM17" s="186">
        <f t="shared" ref="AM17" si="22">SUM(AM4:AM16)</f>
        <v>0</v>
      </c>
      <c r="AN17" s="186">
        <f t="shared" ref="AN17" si="23">SUM(AN4:AN16)</f>
        <v>0</v>
      </c>
      <c r="AO17" s="186">
        <f t="shared" ref="AO17" si="24">SUM(AO4:AO16)</f>
        <v>0</v>
      </c>
      <c r="AP17" s="186">
        <f t="shared" ref="AP17" si="25">SUM(AP4:AP16)</f>
        <v>0</v>
      </c>
      <c r="AQ17" s="186">
        <f t="shared" ref="AQ17" si="26">SUM(AQ4:AQ16)</f>
        <v>0</v>
      </c>
      <c r="AR17" s="186">
        <f t="shared" ref="AR17" si="27">SUM(AR4:AR16)</f>
        <v>0</v>
      </c>
      <c r="AS17" s="186">
        <f t="shared" ref="AS17" si="28">SUM(AS4:AS16)</f>
        <v>0</v>
      </c>
      <c r="AT17" s="383">
        <f t="shared" ref="AT17" si="29">SUM(AT4:AT16)</f>
        <v>0</v>
      </c>
      <c r="AU17" s="73">
        <f t="shared" si="5"/>
        <v>0</v>
      </c>
      <c r="AW17" s="74"/>
      <c r="AX17" s="194" t="s">
        <v>42</v>
      </c>
      <c r="AY17" s="186">
        <f>SUM(AY4:AY16)</f>
        <v>0</v>
      </c>
      <c r="AZ17" s="186">
        <f t="shared" ref="AZ17" si="30">SUM(AZ4:AZ16)</f>
        <v>0</v>
      </c>
      <c r="BA17" s="186">
        <f t="shared" ref="BA17" si="31">SUM(BA4:BA16)</f>
        <v>0</v>
      </c>
      <c r="BB17" s="186">
        <f t="shared" ref="BB17" si="32">SUM(BB4:BB16)</f>
        <v>0</v>
      </c>
      <c r="BC17" s="186">
        <f t="shared" ref="BC17" si="33">SUM(BC4:BC16)</f>
        <v>0</v>
      </c>
      <c r="BD17" s="186">
        <f t="shared" ref="BD17" si="34">SUM(BD4:BD16)</f>
        <v>0</v>
      </c>
      <c r="BE17" s="186">
        <f t="shared" ref="BE17" si="35">SUM(BE4:BE16)</f>
        <v>0</v>
      </c>
      <c r="BF17" s="186">
        <f t="shared" ref="BF17" si="36">SUM(BF4:BF16)</f>
        <v>0</v>
      </c>
      <c r="BG17" s="186">
        <f t="shared" ref="BG17" si="37">SUM(BG4:BG16)</f>
        <v>0</v>
      </c>
      <c r="BH17" s="186">
        <f t="shared" ref="BH17" si="38">SUM(BH4:BH16)</f>
        <v>0</v>
      </c>
      <c r="BI17" s="186">
        <f t="shared" ref="BI17" si="39">SUM(BI4:BI16)</f>
        <v>0</v>
      </c>
      <c r="BJ17" s="383">
        <f t="shared" ref="BJ17" si="40">SUM(BJ4:BJ16)</f>
        <v>0</v>
      </c>
      <c r="BK17" s="73">
        <f t="shared" si="6"/>
        <v>0</v>
      </c>
    </row>
    <row r="18" spans="1:64" ht="21.75" thickBot="1" x14ac:dyDescent="0.4">
      <c r="A18" s="76"/>
      <c r="Q18" s="76"/>
      <c r="AG18" s="76"/>
      <c r="AW18" s="76"/>
    </row>
    <row r="19" spans="1:64" ht="21.75" thickBot="1" x14ac:dyDescent="0.4">
      <c r="A19" s="76"/>
      <c r="B19" s="181" t="s">
        <v>35</v>
      </c>
      <c r="C19" s="182">
        <f>C$3</f>
        <v>44927</v>
      </c>
      <c r="D19" s="182">
        <f t="shared" ref="D19:N19" si="41">D$3</f>
        <v>44958</v>
      </c>
      <c r="E19" s="182">
        <f t="shared" si="41"/>
        <v>44986</v>
      </c>
      <c r="F19" s="182">
        <f t="shared" si="41"/>
        <v>45017</v>
      </c>
      <c r="G19" s="182">
        <f t="shared" si="41"/>
        <v>45047</v>
      </c>
      <c r="H19" s="182">
        <f t="shared" si="41"/>
        <v>45078</v>
      </c>
      <c r="I19" s="182">
        <f t="shared" si="41"/>
        <v>45108</v>
      </c>
      <c r="J19" s="182">
        <f t="shared" si="41"/>
        <v>45139</v>
      </c>
      <c r="K19" s="182">
        <f t="shared" si="41"/>
        <v>45170</v>
      </c>
      <c r="L19" s="182">
        <f t="shared" si="41"/>
        <v>45200</v>
      </c>
      <c r="M19" s="182">
        <f t="shared" si="41"/>
        <v>45231</v>
      </c>
      <c r="N19" s="182" t="str">
        <f t="shared" si="41"/>
        <v>Dec-23 +</v>
      </c>
      <c r="O19" s="183" t="s">
        <v>33</v>
      </c>
      <c r="Q19" s="76"/>
      <c r="R19" s="181" t="s">
        <v>35</v>
      </c>
      <c r="S19" s="182">
        <f t="shared" ref="S19:AD19" si="42">S$3</f>
        <v>44927</v>
      </c>
      <c r="T19" s="182">
        <f t="shared" si="42"/>
        <v>44958</v>
      </c>
      <c r="U19" s="182">
        <f t="shared" si="42"/>
        <v>44986</v>
      </c>
      <c r="V19" s="182">
        <f t="shared" si="42"/>
        <v>45017</v>
      </c>
      <c r="W19" s="182">
        <f t="shared" si="42"/>
        <v>45047</v>
      </c>
      <c r="X19" s="182">
        <f t="shared" si="42"/>
        <v>45078</v>
      </c>
      <c r="Y19" s="182">
        <f t="shared" si="42"/>
        <v>45108</v>
      </c>
      <c r="Z19" s="182">
        <f t="shared" si="42"/>
        <v>45139</v>
      </c>
      <c r="AA19" s="182">
        <f t="shared" si="42"/>
        <v>45170</v>
      </c>
      <c r="AB19" s="182">
        <f t="shared" si="42"/>
        <v>45200</v>
      </c>
      <c r="AC19" s="182">
        <f t="shared" si="42"/>
        <v>45231</v>
      </c>
      <c r="AD19" s="182" t="str">
        <f t="shared" si="42"/>
        <v>Dec-23 +</v>
      </c>
      <c r="AE19" s="183" t="s">
        <v>33</v>
      </c>
      <c r="AG19" s="76"/>
      <c r="AH19" s="195" t="s">
        <v>35</v>
      </c>
      <c r="AI19" s="182">
        <f t="shared" ref="AI19:AT19" si="43">AI$3</f>
        <v>44927</v>
      </c>
      <c r="AJ19" s="182">
        <f t="shared" si="43"/>
        <v>44958</v>
      </c>
      <c r="AK19" s="182">
        <f t="shared" si="43"/>
        <v>44986</v>
      </c>
      <c r="AL19" s="182">
        <f t="shared" si="43"/>
        <v>45017</v>
      </c>
      <c r="AM19" s="182">
        <f t="shared" si="43"/>
        <v>45047</v>
      </c>
      <c r="AN19" s="182">
        <f t="shared" si="43"/>
        <v>45078</v>
      </c>
      <c r="AO19" s="182">
        <f t="shared" si="43"/>
        <v>45108</v>
      </c>
      <c r="AP19" s="182">
        <f t="shared" si="43"/>
        <v>45139</v>
      </c>
      <c r="AQ19" s="182">
        <f t="shared" si="43"/>
        <v>45170</v>
      </c>
      <c r="AR19" s="182">
        <f t="shared" si="43"/>
        <v>45200</v>
      </c>
      <c r="AS19" s="182">
        <f t="shared" si="43"/>
        <v>45231</v>
      </c>
      <c r="AT19" s="182" t="str">
        <f t="shared" si="43"/>
        <v>Dec-23 +</v>
      </c>
      <c r="AU19" s="183" t="s">
        <v>33</v>
      </c>
      <c r="AW19" s="76"/>
      <c r="AX19" s="181" t="s">
        <v>35</v>
      </c>
      <c r="AY19" s="182">
        <f t="shared" ref="AY19:BJ19" si="44">AY$3</f>
        <v>44927</v>
      </c>
      <c r="AZ19" s="182">
        <f t="shared" si="44"/>
        <v>44958</v>
      </c>
      <c r="BA19" s="182">
        <f t="shared" si="44"/>
        <v>44986</v>
      </c>
      <c r="BB19" s="182">
        <f t="shared" si="44"/>
        <v>45017</v>
      </c>
      <c r="BC19" s="182">
        <f t="shared" si="44"/>
        <v>45047</v>
      </c>
      <c r="BD19" s="182">
        <f t="shared" si="44"/>
        <v>45078</v>
      </c>
      <c r="BE19" s="182">
        <f t="shared" si="44"/>
        <v>45108</v>
      </c>
      <c r="BF19" s="182">
        <f t="shared" si="44"/>
        <v>45139</v>
      </c>
      <c r="BG19" s="182">
        <f t="shared" si="44"/>
        <v>45170</v>
      </c>
      <c r="BH19" s="182">
        <f t="shared" si="44"/>
        <v>45200</v>
      </c>
      <c r="BI19" s="182">
        <f t="shared" si="44"/>
        <v>45231</v>
      </c>
      <c r="BJ19" s="182" t="str">
        <f t="shared" si="44"/>
        <v>Dec-23 +</v>
      </c>
      <c r="BK19" s="183" t="s">
        <v>33</v>
      </c>
    </row>
    <row r="20" spans="1:64" ht="15" customHeight="1" x14ac:dyDescent="0.25">
      <c r="A20" s="542" t="s">
        <v>67</v>
      </c>
      <c r="B20" s="193" t="s">
        <v>60</v>
      </c>
      <c r="C20" s="3"/>
      <c r="D20" s="3"/>
      <c r="E20" s="3"/>
      <c r="F20" s="3"/>
      <c r="G20" s="3"/>
      <c r="H20" s="3"/>
      <c r="I20" s="3"/>
      <c r="J20" s="3"/>
      <c r="K20" s="3"/>
      <c r="L20" s="3"/>
      <c r="M20" s="3"/>
      <c r="N20" s="93"/>
      <c r="O20" s="70">
        <f t="shared" ref="O20:O33" si="45">SUM(C20:N20)</f>
        <v>0</v>
      </c>
      <c r="Q20" s="542" t="s">
        <v>67</v>
      </c>
      <c r="R20" s="193" t="s">
        <v>60</v>
      </c>
      <c r="S20" s="3"/>
      <c r="T20" s="3">
        <v>69559</v>
      </c>
      <c r="U20" s="3">
        <v>134212</v>
      </c>
      <c r="V20" s="3"/>
      <c r="W20" s="3">
        <v>381013</v>
      </c>
      <c r="X20" s="3">
        <v>100101</v>
      </c>
      <c r="Y20" s="3"/>
      <c r="Z20" s="3"/>
      <c r="AA20" s="3">
        <v>84066</v>
      </c>
      <c r="AB20" s="3"/>
      <c r="AC20" s="3"/>
      <c r="AD20" s="93">
        <v>380322</v>
      </c>
      <c r="AE20" s="70">
        <f t="shared" ref="AE20:AE33" si="46">SUM(S20:AD20)</f>
        <v>1149273</v>
      </c>
      <c r="AG20" s="542" t="s">
        <v>67</v>
      </c>
      <c r="AH20" s="193" t="s">
        <v>60</v>
      </c>
      <c r="AI20" s="3"/>
      <c r="AJ20" s="3"/>
      <c r="AK20" s="3"/>
      <c r="AL20" s="3">
        <v>593627</v>
      </c>
      <c r="AM20" s="3"/>
      <c r="AN20" s="3"/>
      <c r="AO20" s="3"/>
      <c r="AP20" s="3"/>
      <c r="AQ20" s="3"/>
      <c r="AR20" s="3"/>
      <c r="AS20" s="3"/>
      <c r="AT20" s="93"/>
      <c r="AU20" s="70">
        <f t="shared" ref="AU20:AU33" si="47">SUM(AI20:AT20)</f>
        <v>593627</v>
      </c>
      <c r="AW20" s="542" t="s">
        <v>67</v>
      </c>
      <c r="AX20" s="193" t="s">
        <v>60</v>
      </c>
      <c r="AY20" s="3"/>
      <c r="AZ20" s="3"/>
      <c r="BA20" s="3"/>
      <c r="BB20" s="3"/>
      <c r="BC20" s="3"/>
      <c r="BD20" s="3"/>
      <c r="BE20" s="3"/>
      <c r="BF20" s="3"/>
      <c r="BG20" s="3"/>
      <c r="BH20" s="3"/>
      <c r="BI20" s="3"/>
      <c r="BJ20" s="93">
        <v>787510</v>
      </c>
      <c r="BK20" s="70">
        <f t="shared" ref="BK20:BK33" si="48">SUM(AY20:BJ20)</f>
        <v>787510</v>
      </c>
      <c r="BL20" s="190"/>
    </row>
    <row r="21" spans="1:64" x14ac:dyDescent="0.25">
      <c r="A21" s="543"/>
      <c r="B21" s="193" t="s">
        <v>59</v>
      </c>
      <c r="C21" s="3"/>
      <c r="D21" s="3"/>
      <c r="E21" s="3"/>
      <c r="F21" s="3"/>
      <c r="G21" s="3"/>
      <c r="H21" s="3"/>
      <c r="I21" s="3"/>
      <c r="J21" s="3"/>
      <c r="K21" s="3"/>
      <c r="L21" s="3"/>
      <c r="M21" s="3"/>
      <c r="N21" s="93"/>
      <c r="O21" s="70">
        <f t="shared" si="45"/>
        <v>0</v>
      </c>
      <c r="Q21" s="543"/>
      <c r="R21" s="193" t="s">
        <v>59</v>
      </c>
      <c r="S21" s="3"/>
      <c r="T21" s="3"/>
      <c r="U21" s="3"/>
      <c r="V21" s="3"/>
      <c r="W21" s="3">
        <v>32324.144</v>
      </c>
      <c r="X21" s="3"/>
      <c r="Y21" s="3"/>
      <c r="Z21" s="3"/>
      <c r="AA21" s="3"/>
      <c r="AB21" s="3">
        <v>73906.349999999991</v>
      </c>
      <c r="AC21" s="3"/>
      <c r="AD21" s="93"/>
      <c r="AE21" s="70">
        <f t="shared" si="46"/>
        <v>106230.49399999999</v>
      </c>
      <c r="AG21" s="543"/>
      <c r="AH21" s="193" t="s">
        <v>59</v>
      </c>
      <c r="AI21" s="3"/>
      <c r="AJ21" s="3"/>
      <c r="AK21" s="3"/>
      <c r="AL21" s="3"/>
      <c r="AM21" s="3"/>
      <c r="AN21" s="3"/>
      <c r="AO21" s="3"/>
      <c r="AP21" s="3"/>
      <c r="AQ21" s="3"/>
      <c r="AR21" s="3"/>
      <c r="AS21" s="3"/>
      <c r="AT21" s="93"/>
      <c r="AU21" s="70">
        <f t="shared" si="47"/>
        <v>0</v>
      </c>
      <c r="AW21" s="543"/>
      <c r="AX21" s="193" t="s">
        <v>59</v>
      </c>
      <c r="AY21" s="3"/>
      <c r="AZ21" s="3"/>
      <c r="BA21" s="3"/>
      <c r="BB21" s="3"/>
      <c r="BC21" s="3"/>
      <c r="BD21" s="3"/>
      <c r="BE21" s="3"/>
      <c r="BF21" s="3"/>
      <c r="BG21" s="3"/>
      <c r="BH21" s="3"/>
      <c r="BI21" s="3"/>
      <c r="BJ21" s="93"/>
      <c r="BK21" s="70">
        <f t="shared" si="48"/>
        <v>0</v>
      </c>
    </row>
    <row r="22" spans="1:64" x14ac:dyDescent="0.25">
      <c r="A22" s="543"/>
      <c r="B22" s="193" t="s">
        <v>58</v>
      </c>
      <c r="C22" s="3"/>
      <c r="D22" s="3"/>
      <c r="E22" s="3"/>
      <c r="F22" s="3"/>
      <c r="G22" s="3"/>
      <c r="H22" s="3"/>
      <c r="I22" s="3"/>
      <c r="J22" s="3"/>
      <c r="K22" s="3"/>
      <c r="L22" s="3"/>
      <c r="M22" s="3"/>
      <c r="N22" s="93"/>
      <c r="O22" s="70">
        <f t="shared" si="45"/>
        <v>0</v>
      </c>
      <c r="Q22" s="543"/>
      <c r="R22" s="193" t="s">
        <v>58</v>
      </c>
      <c r="S22" s="3"/>
      <c r="T22" s="3"/>
      <c r="U22" s="3"/>
      <c r="V22" s="3"/>
      <c r="W22" s="3"/>
      <c r="X22" s="3"/>
      <c r="Y22" s="3"/>
      <c r="Z22" s="3"/>
      <c r="AA22" s="3"/>
      <c r="AB22" s="3"/>
      <c r="AC22" s="3"/>
      <c r="AD22" s="93"/>
      <c r="AE22" s="70">
        <f t="shared" si="46"/>
        <v>0</v>
      </c>
      <c r="AG22" s="543"/>
      <c r="AH22" s="193" t="s">
        <v>58</v>
      </c>
      <c r="AI22" s="3"/>
      <c r="AJ22" s="3"/>
      <c r="AK22" s="3"/>
      <c r="AL22" s="3"/>
      <c r="AM22" s="3"/>
      <c r="AN22" s="3"/>
      <c r="AO22" s="3"/>
      <c r="AP22" s="3"/>
      <c r="AQ22" s="3"/>
      <c r="AR22" s="3"/>
      <c r="AS22" s="3"/>
      <c r="AT22" s="93"/>
      <c r="AU22" s="70">
        <f t="shared" si="47"/>
        <v>0</v>
      </c>
      <c r="AW22" s="543"/>
      <c r="AX22" s="193" t="s">
        <v>58</v>
      </c>
      <c r="AY22" s="3"/>
      <c r="AZ22" s="3"/>
      <c r="BA22" s="3"/>
      <c r="BB22" s="3"/>
      <c r="BC22" s="3"/>
      <c r="BD22" s="3"/>
      <c r="BE22" s="3"/>
      <c r="BF22" s="3"/>
      <c r="BG22" s="3"/>
      <c r="BH22" s="3"/>
      <c r="BI22" s="3"/>
      <c r="BJ22" s="93"/>
      <c r="BK22" s="70">
        <f t="shared" si="48"/>
        <v>0</v>
      </c>
    </row>
    <row r="23" spans="1:64" x14ac:dyDescent="0.25">
      <c r="A23" s="543"/>
      <c r="B23" s="193" t="s">
        <v>57</v>
      </c>
      <c r="C23" s="3"/>
      <c r="D23" s="3"/>
      <c r="E23" s="3"/>
      <c r="F23" s="3">
        <v>7297.2204975624063</v>
      </c>
      <c r="G23" s="3">
        <v>8637.482</v>
      </c>
      <c r="H23" s="3">
        <v>5758.6546299067359</v>
      </c>
      <c r="I23" s="3"/>
      <c r="J23" s="3"/>
      <c r="K23" s="3">
        <v>4201.2875500190212</v>
      </c>
      <c r="L23" s="3"/>
      <c r="M23" s="3"/>
      <c r="N23" s="93">
        <v>1401852.8529103559</v>
      </c>
      <c r="O23" s="70">
        <f t="shared" si="45"/>
        <v>1427747.497587844</v>
      </c>
      <c r="Q23" s="543"/>
      <c r="R23" s="193" t="s">
        <v>57</v>
      </c>
      <c r="S23" s="3"/>
      <c r="T23" s="3"/>
      <c r="U23" s="3"/>
      <c r="V23" s="3">
        <v>104203.36864457956</v>
      </c>
      <c r="W23" s="3">
        <v>32288.731857008017</v>
      </c>
      <c r="X23" s="3">
        <v>54696.643302233468</v>
      </c>
      <c r="Y23" s="3">
        <v>175260.98350790705</v>
      </c>
      <c r="Z23" s="3">
        <v>257600.89247814743</v>
      </c>
      <c r="AA23" s="3"/>
      <c r="AB23" s="3">
        <v>162306.94828002813</v>
      </c>
      <c r="AC23" s="3">
        <v>99336.204828008937</v>
      </c>
      <c r="AD23" s="93">
        <v>618389.88814034406</v>
      </c>
      <c r="AE23" s="70">
        <f t="shared" si="46"/>
        <v>1504083.6610382567</v>
      </c>
      <c r="AG23" s="543"/>
      <c r="AH23" s="193" t="s">
        <v>57</v>
      </c>
      <c r="AI23" s="3"/>
      <c r="AJ23" s="3"/>
      <c r="AK23" s="3"/>
      <c r="AL23" s="3"/>
      <c r="AM23" s="3">
        <v>219305.17331300111</v>
      </c>
      <c r="AN23" s="3"/>
      <c r="AO23" s="3"/>
      <c r="AP23" s="3">
        <v>73005.890480873146</v>
      </c>
      <c r="AQ23" s="3"/>
      <c r="AR23" s="3"/>
      <c r="AS23" s="3"/>
      <c r="AT23" s="93">
        <v>1830185.9869000164</v>
      </c>
      <c r="AU23" s="70">
        <f t="shared" si="47"/>
        <v>2122497.0506938905</v>
      </c>
      <c r="AW23" s="543"/>
      <c r="AX23" s="193" t="s">
        <v>57</v>
      </c>
      <c r="AY23" s="3"/>
      <c r="AZ23" s="3"/>
      <c r="BA23" s="3"/>
      <c r="BB23" s="3"/>
      <c r="BC23" s="3"/>
      <c r="BD23" s="3">
        <v>802283.76159813162</v>
      </c>
      <c r="BE23" s="3"/>
      <c r="BF23" s="3"/>
      <c r="BG23" s="3"/>
      <c r="BH23" s="3"/>
      <c r="BI23" s="3"/>
      <c r="BJ23" s="93"/>
      <c r="BK23" s="70">
        <f t="shared" si="48"/>
        <v>802283.76159813162</v>
      </c>
    </row>
    <row r="24" spans="1:64" x14ac:dyDescent="0.25">
      <c r="A24" s="543"/>
      <c r="B24" s="193" t="s">
        <v>56</v>
      </c>
      <c r="C24" s="3"/>
      <c r="D24" s="3"/>
      <c r="E24" s="3"/>
      <c r="F24" s="3"/>
      <c r="G24" s="3"/>
      <c r="H24" s="3"/>
      <c r="I24" s="3"/>
      <c r="J24" s="3"/>
      <c r="K24" s="3"/>
      <c r="L24" s="3"/>
      <c r="M24" s="3"/>
      <c r="N24" s="93"/>
      <c r="O24" s="70">
        <f t="shared" si="45"/>
        <v>0</v>
      </c>
      <c r="Q24" s="543"/>
      <c r="R24" s="193" t="s">
        <v>56</v>
      </c>
      <c r="S24" s="3"/>
      <c r="T24" s="3"/>
      <c r="U24" s="3"/>
      <c r="V24" s="3"/>
      <c r="W24" s="3"/>
      <c r="X24" s="3"/>
      <c r="Y24" s="3"/>
      <c r="Z24" s="3"/>
      <c r="AA24" s="3"/>
      <c r="AB24" s="3"/>
      <c r="AC24" s="3"/>
      <c r="AD24" s="93"/>
      <c r="AE24" s="70">
        <f t="shared" si="46"/>
        <v>0</v>
      </c>
      <c r="AG24" s="543"/>
      <c r="AH24" s="193" t="s">
        <v>56</v>
      </c>
      <c r="AI24" s="3"/>
      <c r="AJ24" s="3"/>
      <c r="AK24" s="3"/>
      <c r="AL24" s="3"/>
      <c r="AM24" s="3"/>
      <c r="AN24" s="3"/>
      <c r="AO24" s="3"/>
      <c r="AP24" s="3"/>
      <c r="AQ24" s="3"/>
      <c r="AR24" s="3"/>
      <c r="AS24" s="3"/>
      <c r="AT24" s="93"/>
      <c r="AU24" s="70">
        <f t="shared" si="47"/>
        <v>0</v>
      </c>
      <c r="AW24" s="543"/>
      <c r="AX24" s="193" t="s">
        <v>56</v>
      </c>
      <c r="AY24" s="3"/>
      <c r="AZ24" s="3"/>
      <c r="BA24" s="3"/>
      <c r="BB24" s="3"/>
      <c r="BC24" s="3"/>
      <c r="BD24" s="3"/>
      <c r="BE24" s="3"/>
      <c r="BF24" s="3"/>
      <c r="BG24" s="3"/>
      <c r="BH24" s="3"/>
      <c r="BI24" s="3"/>
      <c r="BJ24" s="93"/>
      <c r="BK24" s="70">
        <f t="shared" si="48"/>
        <v>0</v>
      </c>
    </row>
    <row r="25" spans="1:64" x14ac:dyDescent="0.25">
      <c r="A25" s="543"/>
      <c r="B25" s="193" t="s">
        <v>55</v>
      </c>
      <c r="C25" s="3"/>
      <c r="D25" s="3"/>
      <c r="E25" s="3"/>
      <c r="F25" s="3"/>
      <c r="G25" s="3"/>
      <c r="H25" s="3"/>
      <c r="I25" s="3"/>
      <c r="J25" s="3"/>
      <c r="K25" s="3"/>
      <c r="L25" s="3"/>
      <c r="M25" s="3"/>
      <c r="N25" s="93"/>
      <c r="O25" s="70">
        <f t="shared" si="45"/>
        <v>0</v>
      </c>
      <c r="Q25" s="543"/>
      <c r="R25" s="193" t="s">
        <v>55</v>
      </c>
      <c r="S25" s="3"/>
      <c r="T25" s="3"/>
      <c r="U25" s="3"/>
      <c r="V25" s="3"/>
      <c r="W25" s="3"/>
      <c r="X25" s="3"/>
      <c r="Y25" s="3"/>
      <c r="Z25" s="3"/>
      <c r="AA25" s="3"/>
      <c r="AB25" s="3"/>
      <c r="AC25" s="3"/>
      <c r="AD25" s="93"/>
      <c r="AE25" s="70">
        <f t="shared" si="46"/>
        <v>0</v>
      </c>
      <c r="AG25" s="543"/>
      <c r="AH25" s="193" t="s">
        <v>55</v>
      </c>
      <c r="AI25" s="3"/>
      <c r="AJ25" s="3"/>
      <c r="AK25" s="3"/>
      <c r="AL25" s="3"/>
      <c r="AM25" s="3"/>
      <c r="AN25" s="3"/>
      <c r="AO25" s="3"/>
      <c r="AP25" s="3"/>
      <c r="AQ25" s="3"/>
      <c r="AR25" s="3"/>
      <c r="AS25" s="3"/>
      <c r="AT25" s="93"/>
      <c r="AU25" s="70">
        <f t="shared" si="47"/>
        <v>0</v>
      </c>
      <c r="AW25" s="543"/>
      <c r="AX25" s="193" t="s">
        <v>55</v>
      </c>
      <c r="AY25" s="3"/>
      <c r="AZ25" s="3"/>
      <c r="BA25" s="3"/>
      <c r="BB25" s="3"/>
      <c r="BC25" s="3"/>
      <c r="BD25" s="3"/>
      <c r="BE25" s="3"/>
      <c r="BF25" s="3"/>
      <c r="BG25" s="3"/>
      <c r="BH25" s="3"/>
      <c r="BI25" s="3"/>
      <c r="BJ25" s="93"/>
      <c r="BK25" s="70">
        <f t="shared" si="48"/>
        <v>0</v>
      </c>
    </row>
    <row r="26" spans="1:64" x14ac:dyDescent="0.25">
      <c r="A26" s="543"/>
      <c r="B26" s="193" t="s">
        <v>54</v>
      </c>
      <c r="C26" s="3"/>
      <c r="D26" s="3"/>
      <c r="E26" s="3"/>
      <c r="F26" s="3">
        <v>12220.004566986148</v>
      </c>
      <c r="G26" s="3"/>
      <c r="H26" s="3"/>
      <c r="I26" s="3"/>
      <c r="J26" s="3"/>
      <c r="K26" s="3">
        <v>6789.5877672971947</v>
      </c>
      <c r="L26" s="3">
        <v>57725.205239278694</v>
      </c>
      <c r="M26" s="3">
        <v>427781.63176418742</v>
      </c>
      <c r="N26" s="93">
        <v>434577.4866022286</v>
      </c>
      <c r="O26" s="70">
        <f t="shared" si="45"/>
        <v>939093.91593997809</v>
      </c>
      <c r="Q26" s="543"/>
      <c r="R26" s="193" t="s">
        <v>54</v>
      </c>
      <c r="S26" s="3"/>
      <c r="T26" s="3"/>
      <c r="U26" s="3">
        <v>150210.304</v>
      </c>
      <c r="V26" s="3">
        <v>201215.27361040196</v>
      </c>
      <c r="W26" s="3">
        <v>613691.93567210925</v>
      </c>
      <c r="X26" s="3">
        <v>407910.31720260193</v>
      </c>
      <c r="Y26" s="3">
        <v>314259.9123071006</v>
      </c>
      <c r="Z26" s="3">
        <v>253813.23159723345</v>
      </c>
      <c r="AA26" s="3">
        <v>11690.437089116886</v>
      </c>
      <c r="AB26" s="3">
        <v>2207952.4772077496</v>
      </c>
      <c r="AC26" s="3">
        <v>1102849.3409457165</v>
      </c>
      <c r="AD26" s="93">
        <v>2979659.7152820192</v>
      </c>
      <c r="AE26" s="70">
        <f t="shared" si="46"/>
        <v>8243252.9449140485</v>
      </c>
      <c r="AG26" s="543"/>
      <c r="AH26" s="193" t="s">
        <v>54</v>
      </c>
      <c r="AI26" s="3"/>
      <c r="AJ26" s="3"/>
      <c r="AK26" s="3"/>
      <c r="AL26" s="3"/>
      <c r="AM26" s="3">
        <v>222492.7621701757</v>
      </c>
      <c r="AN26" s="3"/>
      <c r="AO26" s="3"/>
      <c r="AP26" s="3">
        <v>205977.53038384736</v>
      </c>
      <c r="AQ26" s="3">
        <v>1731132.5836393312</v>
      </c>
      <c r="AR26" s="3">
        <v>657162.1251026541</v>
      </c>
      <c r="AS26" s="3"/>
      <c r="AT26" s="93">
        <v>106251.13401018643</v>
      </c>
      <c r="AU26" s="70">
        <f t="shared" si="47"/>
        <v>2923016.1353061949</v>
      </c>
      <c r="AW26" s="543"/>
      <c r="AX26" s="193" t="s">
        <v>54</v>
      </c>
      <c r="AY26" s="3"/>
      <c r="AZ26" s="3"/>
      <c r="BA26" s="3"/>
      <c r="BB26" s="3"/>
      <c r="BC26" s="3"/>
      <c r="BD26" s="3"/>
      <c r="BE26" s="3"/>
      <c r="BF26" s="3"/>
      <c r="BG26" s="3"/>
      <c r="BH26" s="3"/>
      <c r="BI26" s="3"/>
      <c r="BJ26" s="93"/>
      <c r="BK26" s="70">
        <f t="shared" si="48"/>
        <v>0</v>
      </c>
    </row>
    <row r="27" spans="1:64" x14ac:dyDescent="0.25">
      <c r="A27" s="543"/>
      <c r="B27" s="193" t="s">
        <v>53</v>
      </c>
      <c r="C27" s="3"/>
      <c r="D27" s="3"/>
      <c r="E27" s="3">
        <v>34922.431612347398</v>
      </c>
      <c r="F27" s="3">
        <v>72177.430387232234</v>
      </c>
      <c r="G27" s="3">
        <v>142811.58292730642</v>
      </c>
      <c r="H27" s="3">
        <v>15458.122623909307</v>
      </c>
      <c r="I27" s="3"/>
      <c r="J27" s="3">
        <v>53965.846642469653</v>
      </c>
      <c r="K27" s="3">
        <v>646457.81918952172</v>
      </c>
      <c r="L27" s="3">
        <v>278242.58663717768</v>
      </c>
      <c r="M27" s="3">
        <v>1274889.6100352586</v>
      </c>
      <c r="N27" s="93">
        <v>3080348.187292187</v>
      </c>
      <c r="O27" s="70">
        <f t="shared" si="45"/>
        <v>5599273.6173474099</v>
      </c>
      <c r="Q27" s="543"/>
      <c r="R27" s="193" t="s">
        <v>53</v>
      </c>
      <c r="S27" s="3"/>
      <c r="T27" s="3"/>
      <c r="U27" s="3">
        <v>700961.3239206787</v>
      </c>
      <c r="V27" s="3">
        <v>643540.52622682927</v>
      </c>
      <c r="W27" s="3">
        <v>2426290.7429972463</v>
      </c>
      <c r="X27" s="3">
        <v>222512.60596297137</v>
      </c>
      <c r="Y27" s="3">
        <v>250791.24907201075</v>
      </c>
      <c r="Z27" s="3">
        <v>360737.80246708135</v>
      </c>
      <c r="AA27" s="3">
        <v>232032.95575558633</v>
      </c>
      <c r="AB27" s="3">
        <v>1109708.1920846889</v>
      </c>
      <c r="AC27" s="3">
        <v>202677.18617257738</v>
      </c>
      <c r="AD27" s="93">
        <v>2247818.1274468708</v>
      </c>
      <c r="AE27" s="70">
        <f t="shared" si="46"/>
        <v>8397070.7121065427</v>
      </c>
      <c r="AG27" s="543"/>
      <c r="AH27" s="193" t="s">
        <v>53</v>
      </c>
      <c r="AI27" s="3"/>
      <c r="AJ27" s="3">
        <v>1950.5945810120947</v>
      </c>
      <c r="AK27" s="3">
        <v>3148.1057785429539</v>
      </c>
      <c r="AL27" s="3"/>
      <c r="AM27" s="3"/>
      <c r="AN27" s="3">
        <v>496.02126700446775</v>
      </c>
      <c r="AO27" s="3"/>
      <c r="AP27" s="3">
        <v>207597.5723175341</v>
      </c>
      <c r="AQ27" s="3"/>
      <c r="AR27" s="3">
        <v>137711.07227115644</v>
      </c>
      <c r="AS27" s="3"/>
      <c r="AT27" s="93">
        <v>52026.113841027</v>
      </c>
      <c r="AU27" s="70">
        <f t="shared" si="47"/>
        <v>402929.48005627707</v>
      </c>
      <c r="AW27" s="543"/>
      <c r="AX27" s="193" t="s">
        <v>53</v>
      </c>
      <c r="AY27" s="3"/>
      <c r="AZ27" s="3"/>
      <c r="BA27" s="3"/>
      <c r="BB27" s="3"/>
      <c r="BC27" s="3"/>
      <c r="BD27" s="3"/>
      <c r="BE27" s="3">
        <v>6434.6992465962794</v>
      </c>
      <c r="BF27" s="3">
        <v>5849.9734464413777</v>
      </c>
      <c r="BG27" s="3">
        <v>16102.588211696133</v>
      </c>
      <c r="BH27" s="3"/>
      <c r="BI27" s="3"/>
      <c r="BJ27" s="93">
        <v>5175.6379648385882</v>
      </c>
      <c r="BK27" s="70">
        <f t="shared" si="48"/>
        <v>33562.898869572382</v>
      </c>
    </row>
    <row r="28" spans="1:64" x14ac:dyDescent="0.25">
      <c r="A28" s="543"/>
      <c r="B28" s="193" t="s">
        <v>52</v>
      </c>
      <c r="C28" s="3"/>
      <c r="D28" s="3"/>
      <c r="E28" s="3">
        <v>2616.7837279378032</v>
      </c>
      <c r="F28" s="3">
        <v>7580.6169911722936</v>
      </c>
      <c r="G28" s="3"/>
      <c r="H28" s="3"/>
      <c r="I28" s="3"/>
      <c r="J28" s="3"/>
      <c r="K28" s="3"/>
      <c r="L28" s="3"/>
      <c r="M28" s="3"/>
      <c r="N28" s="93">
        <v>1300.6981034405478</v>
      </c>
      <c r="O28" s="70">
        <f t="shared" si="45"/>
        <v>11498.098822550644</v>
      </c>
      <c r="Q28" s="543"/>
      <c r="R28" s="193" t="s">
        <v>52</v>
      </c>
      <c r="S28" s="3"/>
      <c r="T28" s="3"/>
      <c r="U28" s="3"/>
      <c r="V28" s="3"/>
      <c r="W28" s="3"/>
      <c r="X28" s="3"/>
      <c r="Y28" s="3"/>
      <c r="Z28" s="3"/>
      <c r="AA28" s="3"/>
      <c r="AB28" s="3"/>
      <c r="AC28" s="3"/>
      <c r="AD28" s="93"/>
      <c r="AE28" s="70">
        <f t="shared" si="46"/>
        <v>0</v>
      </c>
      <c r="AG28" s="543"/>
      <c r="AH28" s="193" t="s">
        <v>52</v>
      </c>
      <c r="AI28" s="3"/>
      <c r="AJ28" s="3">
        <v>90471.382627063067</v>
      </c>
      <c r="AK28" s="3"/>
      <c r="AL28" s="3"/>
      <c r="AM28" s="3"/>
      <c r="AN28" s="3"/>
      <c r="AO28" s="3"/>
      <c r="AP28" s="3"/>
      <c r="AQ28" s="3"/>
      <c r="AR28" s="3"/>
      <c r="AS28" s="3"/>
      <c r="AT28" s="93"/>
      <c r="AU28" s="70">
        <f t="shared" si="47"/>
        <v>90471.382627063067</v>
      </c>
      <c r="AW28" s="543"/>
      <c r="AX28" s="193" t="s">
        <v>52</v>
      </c>
      <c r="AY28" s="3"/>
      <c r="AZ28" s="3"/>
      <c r="BA28" s="3"/>
      <c r="BB28" s="3"/>
      <c r="BC28" s="3"/>
      <c r="BD28" s="3"/>
      <c r="BE28" s="3"/>
      <c r="BF28" s="3"/>
      <c r="BG28" s="3"/>
      <c r="BH28" s="3"/>
      <c r="BI28" s="3"/>
      <c r="BJ28" s="93"/>
      <c r="BK28" s="70">
        <f t="shared" si="48"/>
        <v>0</v>
      </c>
    </row>
    <row r="29" spans="1:64" x14ac:dyDescent="0.25">
      <c r="A29" s="543"/>
      <c r="B29" s="193" t="s">
        <v>51</v>
      </c>
      <c r="C29" s="3"/>
      <c r="D29" s="3"/>
      <c r="E29" s="3"/>
      <c r="F29" s="3"/>
      <c r="G29" s="3"/>
      <c r="H29" s="3"/>
      <c r="I29" s="3"/>
      <c r="J29" s="3"/>
      <c r="K29" s="3"/>
      <c r="L29" s="3"/>
      <c r="M29" s="3"/>
      <c r="N29" s="93"/>
      <c r="O29" s="70">
        <f t="shared" si="45"/>
        <v>0</v>
      </c>
      <c r="Q29" s="543"/>
      <c r="R29" s="193" t="s">
        <v>51</v>
      </c>
      <c r="S29" s="3"/>
      <c r="T29" s="3"/>
      <c r="U29" s="3"/>
      <c r="V29" s="3"/>
      <c r="W29" s="3">
        <v>3372034.128</v>
      </c>
      <c r="X29" s="3"/>
      <c r="Y29" s="3">
        <v>25162.256000000001</v>
      </c>
      <c r="Z29" s="3"/>
      <c r="AA29" s="3"/>
      <c r="AB29" s="3">
        <v>67887.631999999998</v>
      </c>
      <c r="AC29" s="3"/>
      <c r="AD29" s="93"/>
      <c r="AE29" s="70">
        <f t="shared" si="46"/>
        <v>3465084.0160000003</v>
      </c>
      <c r="AG29" s="543"/>
      <c r="AH29" s="193" t="s">
        <v>51</v>
      </c>
      <c r="AI29" s="3"/>
      <c r="AJ29" s="3"/>
      <c r="AK29" s="3"/>
      <c r="AL29" s="3"/>
      <c r="AM29" s="3"/>
      <c r="AN29" s="3"/>
      <c r="AO29" s="3"/>
      <c r="AP29" s="3"/>
      <c r="AQ29" s="3"/>
      <c r="AR29" s="3"/>
      <c r="AS29" s="3"/>
      <c r="AT29" s="93"/>
      <c r="AU29" s="70">
        <f t="shared" si="47"/>
        <v>0</v>
      </c>
      <c r="AW29" s="543"/>
      <c r="AX29" s="193" t="s">
        <v>51</v>
      </c>
      <c r="AY29" s="3"/>
      <c r="AZ29" s="3"/>
      <c r="BA29" s="3"/>
      <c r="BB29" s="3"/>
      <c r="BC29" s="3"/>
      <c r="BD29" s="3"/>
      <c r="BE29" s="3"/>
      <c r="BF29" s="3"/>
      <c r="BG29" s="3"/>
      <c r="BH29" s="3"/>
      <c r="BI29" s="3"/>
      <c r="BJ29" s="93">
        <v>436079.728</v>
      </c>
      <c r="BK29" s="70">
        <f t="shared" si="48"/>
        <v>436079.728</v>
      </c>
    </row>
    <row r="30" spans="1:64" x14ac:dyDescent="0.25">
      <c r="A30" s="543"/>
      <c r="B30" s="193" t="s">
        <v>50</v>
      </c>
      <c r="C30" s="3"/>
      <c r="D30" s="3"/>
      <c r="E30" s="3"/>
      <c r="F30" s="3"/>
      <c r="G30" s="3"/>
      <c r="H30" s="3"/>
      <c r="I30" s="3"/>
      <c r="J30" s="3"/>
      <c r="K30" s="3"/>
      <c r="L30" s="3"/>
      <c r="M30" s="3"/>
      <c r="N30" s="93"/>
      <c r="O30" s="70">
        <f t="shared" si="45"/>
        <v>0</v>
      </c>
      <c r="Q30" s="543"/>
      <c r="R30" s="193" t="s">
        <v>50</v>
      </c>
      <c r="S30" s="3"/>
      <c r="T30" s="3"/>
      <c r="U30" s="3"/>
      <c r="V30" s="3"/>
      <c r="W30" s="3"/>
      <c r="X30" s="3"/>
      <c r="Y30" s="3"/>
      <c r="Z30" s="3">
        <v>284710.636</v>
      </c>
      <c r="AA30" s="3">
        <v>815953.8600000001</v>
      </c>
      <c r="AB30" s="3"/>
      <c r="AC30" s="3"/>
      <c r="AD30" s="93"/>
      <c r="AE30" s="70">
        <f t="shared" si="46"/>
        <v>1100664.496</v>
      </c>
      <c r="AG30" s="543"/>
      <c r="AH30" s="193" t="s">
        <v>50</v>
      </c>
      <c r="AI30" s="3"/>
      <c r="AJ30" s="3"/>
      <c r="AK30" s="3"/>
      <c r="AL30" s="3"/>
      <c r="AM30" s="3"/>
      <c r="AN30" s="3"/>
      <c r="AO30" s="3"/>
      <c r="AP30" s="3"/>
      <c r="AQ30" s="3">
        <v>36747.087999999996</v>
      </c>
      <c r="AR30" s="3"/>
      <c r="AS30" s="3">
        <v>264593.59999999998</v>
      </c>
      <c r="AT30" s="93">
        <v>55432.86</v>
      </c>
      <c r="AU30" s="70">
        <f t="shared" si="47"/>
        <v>356773.54799999995</v>
      </c>
      <c r="AW30" s="543"/>
      <c r="AX30" s="193" t="s">
        <v>50</v>
      </c>
      <c r="AY30" s="3"/>
      <c r="AZ30" s="3"/>
      <c r="BA30" s="3"/>
      <c r="BB30" s="3"/>
      <c r="BC30" s="3"/>
      <c r="BD30" s="3"/>
      <c r="BE30" s="3"/>
      <c r="BF30" s="3"/>
      <c r="BG30" s="3"/>
      <c r="BH30" s="3"/>
      <c r="BI30" s="3"/>
      <c r="BJ30" s="93"/>
      <c r="BK30" s="70">
        <f t="shared" si="48"/>
        <v>0</v>
      </c>
    </row>
    <row r="31" spans="1:64" ht="16.5" customHeight="1" x14ac:dyDescent="0.25">
      <c r="A31" s="543"/>
      <c r="B31" s="193" t="s">
        <v>49</v>
      </c>
      <c r="C31" s="3"/>
      <c r="D31" s="3"/>
      <c r="E31" s="3"/>
      <c r="F31" s="3"/>
      <c r="G31" s="3"/>
      <c r="H31" s="3">
        <v>6377.5460000000003</v>
      </c>
      <c r="I31" s="3"/>
      <c r="J31" s="3"/>
      <c r="K31" s="3">
        <v>55405.601999999999</v>
      </c>
      <c r="L31" s="3"/>
      <c r="M31" s="3">
        <v>8750.6440000000002</v>
      </c>
      <c r="N31" s="93">
        <v>48064.114000000001</v>
      </c>
      <c r="O31" s="70">
        <f t="shared" si="45"/>
        <v>118597.906</v>
      </c>
      <c r="Q31" s="543"/>
      <c r="R31" s="193" t="s">
        <v>49</v>
      </c>
      <c r="S31" s="3"/>
      <c r="T31" s="3"/>
      <c r="U31" s="3">
        <v>49456.75</v>
      </c>
      <c r="V31" s="3"/>
      <c r="W31" s="3"/>
      <c r="X31" s="3"/>
      <c r="Y31" s="3">
        <v>52778.095999999998</v>
      </c>
      <c r="Z31" s="3"/>
      <c r="AA31" s="3">
        <v>47225.723999999995</v>
      </c>
      <c r="AB31" s="3"/>
      <c r="AC31" s="3">
        <v>40364.968000000001</v>
      </c>
      <c r="AD31" s="93">
        <v>308651.42</v>
      </c>
      <c r="AE31" s="70">
        <f t="shared" si="46"/>
        <v>498476.95799999998</v>
      </c>
      <c r="AG31" s="543"/>
      <c r="AH31" s="193" t="s">
        <v>49</v>
      </c>
      <c r="AI31" s="3"/>
      <c r="AJ31" s="3"/>
      <c r="AK31" s="3"/>
      <c r="AL31" s="3"/>
      <c r="AM31" s="3"/>
      <c r="AN31" s="3"/>
      <c r="AO31" s="3"/>
      <c r="AP31" s="3"/>
      <c r="AQ31" s="3"/>
      <c r="AR31" s="3"/>
      <c r="AS31" s="3"/>
      <c r="AT31" s="93"/>
      <c r="AU31" s="70">
        <f t="shared" si="47"/>
        <v>0</v>
      </c>
      <c r="AW31" s="543"/>
      <c r="AX31" s="193" t="s">
        <v>49</v>
      </c>
      <c r="AY31" s="3"/>
      <c r="AZ31" s="3"/>
      <c r="BA31" s="3"/>
      <c r="BB31" s="3"/>
      <c r="BC31" s="3"/>
      <c r="BD31" s="3"/>
      <c r="BE31" s="3"/>
      <c r="BF31" s="3"/>
      <c r="BG31" s="3"/>
      <c r="BH31" s="3"/>
      <c r="BI31" s="3"/>
      <c r="BJ31" s="93"/>
      <c r="BK31" s="70">
        <f t="shared" si="48"/>
        <v>0</v>
      </c>
    </row>
    <row r="32" spans="1:64" ht="15.75" thickBot="1" x14ac:dyDescent="0.3">
      <c r="A32" s="544"/>
      <c r="B32" s="193" t="s">
        <v>48</v>
      </c>
      <c r="C32" s="3"/>
      <c r="D32" s="3"/>
      <c r="E32" s="3"/>
      <c r="F32" s="3"/>
      <c r="G32" s="3"/>
      <c r="H32" s="3"/>
      <c r="I32" s="3"/>
      <c r="J32" s="3"/>
      <c r="K32" s="3"/>
      <c r="L32" s="3"/>
      <c r="M32" s="3"/>
      <c r="N32" s="93"/>
      <c r="O32" s="70">
        <f t="shared" si="45"/>
        <v>0</v>
      </c>
      <c r="Q32" s="544"/>
      <c r="R32" s="193" t="s">
        <v>48</v>
      </c>
      <c r="S32" s="3"/>
      <c r="T32" s="3"/>
      <c r="U32" s="3"/>
      <c r="V32" s="3"/>
      <c r="W32" s="3"/>
      <c r="X32" s="3"/>
      <c r="Y32" s="3"/>
      <c r="Z32" s="3"/>
      <c r="AA32" s="3"/>
      <c r="AB32" s="3"/>
      <c r="AC32" s="3"/>
      <c r="AD32" s="93"/>
      <c r="AE32" s="70">
        <f t="shared" si="46"/>
        <v>0</v>
      </c>
      <c r="AG32" s="544"/>
      <c r="AH32" s="193" t="s">
        <v>48</v>
      </c>
      <c r="AI32" s="3"/>
      <c r="AJ32" s="3"/>
      <c r="AK32" s="3"/>
      <c r="AL32" s="3"/>
      <c r="AM32" s="3"/>
      <c r="AN32" s="3"/>
      <c r="AO32" s="3"/>
      <c r="AP32" s="3"/>
      <c r="AQ32" s="3"/>
      <c r="AR32" s="3"/>
      <c r="AS32" s="3"/>
      <c r="AT32" s="93"/>
      <c r="AU32" s="70">
        <f t="shared" si="47"/>
        <v>0</v>
      </c>
      <c r="AW32" s="544"/>
      <c r="AX32" s="193" t="s">
        <v>48</v>
      </c>
      <c r="AY32" s="3"/>
      <c r="AZ32" s="3"/>
      <c r="BA32" s="3"/>
      <c r="BB32" s="3"/>
      <c r="BC32" s="3"/>
      <c r="BD32" s="3"/>
      <c r="BE32" s="3"/>
      <c r="BF32" s="3"/>
      <c r="BG32" s="3"/>
      <c r="BH32" s="3"/>
      <c r="BI32" s="3"/>
      <c r="BJ32" s="93"/>
      <c r="BK32" s="70">
        <f t="shared" si="48"/>
        <v>0</v>
      </c>
    </row>
    <row r="33" spans="1:64" ht="15.75" thickBot="1" x14ac:dyDescent="0.3">
      <c r="B33" s="194" t="s">
        <v>42</v>
      </c>
      <c r="C33" s="186">
        <f>SUM(C20:C32)</f>
        <v>0</v>
      </c>
      <c r="D33" s="186">
        <f t="shared" ref="D33" si="49">SUM(D20:D32)</f>
        <v>0</v>
      </c>
      <c r="E33" s="186">
        <f t="shared" ref="E33" si="50">SUM(E20:E32)</f>
        <v>37539.215340285198</v>
      </c>
      <c r="F33" s="186">
        <f t="shared" ref="F33" si="51">SUM(F20:F32)</f>
        <v>99275.272442953094</v>
      </c>
      <c r="G33" s="186">
        <f t="shared" ref="G33" si="52">SUM(G20:G32)</f>
        <v>151449.0649273064</v>
      </c>
      <c r="H33" s="186">
        <f t="shared" ref="H33" si="53">SUM(H20:H32)</f>
        <v>27594.323253816045</v>
      </c>
      <c r="I33" s="186">
        <f t="shared" ref="I33" si="54">SUM(I20:I32)</f>
        <v>0</v>
      </c>
      <c r="J33" s="186">
        <f t="shared" ref="J33" si="55">SUM(J20:J32)</f>
        <v>53965.846642469653</v>
      </c>
      <c r="K33" s="186">
        <f t="shared" ref="K33" si="56">SUM(K20:K32)</f>
        <v>712854.29650683794</v>
      </c>
      <c r="L33" s="186">
        <f t="shared" ref="L33" si="57">SUM(L20:L32)</f>
        <v>335967.79187645635</v>
      </c>
      <c r="M33" s="186">
        <f t="shared" ref="M33" si="58">SUM(M20:M32)</f>
        <v>1711421.8857994461</v>
      </c>
      <c r="N33" s="383">
        <f t="shared" ref="N33" si="59">SUM(N20:N32)</f>
        <v>4966143.3389082123</v>
      </c>
      <c r="O33" s="73">
        <f t="shared" si="45"/>
        <v>8096211.0356977824</v>
      </c>
      <c r="Q33" s="74"/>
      <c r="R33" s="194" t="s">
        <v>42</v>
      </c>
      <c r="S33" s="186">
        <f>SUM(S20:S32)</f>
        <v>0</v>
      </c>
      <c r="T33" s="186">
        <f t="shared" ref="T33" si="60">SUM(T20:T32)</f>
        <v>69559</v>
      </c>
      <c r="U33" s="186">
        <f t="shared" ref="U33" si="61">SUM(U20:U32)</f>
        <v>1034840.3779206787</v>
      </c>
      <c r="V33" s="186">
        <f t="shared" ref="V33" si="62">SUM(V20:V32)</f>
        <v>948959.16848181072</v>
      </c>
      <c r="W33" s="186">
        <f t="shared" ref="W33" si="63">SUM(W20:W32)</f>
        <v>6857642.6825263631</v>
      </c>
      <c r="X33" s="186">
        <f t="shared" ref="X33" si="64">SUM(X20:X32)</f>
        <v>785220.56646780681</v>
      </c>
      <c r="Y33" s="186">
        <f t="shared" ref="Y33" si="65">SUM(Y20:Y32)</f>
        <v>818252.49688701844</v>
      </c>
      <c r="Z33" s="186">
        <f t="shared" ref="Z33" si="66">SUM(Z20:Z32)</f>
        <v>1156862.5625424623</v>
      </c>
      <c r="AA33" s="186">
        <f t="shared" ref="AA33" si="67">SUM(AA20:AA32)</f>
        <v>1190968.9768447033</v>
      </c>
      <c r="AB33" s="186">
        <f t="shared" ref="AB33" si="68">SUM(AB20:AB32)</f>
        <v>3621761.5995724667</v>
      </c>
      <c r="AC33" s="186">
        <f t="shared" ref="AC33" si="69">SUM(AC20:AC32)</f>
        <v>1445227.6999463029</v>
      </c>
      <c r="AD33" s="383">
        <f t="shared" ref="AD33" si="70">SUM(AD20:AD32)</f>
        <v>6534841.1508692335</v>
      </c>
      <c r="AE33" s="73">
        <f t="shared" si="46"/>
        <v>24464136.28205885</v>
      </c>
      <c r="AG33" s="74"/>
      <c r="AH33" s="194" t="s">
        <v>42</v>
      </c>
      <c r="AI33" s="186">
        <f>SUM(AI20:AI32)</f>
        <v>0</v>
      </c>
      <c r="AJ33" s="186">
        <f t="shared" ref="AJ33" si="71">SUM(AJ20:AJ32)</f>
        <v>92421.977208075157</v>
      </c>
      <c r="AK33" s="186">
        <f t="shared" ref="AK33" si="72">SUM(AK20:AK32)</f>
        <v>3148.1057785429539</v>
      </c>
      <c r="AL33" s="186">
        <f t="shared" ref="AL33" si="73">SUM(AL20:AL32)</f>
        <v>593627</v>
      </c>
      <c r="AM33" s="186">
        <f t="shared" ref="AM33" si="74">SUM(AM20:AM32)</f>
        <v>441797.93548317684</v>
      </c>
      <c r="AN33" s="186">
        <f t="shared" ref="AN33" si="75">SUM(AN20:AN32)</f>
        <v>496.02126700446775</v>
      </c>
      <c r="AO33" s="186">
        <f t="shared" ref="AO33" si="76">SUM(AO20:AO32)</f>
        <v>0</v>
      </c>
      <c r="AP33" s="186">
        <f t="shared" ref="AP33" si="77">SUM(AP20:AP32)</f>
        <v>486580.99318225461</v>
      </c>
      <c r="AQ33" s="186">
        <f t="shared" ref="AQ33" si="78">SUM(AQ20:AQ32)</f>
        <v>1767879.6716393312</v>
      </c>
      <c r="AR33" s="186">
        <f t="shared" ref="AR33" si="79">SUM(AR20:AR32)</f>
        <v>794873.19737381057</v>
      </c>
      <c r="AS33" s="186">
        <f t="shared" ref="AS33" si="80">SUM(AS20:AS32)</f>
        <v>264593.59999999998</v>
      </c>
      <c r="AT33" s="383">
        <f t="shared" ref="AT33" si="81">SUM(AT20:AT32)</f>
        <v>2043896.09475123</v>
      </c>
      <c r="AU33" s="73">
        <f t="shared" si="47"/>
        <v>6489314.5966834258</v>
      </c>
      <c r="AW33" s="74"/>
      <c r="AX33" s="194" t="s">
        <v>42</v>
      </c>
      <c r="AY33" s="186">
        <f>SUM(AY20:AY32)</f>
        <v>0</v>
      </c>
      <c r="AZ33" s="186">
        <f t="shared" ref="AZ33" si="82">SUM(AZ20:AZ32)</f>
        <v>0</v>
      </c>
      <c r="BA33" s="186">
        <f t="shared" ref="BA33" si="83">SUM(BA20:BA32)</f>
        <v>0</v>
      </c>
      <c r="BB33" s="186">
        <f t="shared" ref="BB33" si="84">SUM(BB20:BB32)</f>
        <v>0</v>
      </c>
      <c r="BC33" s="186">
        <f t="shared" ref="BC33" si="85">SUM(BC20:BC32)</f>
        <v>0</v>
      </c>
      <c r="BD33" s="186">
        <f t="shared" ref="BD33" si="86">SUM(BD20:BD32)</f>
        <v>802283.76159813162</v>
      </c>
      <c r="BE33" s="186">
        <f t="shared" ref="BE33" si="87">SUM(BE20:BE32)</f>
        <v>6434.6992465962794</v>
      </c>
      <c r="BF33" s="186">
        <f t="shared" ref="BF33" si="88">SUM(BF20:BF32)</f>
        <v>5849.9734464413777</v>
      </c>
      <c r="BG33" s="186">
        <f t="shared" ref="BG33" si="89">SUM(BG20:BG32)</f>
        <v>16102.588211696133</v>
      </c>
      <c r="BH33" s="186">
        <f t="shared" ref="BH33" si="90">SUM(BH20:BH32)</f>
        <v>0</v>
      </c>
      <c r="BI33" s="186">
        <f t="shared" ref="BI33" si="91">SUM(BI20:BI32)</f>
        <v>0</v>
      </c>
      <c r="BJ33" s="383">
        <f t="shared" ref="BJ33" si="92">SUM(BJ20:BJ32)</f>
        <v>1228765.3659648385</v>
      </c>
      <c r="BK33" s="73">
        <f t="shared" si="48"/>
        <v>2059436.3884677039</v>
      </c>
    </row>
    <row r="34" spans="1:64" ht="21.75" thickBot="1" x14ac:dyDescent="0.4">
      <c r="A34" s="76"/>
      <c r="Q34" s="76"/>
      <c r="AG34" s="76"/>
      <c r="AW34" s="76"/>
    </row>
    <row r="35" spans="1:64" ht="21.75" thickBot="1" x14ac:dyDescent="0.4">
      <c r="A35" s="76"/>
      <c r="B35" s="181" t="s">
        <v>35</v>
      </c>
      <c r="C35" s="182">
        <f t="shared" ref="C35:N35" si="93">C$3</f>
        <v>44927</v>
      </c>
      <c r="D35" s="182">
        <f t="shared" si="93"/>
        <v>44958</v>
      </c>
      <c r="E35" s="182">
        <f t="shared" si="93"/>
        <v>44986</v>
      </c>
      <c r="F35" s="182">
        <f t="shared" si="93"/>
        <v>45017</v>
      </c>
      <c r="G35" s="182">
        <f t="shared" si="93"/>
        <v>45047</v>
      </c>
      <c r="H35" s="182">
        <f t="shared" si="93"/>
        <v>45078</v>
      </c>
      <c r="I35" s="182">
        <f t="shared" si="93"/>
        <v>45108</v>
      </c>
      <c r="J35" s="182">
        <f t="shared" si="93"/>
        <v>45139</v>
      </c>
      <c r="K35" s="182">
        <f t="shared" si="93"/>
        <v>45170</v>
      </c>
      <c r="L35" s="182">
        <f t="shared" si="93"/>
        <v>45200</v>
      </c>
      <c r="M35" s="182">
        <f t="shared" si="93"/>
        <v>45231</v>
      </c>
      <c r="N35" s="182" t="str">
        <f t="shared" si="93"/>
        <v>Dec-23 +</v>
      </c>
      <c r="O35" s="183" t="s">
        <v>33</v>
      </c>
      <c r="Q35" s="76"/>
      <c r="R35" s="181" t="s">
        <v>35</v>
      </c>
      <c r="S35" s="182">
        <f t="shared" ref="S35:AD35" si="94">S$3</f>
        <v>44927</v>
      </c>
      <c r="T35" s="182">
        <f t="shared" si="94"/>
        <v>44958</v>
      </c>
      <c r="U35" s="182">
        <f t="shared" si="94"/>
        <v>44986</v>
      </c>
      <c r="V35" s="182">
        <f t="shared" si="94"/>
        <v>45017</v>
      </c>
      <c r="W35" s="182">
        <f t="shared" si="94"/>
        <v>45047</v>
      </c>
      <c r="X35" s="182">
        <f t="shared" si="94"/>
        <v>45078</v>
      </c>
      <c r="Y35" s="182">
        <f t="shared" si="94"/>
        <v>45108</v>
      </c>
      <c r="Z35" s="182">
        <f t="shared" si="94"/>
        <v>45139</v>
      </c>
      <c r="AA35" s="182">
        <f t="shared" si="94"/>
        <v>45170</v>
      </c>
      <c r="AB35" s="182">
        <f t="shared" si="94"/>
        <v>45200</v>
      </c>
      <c r="AC35" s="182">
        <f t="shared" si="94"/>
        <v>45231</v>
      </c>
      <c r="AD35" s="182" t="str">
        <f t="shared" si="94"/>
        <v>Dec-23 +</v>
      </c>
      <c r="AE35" s="183" t="s">
        <v>33</v>
      </c>
      <c r="AG35" s="76"/>
      <c r="AH35" s="181" t="s">
        <v>35</v>
      </c>
      <c r="AI35" s="182">
        <f t="shared" ref="AI35:AT35" si="95">AI$3</f>
        <v>44927</v>
      </c>
      <c r="AJ35" s="182">
        <f t="shared" si="95"/>
        <v>44958</v>
      </c>
      <c r="AK35" s="182">
        <f t="shared" si="95"/>
        <v>44986</v>
      </c>
      <c r="AL35" s="182">
        <f t="shared" si="95"/>
        <v>45017</v>
      </c>
      <c r="AM35" s="182">
        <f t="shared" si="95"/>
        <v>45047</v>
      </c>
      <c r="AN35" s="182">
        <f t="shared" si="95"/>
        <v>45078</v>
      </c>
      <c r="AO35" s="182">
        <f t="shared" si="95"/>
        <v>45108</v>
      </c>
      <c r="AP35" s="182">
        <f t="shared" si="95"/>
        <v>45139</v>
      </c>
      <c r="AQ35" s="182">
        <f t="shared" si="95"/>
        <v>45170</v>
      </c>
      <c r="AR35" s="182">
        <f t="shared" si="95"/>
        <v>45200</v>
      </c>
      <c r="AS35" s="182">
        <f t="shared" si="95"/>
        <v>45231</v>
      </c>
      <c r="AT35" s="182" t="str">
        <f t="shared" si="95"/>
        <v>Dec-23 +</v>
      </c>
      <c r="AU35" s="183" t="s">
        <v>33</v>
      </c>
      <c r="AW35" s="76"/>
      <c r="AX35" s="181" t="s">
        <v>35</v>
      </c>
      <c r="AY35" s="182">
        <f t="shared" ref="AY35:BJ35" si="96">AY$3</f>
        <v>44927</v>
      </c>
      <c r="AZ35" s="182">
        <f t="shared" si="96"/>
        <v>44958</v>
      </c>
      <c r="BA35" s="182">
        <f t="shared" si="96"/>
        <v>44986</v>
      </c>
      <c r="BB35" s="182">
        <f t="shared" si="96"/>
        <v>45017</v>
      </c>
      <c r="BC35" s="182">
        <f t="shared" si="96"/>
        <v>45047</v>
      </c>
      <c r="BD35" s="182">
        <f t="shared" si="96"/>
        <v>45078</v>
      </c>
      <c r="BE35" s="182">
        <f t="shared" si="96"/>
        <v>45108</v>
      </c>
      <c r="BF35" s="182">
        <f t="shared" si="96"/>
        <v>45139</v>
      </c>
      <c r="BG35" s="182">
        <f t="shared" si="96"/>
        <v>45170</v>
      </c>
      <c r="BH35" s="182">
        <f t="shared" si="96"/>
        <v>45200</v>
      </c>
      <c r="BI35" s="182">
        <f t="shared" si="96"/>
        <v>45231</v>
      </c>
      <c r="BJ35" s="182" t="str">
        <f t="shared" si="96"/>
        <v>Dec-23 +</v>
      </c>
      <c r="BK35" s="183" t="s">
        <v>33</v>
      </c>
    </row>
    <row r="36" spans="1:64" ht="15" customHeight="1" x14ac:dyDescent="0.25">
      <c r="A36" s="542" t="s">
        <v>66</v>
      </c>
      <c r="B36" s="193" t="s">
        <v>60</v>
      </c>
      <c r="C36" s="3"/>
      <c r="D36" s="3"/>
      <c r="E36" s="3"/>
      <c r="F36" s="3"/>
      <c r="G36" s="3"/>
      <c r="H36" s="3"/>
      <c r="I36" s="3"/>
      <c r="J36" s="3"/>
      <c r="K36" s="3"/>
      <c r="L36" s="3"/>
      <c r="M36" s="3"/>
      <c r="N36" s="93"/>
      <c r="O36" s="70">
        <f t="shared" ref="O36:O49" si="97">SUM(C36:N36)</f>
        <v>0</v>
      </c>
      <c r="Q36" s="542" t="s">
        <v>66</v>
      </c>
      <c r="R36" s="193" t="s">
        <v>60</v>
      </c>
      <c r="S36" s="3"/>
      <c r="T36" s="3"/>
      <c r="U36" s="3"/>
      <c r="V36" s="3"/>
      <c r="W36" s="3"/>
      <c r="X36" s="3"/>
      <c r="Y36" s="3"/>
      <c r="Z36" s="3"/>
      <c r="AA36" s="3"/>
      <c r="AB36" s="3"/>
      <c r="AC36" s="3"/>
      <c r="AD36" s="93"/>
      <c r="AE36" s="70">
        <f t="shared" ref="AE36:AE49" si="98">SUM(S36:AD36)</f>
        <v>0</v>
      </c>
      <c r="AG36" s="542" t="s">
        <v>66</v>
      </c>
      <c r="AH36" s="193" t="s">
        <v>60</v>
      </c>
      <c r="AI36" s="3"/>
      <c r="AJ36" s="3"/>
      <c r="AK36" s="3"/>
      <c r="AL36" s="3"/>
      <c r="AM36" s="3"/>
      <c r="AN36" s="3"/>
      <c r="AO36" s="3"/>
      <c r="AP36" s="3"/>
      <c r="AQ36" s="3"/>
      <c r="AR36" s="3"/>
      <c r="AS36" s="3"/>
      <c r="AT36" s="93"/>
      <c r="AU36" s="70">
        <f t="shared" ref="AU36:AU49" si="99">SUM(AI36:AT36)</f>
        <v>0</v>
      </c>
      <c r="AW36" s="542" t="s">
        <v>66</v>
      </c>
      <c r="AX36" s="193" t="s">
        <v>60</v>
      </c>
      <c r="AY36" s="3"/>
      <c r="AZ36" s="3"/>
      <c r="BA36" s="3"/>
      <c r="BB36" s="3"/>
      <c r="BC36" s="3"/>
      <c r="BD36" s="3"/>
      <c r="BE36" s="3"/>
      <c r="BF36" s="3"/>
      <c r="BG36" s="3"/>
      <c r="BH36" s="3"/>
      <c r="BI36" s="3"/>
      <c r="BJ36" s="93"/>
      <c r="BK36" s="70">
        <f t="shared" ref="BK36:BK49" si="100">SUM(AY36:BJ36)</f>
        <v>0</v>
      </c>
      <c r="BL36" s="190"/>
    </row>
    <row r="37" spans="1:64" x14ac:dyDescent="0.25">
      <c r="A37" s="543"/>
      <c r="B37" s="193" t="s">
        <v>59</v>
      </c>
      <c r="C37" s="3"/>
      <c r="D37" s="3"/>
      <c r="E37" s="3"/>
      <c r="F37" s="3"/>
      <c r="G37" s="3"/>
      <c r="H37" s="3"/>
      <c r="I37" s="3"/>
      <c r="J37" s="3"/>
      <c r="K37" s="3"/>
      <c r="L37" s="3"/>
      <c r="M37" s="3"/>
      <c r="N37" s="93"/>
      <c r="O37" s="70">
        <f t="shared" si="97"/>
        <v>0</v>
      </c>
      <c r="Q37" s="543"/>
      <c r="R37" s="193" t="s">
        <v>59</v>
      </c>
      <c r="S37" s="3"/>
      <c r="T37" s="3"/>
      <c r="U37" s="3"/>
      <c r="V37" s="3"/>
      <c r="W37" s="3"/>
      <c r="X37" s="3"/>
      <c r="Y37" s="3"/>
      <c r="Z37" s="3"/>
      <c r="AA37" s="3"/>
      <c r="AB37" s="3"/>
      <c r="AC37" s="3"/>
      <c r="AD37" s="93"/>
      <c r="AE37" s="70">
        <f t="shared" si="98"/>
        <v>0</v>
      </c>
      <c r="AG37" s="543"/>
      <c r="AH37" s="193" t="s">
        <v>59</v>
      </c>
      <c r="AI37" s="3"/>
      <c r="AJ37" s="3"/>
      <c r="AK37" s="3"/>
      <c r="AL37" s="3"/>
      <c r="AM37" s="3"/>
      <c r="AN37" s="3"/>
      <c r="AO37" s="3"/>
      <c r="AP37" s="3"/>
      <c r="AQ37" s="3"/>
      <c r="AR37" s="3"/>
      <c r="AS37" s="3"/>
      <c r="AT37" s="93"/>
      <c r="AU37" s="70">
        <f t="shared" si="99"/>
        <v>0</v>
      </c>
      <c r="AW37" s="543"/>
      <c r="AX37" s="193" t="s">
        <v>59</v>
      </c>
      <c r="AY37" s="3"/>
      <c r="AZ37" s="3"/>
      <c r="BA37" s="3"/>
      <c r="BB37" s="3"/>
      <c r="BC37" s="3"/>
      <c r="BD37" s="3"/>
      <c r="BE37" s="3"/>
      <c r="BF37" s="3"/>
      <c r="BG37" s="3"/>
      <c r="BH37" s="3"/>
      <c r="BI37" s="3"/>
      <c r="BJ37" s="93"/>
      <c r="BK37" s="70">
        <f t="shared" si="100"/>
        <v>0</v>
      </c>
    </row>
    <row r="38" spans="1:64" x14ac:dyDescent="0.25">
      <c r="A38" s="543"/>
      <c r="B38" s="193" t="s">
        <v>58</v>
      </c>
      <c r="C38" s="3"/>
      <c r="D38" s="3"/>
      <c r="E38" s="3"/>
      <c r="F38" s="3"/>
      <c r="G38" s="3"/>
      <c r="H38" s="3"/>
      <c r="I38" s="3"/>
      <c r="J38" s="3"/>
      <c r="K38" s="3"/>
      <c r="L38" s="3"/>
      <c r="M38" s="3"/>
      <c r="N38" s="93"/>
      <c r="O38" s="70">
        <f t="shared" si="97"/>
        <v>0</v>
      </c>
      <c r="Q38" s="543"/>
      <c r="R38" s="193" t="s">
        <v>58</v>
      </c>
      <c r="S38" s="3"/>
      <c r="T38" s="3"/>
      <c r="U38" s="3"/>
      <c r="V38" s="3"/>
      <c r="W38" s="3"/>
      <c r="X38" s="3"/>
      <c r="Y38" s="3"/>
      <c r="Z38" s="3"/>
      <c r="AA38" s="3"/>
      <c r="AB38" s="3"/>
      <c r="AC38" s="3"/>
      <c r="AD38" s="93"/>
      <c r="AE38" s="70">
        <f t="shared" si="98"/>
        <v>0</v>
      </c>
      <c r="AG38" s="543"/>
      <c r="AH38" s="193" t="s">
        <v>58</v>
      </c>
      <c r="AI38" s="3"/>
      <c r="AJ38" s="3"/>
      <c r="AK38" s="3"/>
      <c r="AL38" s="3"/>
      <c r="AM38" s="3"/>
      <c r="AN38" s="3"/>
      <c r="AO38" s="3"/>
      <c r="AP38" s="3"/>
      <c r="AQ38" s="3"/>
      <c r="AR38" s="3"/>
      <c r="AS38" s="3"/>
      <c r="AT38" s="93"/>
      <c r="AU38" s="70">
        <f t="shared" si="99"/>
        <v>0</v>
      </c>
      <c r="AW38" s="543"/>
      <c r="AX38" s="193" t="s">
        <v>58</v>
      </c>
      <c r="AY38" s="3"/>
      <c r="AZ38" s="3"/>
      <c r="BA38" s="3"/>
      <c r="BB38" s="3"/>
      <c r="BC38" s="3"/>
      <c r="BD38" s="3"/>
      <c r="BE38" s="3"/>
      <c r="BF38" s="3"/>
      <c r="BG38" s="3"/>
      <c r="BH38" s="3"/>
      <c r="BI38" s="3"/>
      <c r="BJ38" s="93"/>
      <c r="BK38" s="70">
        <f t="shared" si="100"/>
        <v>0</v>
      </c>
    </row>
    <row r="39" spans="1:64" x14ac:dyDescent="0.25">
      <c r="A39" s="543"/>
      <c r="B39" s="193" t="s">
        <v>57</v>
      </c>
      <c r="C39" s="3"/>
      <c r="D39" s="3"/>
      <c r="E39" s="3"/>
      <c r="F39" s="3"/>
      <c r="G39" s="3"/>
      <c r="H39" s="3"/>
      <c r="I39" s="3"/>
      <c r="J39" s="3"/>
      <c r="K39" s="3"/>
      <c r="L39" s="3"/>
      <c r="M39" s="3"/>
      <c r="N39" s="93"/>
      <c r="O39" s="70">
        <f t="shared" si="97"/>
        <v>0</v>
      </c>
      <c r="Q39" s="543"/>
      <c r="R39" s="193" t="s">
        <v>57</v>
      </c>
      <c r="S39" s="3"/>
      <c r="T39" s="3"/>
      <c r="U39" s="3"/>
      <c r="V39" s="3"/>
      <c r="W39" s="3"/>
      <c r="X39" s="3"/>
      <c r="Y39" s="3"/>
      <c r="Z39" s="3"/>
      <c r="AA39" s="3"/>
      <c r="AB39" s="3"/>
      <c r="AC39" s="3"/>
      <c r="AD39" s="93"/>
      <c r="AE39" s="70">
        <f t="shared" si="98"/>
        <v>0</v>
      </c>
      <c r="AG39" s="543"/>
      <c r="AH39" s="193" t="s">
        <v>57</v>
      </c>
      <c r="AI39" s="3"/>
      <c r="AJ39" s="3"/>
      <c r="AK39" s="3"/>
      <c r="AL39" s="3"/>
      <c r="AM39" s="3"/>
      <c r="AN39" s="3"/>
      <c r="AO39" s="3"/>
      <c r="AP39" s="3"/>
      <c r="AQ39" s="3"/>
      <c r="AR39" s="3"/>
      <c r="AS39" s="3"/>
      <c r="AT39" s="93"/>
      <c r="AU39" s="70">
        <f t="shared" si="99"/>
        <v>0</v>
      </c>
      <c r="AW39" s="543"/>
      <c r="AX39" s="193" t="s">
        <v>57</v>
      </c>
      <c r="AY39" s="3"/>
      <c r="AZ39" s="3"/>
      <c r="BA39" s="3"/>
      <c r="BB39" s="3"/>
      <c r="BC39" s="3"/>
      <c r="BD39" s="3"/>
      <c r="BE39" s="3"/>
      <c r="BF39" s="3"/>
      <c r="BG39" s="3"/>
      <c r="BH39" s="3"/>
      <c r="BI39" s="3"/>
      <c r="BJ39" s="93"/>
      <c r="BK39" s="70">
        <f t="shared" si="100"/>
        <v>0</v>
      </c>
    </row>
    <row r="40" spans="1:64" x14ac:dyDescent="0.25">
      <c r="A40" s="543"/>
      <c r="B40" s="193" t="s">
        <v>56</v>
      </c>
      <c r="C40" s="3"/>
      <c r="D40" s="3"/>
      <c r="E40" s="3"/>
      <c r="F40" s="3"/>
      <c r="G40" s="3"/>
      <c r="H40" s="3"/>
      <c r="I40" s="3"/>
      <c r="J40" s="3"/>
      <c r="K40" s="3"/>
      <c r="L40" s="3"/>
      <c r="M40" s="3"/>
      <c r="N40" s="93"/>
      <c r="O40" s="70">
        <f t="shared" si="97"/>
        <v>0</v>
      </c>
      <c r="Q40" s="543"/>
      <c r="R40" s="193" t="s">
        <v>56</v>
      </c>
      <c r="S40" s="3"/>
      <c r="T40" s="3"/>
      <c r="U40" s="3"/>
      <c r="V40" s="3"/>
      <c r="W40" s="3"/>
      <c r="X40" s="3"/>
      <c r="Y40" s="3"/>
      <c r="Z40" s="3"/>
      <c r="AA40" s="3"/>
      <c r="AB40" s="3"/>
      <c r="AC40" s="3"/>
      <c r="AD40" s="93"/>
      <c r="AE40" s="70">
        <f t="shared" si="98"/>
        <v>0</v>
      </c>
      <c r="AG40" s="543"/>
      <c r="AH40" s="193" t="s">
        <v>56</v>
      </c>
      <c r="AI40" s="3"/>
      <c r="AJ40" s="3"/>
      <c r="AK40" s="3"/>
      <c r="AL40" s="3"/>
      <c r="AM40" s="3"/>
      <c r="AN40" s="3"/>
      <c r="AO40" s="3"/>
      <c r="AP40" s="3"/>
      <c r="AQ40" s="3"/>
      <c r="AR40" s="3"/>
      <c r="AS40" s="3"/>
      <c r="AT40" s="93"/>
      <c r="AU40" s="70">
        <f t="shared" si="99"/>
        <v>0</v>
      </c>
      <c r="AW40" s="543"/>
      <c r="AX40" s="193" t="s">
        <v>56</v>
      </c>
      <c r="AY40" s="3"/>
      <c r="AZ40" s="3"/>
      <c r="BA40" s="3"/>
      <c r="BB40" s="3"/>
      <c r="BC40" s="3"/>
      <c r="BD40" s="3"/>
      <c r="BE40" s="3"/>
      <c r="BF40" s="3"/>
      <c r="BG40" s="3"/>
      <c r="BH40" s="3"/>
      <c r="BI40" s="3"/>
      <c r="BJ40" s="93"/>
      <c r="BK40" s="70">
        <f t="shared" si="100"/>
        <v>0</v>
      </c>
    </row>
    <row r="41" spans="1:64" x14ac:dyDescent="0.25">
      <c r="A41" s="543"/>
      <c r="B41" s="193" t="s">
        <v>55</v>
      </c>
      <c r="C41" s="3"/>
      <c r="D41" s="3"/>
      <c r="E41" s="3"/>
      <c r="F41" s="3"/>
      <c r="G41" s="3"/>
      <c r="H41" s="3"/>
      <c r="I41" s="3"/>
      <c r="J41" s="3"/>
      <c r="K41" s="3"/>
      <c r="L41" s="3"/>
      <c r="M41" s="3"/>
      <c r="N41" s="93"/>
      <c r="O41" s="70">
        <f t="shared" si="97"/>
        <v>0</v>
      </c>
      <c r="Q41" s="543"/>
      <c r="R41" s="193" t="s">
        <v>55</v>
      </c>
      <c r="S41" s="3"/>
      <c r="T41" s="3"/>
      <c r="U41" s="3"/>
      <c r="V41" s="3"/>
      <c r="W41" s="3"/>
      <c r="X41" s="3"/>
      <c r="Y41" s="3"/>
      <c r="Z41" s="3"/>
      <c r="AA41" s="3"/>
      <c r="AB41" s="3"/>
      <c r="AC41" s="3"/>
      <c r="AD41" s="93"/>
      <c r="AE41" s="70">
        <f t="shared" si="98"/>
        <v>0</v>
      </c>
      <c r="AG41" s="543"/>
      <c r="AH41" s="193" t="s">
        <v>55</v>
      </c>
      <c r="AI41" s="3"/>
      <c r="AJ41" s="3"/>
      <c r="AK41" s="3"/>
      <c r="AL41" s="3"/>
      <c r="AM41" s="3"/>
      <c r="AN41" s="3"/>
      <c r="AO41" s="3"/>
      <c r="AP41" s="3"/>
      <c r="AQ41" s="3"/>
      <c r="AR41" s="3"/>
      <c r="AS41" s="3"/>
      <c r="AT41" s="93"/>
      <c r="AU41" s="70">
        <f t="shared" si="99"/>
        <v>0</v>
      </c>
      <c r="AW41" s="543"/>
      <c r="AX41" s="193" t="s">
        <v>55</v>
      </c>
      <c r="AY41" s="3"/>
      <c r="AZ41" s="3"/>
      <c r="BA41" s="3"/>
      <c r="BB41" s="3"/>
      <c r="BC41" s="3"/>
      <c r="BD41" s="3"/>
      <c r="BE41" s="3"/>
      <c r="BF41" s="3"/>
      <c r="BG41" s="3"/>
      <c r="BH41" s="3"/>
      <c r="BI41" s="3"/>
      <c r="BJ41" s="93"/>
      <c r="BK41" s="70">
        <f t="shared" si="100"/>
        <v>0</v>
      </c>
    </row>
    <row r="42" spans="1:64" x14ac:dyDescent="0.25">
      <c r="A42" s="543"/>
      <c r="B42" s="193" t="s">
        <v>54</v>
      </c>
      <c r="C42" s="3"/>
      <c r="D42" s="3"/>
      <c r="E42" s="3"/>
      <c r="F42" s="3"/>
      <c r="G42" s="3"/>
      <c r="H42" s="3"/>
      <c r="I42" s="3"/>
      <c r="J42" s="3"/>
      <c r="K42" s="3"/>
      <c r="L42" s="3"/>
      <c r="M42" s="3"/>
      <c r="N42" s="93"/>
      <c r="O42" s="70">
        <f t="shared" si="97"/>
        <v>0</v>
      </c>
      <c r="Q42" s="543"/>
      <c r="R42" s="193" t="s">
        <v>54</v>
      </c>
      <c r="S42" s="3"/>
      <c r="T42" s="3"/>
      <c r="U42" s="3"/>
      <c r="V42" s="3"/>
      <c r="W42" s="3"/>
      <c r="X42" s="3"/>
      <c r="Y42" s="3"/>
      <c r="Z42" s="3"/>
      <c r="AA42" s="3"/>
      <c r="AB42" s="3"/>
      <c r="AC42" s="3"/>
      <c r="AD42" s="93"/>
      <c r="AE42" s="70">
        <f t="shared" si="98"/>
        <v>0</v>
      </c>
      <c r="AG42" s="543"/>
      <c r="AH42" s="193" t="s">
        <v>54</v>
      </c>
      <c r="AI42" s="3"/>
      <c r="AJ42" s="3"/>
      <c r="AK42" s="3"/>
      <c r="AL42" s="3"/>
      <c r="AM42" s="3"/>
      <c r="AN42" s="3"/>
      <c r="AO42" s="3"/>
      <c r="AP42" s="3"/>
      <c r="AQ42" s="3"/>
      <c r="AR42" s="3"/>
      <c r="AS42" s="3"/>
      <c r="AT42" s="93"/>
      <c r="AU42" s="70">
        <f t="shared" si="99"/>
        <v>0</v>
      </c>
      <c r="AW42" s="543"/>
      <c r="AX42" s="193" t="s">
        <v>54</v>
      </c>
      <c r="AY42" s="3"/>
      <c r="AZ42" s="3"/>
      <c r="BA42" s="3"/>
      <c r="BB42" s="3"/>
      <c r="BC42" s="3"/>
      <c r="BD42" s="3"/>
      <c r="BE42" s="3"/>
      <c r="BF42" s="3"/>
      <c r="BG42" s="3"/>
      <c r="BH42" s="3"/>
      <c r="BI42" s="3"/>
      <c r="BJ42" s="93"/>
      <c r="BK42" s="70">
        <f t="shared" si="100"/>
        <v>0</v>
      </c>
    </row>
    <row r="43" spans="1:64" x14ac:dyDescent="0.25">
      <c r="A43" s="543"/>
      <c r="B43" s="193" t="s">
        <v>53</v>
      </c>
      <c r="C43" s="3"/>
      <c r="D43" s="3"/>
      <c r="E43" s="3"/>
      <c r="F43" s="3"/>
      <c r="G43" s="3"/>
      <c r="H43" s="3"/>
      <c r="I43" s="3"/>
      <c r="J43" s="3"/>
      <c r="K43" s="3"/>
      <c r="L43" s="3"/>
      <c r="M43" s="3"/>
      <c r="N43" s="93"/>
      <c r="O43" s="70">
        <f t="shared" si="97"/>
        <v>0</v>
      </c>
      <c r="Q43" s="543"/>
      <c r="R43" s="193" t="s">
        <v>53</v>
      </c>
      <c r="S43" s="3"/>
      <c r="T43" s="3"/>
      <c r="U43" s="3"/>
      <c r="V43" s="3"/>
      <c r="W43" s="3"/>
      <c r="X43" s="3"/>
      <c r="Y43" s="3"/>
      <c r="Z43" s="3"/>
      <c r="AA43" s="3"/>
      <c r="AB43" s="3"/>
      <c r="AC43" s="3"/>
      <c r="AD43" s="93"/>
      <c r="AE43" s="70">
        <f t="shared" si="98"/>
        <v>0</v>
      </c>
      <c r="AG43" s="543"/>
      <c r="AH43" s="193" t="s">
        <v>53</v>
      </c>
      <c r="AI43" s="3"/>
      <c r="AJ43" s="3"/>
      <c r="AK43" s="3"/>
      <c r="AL43" s="3"/>
      <c r="AM43" s="3"/>
      <c r="AN43" s="3"/>
      <c r="AO43" s="3"/>
      <c r="AP43" s="3"/>
      <c r="AQ43" s="3"/>
      <c r="AR43" s="3"/>
      <c r="AS43" s="3"/>
      <c r="AT43" s="93"/>
      <c r="AU43" s="70">
        <f t="shared" si="99"/>
        <v>0</v>
      </c>
      <c r="AW43" s="543"/>
      <c r="AX43" s="193" t="s">
        <v>53</v>
      </c>
      <c r="AY43" s="3"/>
      <c r="AZ43" s="3"/>
      <c r="BA43" s="3"/>
      <c r="BB43" s="3"/>
      <c r="BC43" s="3"/>
      <c r="BD43" s="3"/>
      <c r="BE43" s="3"/>
      <c r="BF43" s="3"/>
      <c r="BG43" s="3"/>
      <c r="BH43" s="3"/>
      <c r="BI43" s="3"/>
      <c r="BJ43" s="93"/>
      <c r="BK43" s="70">
        <f t="shared" si="100"/>
        <v>0</v>
      </c>
    </row>
    <row r="44" spans="1:64" x14ac:dyDescent="0.25">
      <c r="A44" s="543"/>
      <c r="B44" s="193" t="s">
        <v>52</v>
      </c>
      <c r="C44" s="3"/>
      <c r="D44" s="3"/>
      <c r="E44" s="3"/>
      <c r="F44" s="3"/>
      <c r="G44" s="3"/>
      <c r="H44" s="3"/>
      <c r="I44" s="3"/>
      <c r="J44" s="3"/>
      <c r="K44" s="3"/>
      <c r="L44" s="3"/>
      <c r="M44" s="3"/>
      <c r="N44" s="93"/>
      <c r="O44" s="70">
        <f t="shared" si="97"/>
        <v>0</v>
      </c>
      <c r="Q44" s="543"/>
      <c r="R44" s="193" t="s">
        <v>52</v>
      </c>
      <c r="S44" s="3"/>
      <c r="T44" s="3"/>
      <c r="U44" s="3"/>
      <c r="V44" s="3"/>
      <c r="W44" s="3"/>
      <c r="X44" s="3"/>
      <c r="Y44" s="3"/>
      <c r="Z44" s="3"/>
      <c r="AA44" s="3"/>
      <c r="AB44" s="3"/>
      <c r="AC44" s="3"/>
      <c r="AD44" s="93"/>
      <c r="AE44" s="70">
        <f t="shared" si="98"/>
        <v>0</v>
      </c>
      <c r="AG44" s="543"/>
      <c r="AH44" s="193" t="s">
        <v>52</v>
      </c>
      <c r="AI44" s="3"/>
      <c r="AJ44" s="3"/>
      <c r="AK44" s="3"/>
      <c r="AL44" s="3"/>
      <c r="AM44" s="3"/>
      <c r="AN44" s="3"/>
      <c r="AO44" s="3"/>
      <c r="AP44" s="3"/>
      <c r="AQ44" s="3"/>
      <c r="AR44" s="3"/>
      <c r="AS44" s="3"/>
      <c r="AT44" s="93"/>
      <c r="AU44" s="70">
        <f t="shared" si="99"/>
        <v>0</v>
      </c>
      <c r="AW44" s="543"/>
      <c r="AX44" s="193" t="s">
        <v>52</v>
      </c>
      <c r="AY44" s="3"/>
      <c r="AZ44" s="3"/>
      <c r="BA44" s="3"/>
      <c r="BB44" s="3"/>
      <c r="BC44" s="3"/>
      <c r="BD44" s="3"/>
      <c r="BE44" s="3"/>
      <c r="BF44" s="3"/>
      <c r="BG44" s="3"/>
      <c r="BH44" s="3"/>
      <c r="BI44" s="3"/>
      <c r="BJ44" s="93"/>
      <c r="BK44" s="70">
        <f t="shared" si="100"/>
        <v>0</v>
      </c>
    </row>
    <row r="45" spans="1:64" x14ac:dyDescent="0.25">
      <c r="A45" s="543"/>
      <c r="B45" s="193" t="s">
        <v>51</v>
      </c>
      <c r="C45" s="3"/>
      <c r="D45" s="3"/>
      <c r="E45" s="3"/>
      <c r="F45" s="3"/>
      <c r="G45" s="3"/>
      <c r="H45" s="3"/>
      <c r="I45" s="3"/>
      <c r="J45" s="3"/>
      <c r="K45" s="3"/>
      <c r="L45" s="3"/>
      <c r="M45" s="3"/>
      <c r="N45" s="93"/>
      <c r="O45" s="70">
        <f t="shared" si="97"/>
        <v>0</v>
      </c>
      <c r="Q45" s="543"/>
      <c r="R45" s="193" t="s">
        <v>51</v>
      </c>
      <c r="S45" s="3"/>
      <c r="T45" s="3"/>
      <c r="U45" s="3"/>
      <c r="V45" s="3"/>
      <c r="W45" s="3"/>
      <c r="X45" s="3"/>
      <c r="Y45" s="3"/>
      <c r="Z45" s="3"/>
      <c r="AA45" s="3"/>
      <c r="AB45" s="3"/>
      <c r="AC45" s="3"/>
      <c r="AD45" s="93"/>
      <c r="AE45" s="70">
        <f t="shared" si="98"/>
        <v>0</v>
      </c>
      <c r="AG45" s="543"/>
      <c r="AH45" s="193" t="s">
        <v>51</v>
      </c>
      <c r="AI45" s="3"/>
      <c r="AJ45" s="3"/>
      <c r="AK45" s="3"/>
      <c r="AL45" s="3"/>
      <c r="AM45" s="3"/>
      <c r="AN45" s="3"/>
      <c r="AO45" s="3"/>
      <c r="AP45" s="3"/>
      <c r="AQ45" s="3"/>
      <c r="AR45" s="3"/>
      <c r="AS45" s="3"/>
      <c r="AT45" s="93"/>
      <c r="AU45" s="70">
        <f t="shared" si="99"/>
        <v>0</v>
      </c>
      <c r="AW45" s="543"/>
      <c r="AX45" s="193" t="s">
        <v>51</v>
      </c>
      <c r="AY45" s="3"/>
      <c r="AZ45" s="3"/>
      <c r="BA45" s="3"/>
      <c r="BB45" s="3"/>
      <c r="BC45" s="3"/>
      <c r="BD45" s="3"/>
      <c r="BE45" s="3"/>
      <c r="BF45" s="3"/>
      <c r="BG45" s="3"/>
      <c r="BH45" s="3"/>
      <c r="BI45" s="3"/>
      <c r="BJ45" s="93"/>
      <c r="BK45" s="70">
        <f t="shared" si="100"/>
        <v>0</v>
      </c>
    </row>
    <row r="46" spans="1:64" x14ac:dyDescent="0.25">
      <c r="A46" s="543"/>
      <c r="B46" s="193" t="s">
        <v>50</v>
      </c>
      <c r="C46" s="3"/>
      <c r="D46" s="3"/>
      <c r="E46" s="3"/>
      <c r="F46" s="3"/>
      <c r="G46" s="3"/>
      <c r="H46" s="3"/>
      <c r="I46" s="3"/>
      <c r="J46" s="3"/>
      <c r="K46" s="3"/>
      <c r="L46" s="3"/>
      <c r="M46" s="3"/>
      <c r="N46" s="93"/>
      <c r="O46" s="70">
        <f t="shared" si="97"/>
        <v>0</v>
      </c>
      <c r="Q46" s="543"/>
      <c r="R46" s="193" t="s">
        <v>50</v>
      </c>
      <c r="S46" s="3"/>
      <c r="T46" s="3"/>
      <c r="U46" s="3"/>
      <c r="V46" s="3"/>
      <c r="W46" s="3"/>
      <c r="X46" s="3"/>
      <c r="Y46" s="3"/>
      <c r="Z46" s="3"/>
      <c r="AA46" s="3"/>
      <c r="AB46" s="3"/>
      <c r="AC46" s="3"/>
      <c r="AD46" s="93"/>
      <c r="AE46" s="70">
        <f t="shared" si="98"/>
        <v>0</v>
      </c>
      <c r="AG46" s="543"/>
      <c r="AH46" s="193" t="s">
        <v>50</v>
      </c>
      <c r="AI46" s="3"/>
      <c r="AJ46" s="3"/>
      <c r="AK46" s="3"/>
      <c r="AL46" s="3"/>
      <c r="AM46" s="3"/>
      <c r="AN46" s="3"/>
      <c r="AO46" s="3"/>
      <c r="AP46" s="3"/>
      <c r="AQ46" s="3"/>
      <c r="AR46" s="3"/>
      <c r="AS46" s="3"/>
      <c r="AT46" s="93"/>
      <c r="AU46" s="70">
        <f t="shared" si="99"/>
        <v>0</v>
      </c>
      <c r="AW46" s="543"/>
      <c r="AX46" s="193" t="s">
        <v>50</v>
      </c>
      <c r="AY46" s="3"/>
      <c r="AZ46" s="3"/>
      <c r="BA46" s="3"/>
      <c r="BB46" s="3"/>
      <c r="BC46" s="3"/>
      <c r="BD46" s="3"/>
      <c r="BE46" s="3"/>
      <c r="BF46" s="3"/>
      <c r="BG46" s="3"/>
      <c r="BH46" s="3"/>
      <c r="BI46" s="3"/>
      <c r="BJ46" s="93"/>
      <c r="BK46" s="70">
        <f t="shared" si="100"/>
        <v>0</v>
      </c>
    </row>
    <row r="47" spans="1:64" ht="16.5" customHeight="1" x14ac:dyDescent="0.25">
      <c r="A47" s="543"/>
      <c r="B47" s="193" t="s">
        <v>49</v>
      </c>
      <c r="C47" s="3"/>
      <c r="D47" s="3"/>
      <c r="E47" s="3"/>
      <c r="F47" s="3"/>
      <c r="G47" s="3"/>
      <c r="H47" s="3"/>
      <c r="I47" s="3"/>
      <c r="J47" s="3"/>
      <c r="K47" s="3"/>
      <c r="L47" s="3"/>
      <c r="M47" s="3"/>
      <c r="N47" s="93"/>
      <c r="O47" s="70">
        <f t="shared" si="97"/>
        <v>0</v>
      </c>
      <c r="Q47" s="543"/>
      <c r="R47" s="193" t="s">
        <v>49</v>
      </c>
      <c r="S47" s="3"/>
      <c r="T47" s="3"/>
      <c r="U47" s="3"/>
      <c r="V47" s="3"/>
      <c r="W47" s="3"/>
      <c r="X47" s="3"/>
      <c r="Y47" s="3"/>
      <c r="Z47" s="3"/>
      <c r="AA47" s="3"/>
      <c r="AB47" s="3"/>
      <c r="AC47" s="3"/>
      <c r="AD47" s="93"/>
      <c r="AE47" s="70">
        <f t="shared" si="98"/>
        <v>0</v>
      </c>
      <c r="AG47" s="543"/>
      <c r="AH47" s="193" t="s">
        <v>49</v>
      </c>
      <c r="AI47" s="3"/>
      <c r="AJ47" s="3"/>
      <c r="AK47" s="3"/>
      <c r="AL47" s="3"/>
      <c r="AM47" s="3"/>
      <c r="AN47" s="3"/>
      <c r="AO47" s="3"/>
      <c r="AP47" s="3"/>
      <c r="AQ47" s="3"/>
      <c r="AR47" s="3"/>
      <c r="AS47" s="3"/>
      <c r="AT47" s="93"/>
      <c r="AU47" s="70">
        <f t="shared" si="99"/>
        <v>0</v>
      </c>
      <c r="AW47" s="543"/>
      <c r="AX47" s="193" t="s">
        <v>49</v>
      </c>
      <c r="AY47" s="3"/>
      <c r="AZ47" s="3"/>
      <c r="BA47" s="3"/>
      <c r="BB47" s="3"/>
      <c r="BC47" s="3"/>
      <c r="BD47" s="3"/>
      <c r="BE47" s="3"/>
      <c r="BF47" s="3"/>
      <c r="BG47" s="3"/>
      <c r="BH47" s="3"/>
      <c r="BI47" s="3"/>
      <c r="BJ47" s="93"/>
      <c r="BK47" s="70">
        <f t="shared" si="100"/>
        <v>0</v>
      </c>
    </row>
    <row r="48" spans="1:64" ht="15.75" thickBot="1" x14ac:dyDescent="0.3">
      <c r="A48" s="544"/>
      <c r="B48" s="193" t="s">
        <v>48</v>
      </c>
      <c r="C48" s="3"/>
      <c r="D48" s="3"/>
      <c r="E48" s="3"/>
      <c r="F48" s="3"/>
      <c r="G48" s="3"/>
      <c r="H48" s="3"/>
      <c r="I48" s="3"/>
      <c r="J48" s="3"/>
      <c r="K48" s="3"/>
      <c r="L48" s="3"/>
      <c r="M48" s="3"/>
      <c r="N48" s="93"/>
      <c r="O48" s="70">
        <f t="shared" si="97"/>
        <v>0</v>
      </c>
      <c r="Q48" s="544"/>
      <c r="R48" s="193" t="s">
        <v>48</v>
      </c>
      <c r="S48" s="3"/>
      <c r="T48" s="3"/>
      <c r="U48" s="3"/>
      <c r="V48" s="3"/>
      <c r="W48" s="3"/>
      <c r="X48" s="3"/>
      <c r="Y48" s="3"/>
      <c r="Z48" s="3"/>
      <c r="AA48" s="3"/>
      <c r="AB48" s="3"/>
      <c r="AC48" s="3"/>
      <c r="AD48" s="93"/>
      <c r="AE48" s="70">
        <f t="shared" si="98"/>
        <v>0</v>
      </c>
      <c r="AG48" s="544"/>
      <c r="AH48" s="193" t="s">
        <v>48</v>
      </c>
      <c r="AI48" s="3"/>
      <c r="AJ48" s="3"/>
      <c r="AK48" s="3"/>
      <c r="AL48" s="3"/>
      <c r="AM48" s="3"/>
      <c r="AN48" s="3"/>
      <c r="AO48" s="3"/>
      <c r="AP48" s="3"/>
      <c r="AQ48" s="3"/>
      <c r="AR48" s="3"/>
      <c r="AS48" s="3"/>
      <c r="AT48" s="93"/>
      <c r="AU48" s="70">
        <f t="shared" si="99"/>
        <v>0</v>
      </c>
      <c r="AW48" s="544"/>
      <c r="AX48" s="193" t="s">
        <v>48</v>
      </c>
      <c r="AY48" s="3"/>
      <c r="AZ48" s="3"/>
      <c r="BA48" s="3"/>
      <c r="BB48" s="3"/>
      <c r="BC48" s="3"/>
      <c r="BD48" s="3"/>
      <c r="BE48" s="3"/>
      <c r="BF48" s="3"/>
      <c r="BG48" s="3"/>
      <c r="BH48" s="3"/>
      <c r="BI48" s="3"/>
      <c r="BJ48" s="93"/>
      <c r="BK48" s="70">
        <f t="shared" si="100"/>
        <v>0</v>
      </c>
    </row>
    <row r="49" spans="1:64" ht="15.75" thickBot="1" x14ac:dyDescent="0.3">
      <c r="B49" s="194" t="s">
        <v>42</v>
      </c>
      <c r="C49" s="186">
        <f>SUM(C36:C48)</f>
        <v>0</v>
      </c>
      <c r="D49" s="186">
        <f t="shared" ref="D49" si="101">SUM(D36:D48)</f>
        <v>0</v>
      </c>
      <c r="E49" s="186">
        <f t="shared" ref="E49" si="102">SUM(E36:E48)</f>
        <v>0</v>
      </c>
      <c r="F49" s="186">
        <f t="shared" ref="F49" si="103">SUM(F36:F48)</f>
        <v>0</v>
      </c>
      <c r="G49" s="186">
        <f t="shared" ref="G49" si="104">SUM(G36:G48)</f>
        <v>0</v>
      </c>
      <c r="H49" s="186">
        <f t="shared" ref="H49" si="105">SUM(H36:H48)</f>
        <v>0</v>
      </c>
      <c r="I49" s="186">
        <f t="shared" ref="I49" si="106">SUM(I36:I48)</f>
        <v>0</v>
      </c>
      <c r="J49" s="186">
        <f t="shared" ref="J49" si="107">SUM(J36:J48)</f>
        <v>0</v>
      </c>
      <c r="K49" s="186">
        <f t="shared" ref="K49" si="108">SUM(K36:K48)</f>
        <v>0</v>
      </c>
      <c r="L49" s="186">
        <f t="shared" ref="L49" si="109">SUM(L36:L48)</f>
        <v>0</v>
      </c>
      <c r="M49" s="186">
        <f t="shared" ref="M49" si="110">SUM(M36:M48)</f>
        <v>0</v>
      </c>
      <c r="N49" s="383">
        <f t="shared" ref="N49" si="111">SUM(N36:N48)</f>
        <v>0</v>
      </c>
      <c r="O49" s="73">
        <f t="shared" si="97"/>
        <v>0</v>
      </c>
      <c r="Q49" s="74"/>
      <c r="R49" s="194" t="s">
        <v>42</v>
      </c>
      <c r="S49" s="186">
        <f>SUM(S36:S48)</f>
        <v>0</v>
      </c>
      <c r="T49" s="186">
        <f t="shared" ref="T49" si="112">SUM(T36:T48)</f>
        <v>0</v>
      </c>
      <c r="U49" s="186">
        <f t="shared" ref="U49" si="113">SUM(U36:U48)</f>
        <v>0</v>
      </c>
      <c r="V49" s="186">
        <f t="shared" ref="V49" si="114">SUM(V36:V48)</f>
        <v>0</v>
      </c>
      <c r="W49" s="186">
        <f t="shared" ref="W49" si="115">SUM(W36:W48)</f>
        <v>0</v>
      </c>
      <c r="X49" s="186">
        <f t="shared" ref="X49" si="116">SUM(X36:X48)</f>
        <v>0</v>
      </c>
      <c r="Y49" s="186">
        <f t="shared" ref="Y49" si="117">SUM(Y36:Y48)</f>
        <v>0</v>
      </c>
      <c r="Z49" s="186">
        <f t="shared" ref="Z49" si="118">SUM(Z36:Z48)</f>
        <v>0</v>
      </c>
      <c r="AA49" s="186">
        <f t="shared" ref="AA49" si="119">SUM(AA36:AA48)</f>
        <v>0</v>
      </c>
      <c r="AB49" s="186">
        <f t="shared" ref="AB49" si="120">SUM(AB36:AB48)</f>
        <v>0</v>
      </c>
      <c r="AC49" s="186">
        <f t="shared" ref="AC49" si="121">SUM(AC36:AC48)</f>
        <v>0</v>
      </c>
      <c r="AD49" s="383">
        <f t="shared" ref="AD49" si="122">SUM(AD36:AD48)</f>
        <v>0</v>
      </c>
      <c r="AE49" s="73">
        <f t="shared" si="98"/>
        <v>0</v>
      </c>
      <c r="AG49" s="74"/>
      <c r="AH49" s="194" t="s">
        <v>42</v>
      </c>
      <c r="AI49" s="186">
        <f>SUM(AI36:AI48)</f>
        <v>0</v>
      </c>
      <c r="AJ49" s="186">
        <f t="shared" ref="AJ49" si="123">SUM(AJ36:AJ48)</f>
        <v>0</v>
      </c>
      <c r="AK49" s="186">
        <f t="shared" ref="AK49" si="124">SUM(AK36:AK48)</f>
        <v>0</v>
      </c>
      <c r="AL49" s="186">
        <f t="shared" ref="AL49" si="125">SUM(AL36:AL48)</f>
        <v>0</v>
      </c>
      <c r="AM49" s="186">
        <f t="shared" ref="AM49" si="126">SUM(AM36:AM48)</f>
        <v>0</v>
      </c>
      <c r="AN49" s="186">
        <f t="shared" ref="AN49" si="127">SUM(AN36:AN48)</f>
        <v>0</v>
      </c>
      <c r="AO49" s="186">
        <f t="shared" ref="AO49" si="128">SUM(AO36:AO48)</f>
        <v>0</v>
      </c>
      <c r="AP49" s="186">
        <f t="shared" ref="AP49" si="129">SUM(AP36:AP48)</f>
        <v>0</v>
      </c>
      <c r="AQ49" s="186">
        <f t="shared" ref="AQ49" si="130">SUM(AQ36:AQ48)</f>
        <v>0</v>
      </c>
      <c r="AR49" s="186">
        <f t="shared" ref="AR49" si="131">SUM(AR36:AR48)</f>
        <v>0</v>
      </c>
      <c r="AS49" s="186">
        <f t="shared" ref="AS49" si="132">SUM(AS36:AS48)</f>
        <v>0</v>
      </c>
      <c r="AT49" s="383">
        <f t="shared" ref="AT49" si="133">SUM(AT36:AT48)</f>
        <v>0</v>
      </c>
      <c r="AU49" s="73">
        <f t="shared" si="99"/>
        <v>0</v>
      </c>
      <c r="AW49" s="74"/>
      <c r="AX49" s="194" t="s">
        <v>42</v>
      </c>
      <c r="AY49" s="186">
        <f>SUM(AY36:AY48)</f>
        <v>0</v>
      </c>
      <c r="AZ49" s="186">
        <f t="shared" ref="AZ49" si="134">SUM(AZ36:AZ48)</f>
        <v>0</v>
      </c>
      <c r="BA49" s="186">
        <f t="shared" ref="BA49" si="135">SUM(BA36:BA48)</f>
        <v>0</v>
      </c>
      <c r="BB49" s="186">
        <f t="shared" ref="BB49" si="136">SUM(BB36:BB48)</f>
        <v>0</v>
      </c>
      <c r="BC49" s="186">
        <f t="shared" ref="BC49" si="137">SUM(BC36:BC48)</f>
        <v>0</v>
      </c>
      <c r="BD49" s="186">
        <f t="shared" ref="BD49" si="138">SUM(BD36:BD48)</f>
        <v>0</v>
      </c>
      <c r="BE49" s="186">
        <f t="shared" ref="BE49" si="139">SUM(BE36:BE48)</f>
        <v>0</v>
      </c>
      <c r="BF49" s="186">
        <f t="shared" ref="BF49" si="140">SUM(BF36:BF48)</f>
        <v>0</v>
      </c>
      <c r="BG49" s="186">
        <f t="shared" ref="BG49" si="141">SUM(BG36:BG48)</f>
        <v>0</v>
      </c>
      <c r="BH49" s="186">
        <f t="shared" ref="BH49" si="142">SUM(BH36:BH48)</f>
        <v>0</v>
      </c>
      <c r="BI49" s="186">
        <f t="shared" ref="BI49" si="143">SUM(BI36:BI48)</f>
        <v>0</v>
      </c>
      <c r="BJ49" s="383">
        <f t="shared" ref="BJ49" si="144">SUM(BJ36:BJ48)</f>
        <v>0</v>
      </c>
      <c r="BK49" s="73">
        <f t="shared" si="100"/>
        <v>0</v>
      </c>
    </row>
    <row r="50" spans="1:64" ht="21.75" thickBot="1" x14ac:dyDescent="0.4">
      <c r="A50" s="76"/>
      <c r="Q50" s="76"/>
      <c r="AG50" s="76"/>
      <c r="AW50" s="76"/>
    </row>
    <row r="51" spans="1:64" ht="21.75" thickBot="1" x14ac:dyDescent="0.4">
      <c r="A51" s="76"/>
      <c r="B51" s="181" t="s">
        <v>35</v>
      </c>
      <c r="C51" s="182">
        <f t="shared" ref="C51:N51" si="145">C$3</f>
        <v>44927</v>
      </c>
      <c r="D51" s="182">
        <f t="shared" si="145"/>
        <v>44958</v>
      </c>
      <c r="E51" s="182">
        <f t="shared" si="145"/>
        <v>44986</v>
      </c>
      <c r="F51" s="182">
        <f t="shared" si="145"/>
        <v>45017</v>
      </c>
      <c r="G51" s="182">
        <f t="shared" si="145"/>
        <v>45047</v>
      </c>
      <c r="H51" s="182">
        <f t="shared" si="145"/>
        <v>45078</v>
      </c>
      <c r="I51" s="182">
        <f t="shared" si="145"/>
        <v>45108</v>
      </c>
      <c r="J51" s="182">
        <f t="shared" si="145"/>
        <v>45139</v>
      </c>
      <c r="K51" s="182">
        <f t="shared" si="145"/>
        <v>45170</v>
      </c>
      <c r="L51" s="182">
        <f t="shared" si="145"/>
        <v>45200</v>
      </c>
      <c r="M51" s="182">
        <f t="shared" si="145"/>
        <v>45231</v>
      </c>
      <c r="N51" s="182" t="str">
        <f t="shared" si="145"/>
        <v>Dec-23 +</v>
      </c>
      <c r="O51" s="183" t="s">
        <v>33</v>
      </c>
      <c r="Q51" s="76"/>
      <c r="R51" s="181" t="s">
        <v>35</v>
      </c>
      <c r="S51" s="182">
        <f t="shared" ref="S51:AD51" si="146">S$3</f>
        <v>44927</v>
      </c>
      <c r="T51" s="182">
        <f t="shared" si="146"/>
        <v>44958</v>
      </c>
      <c r="U51" s="182">
        <f t="shared" si="146"/>
        <v>44986</v>
      </c>
      <c r="V51" s="182">
        <f t="shared" si="146"/>
        <v>45017</v>
      </c>
      <c r="W51" s="182">
        <f t="shared" si="146"/>
        <v>45047</v>
      </c>
      <c r="X51" s="182">
        <f t="shared" si="146"/>
        <v>45078</v>
      </c>
      <c r="Y51" s="182">
        <f t="shared" si="146"/>
        <v>45108</v>
      </c>
      <c r="Z51" s="182">
        <f t="shared" si="146"/>
        <v>45139</v>
      </c>
      <c r="AA51" s="182">
        <f t="shared" si="146"/>
        <v>45170</v>
      </c>
      <c r="AB51" s="182">
        <f t="shared" si="146"/>
        <v>45200</v>
      </c>
      <c r="AC51" s="182">
        <f t="shared" si="146"/>
        <v>45231</v>
      </c>
      <c r="AD51" s="182" t="str">
        <f t="shared" si="146"/>
        <v>Dec-23 +</v>
      </c>
      <c r="AE51" s="183" t="s">
        <v>33</v>
      </c>
      <c r="AG51" s="76"/>
      <c r="AH51" s="181" t="s">
        <v>35</v>
      </c>
      <c r="AI51" s="182">
        <f t="shared" ref="AI51:AT51" si="147">AI$3</f>
        <v>44927</v>
      </c>
      <c r="AJ51" s="182">
        <f t="shared" si="147"/>
        <v>44958</v>
      </c>
      <c r="AK51" s="182">
        <f t="shared" si="147"/>
        <v>44986</v>
      </c>
      <c r="AL51" s="182">
        <f t="shared" si="147"/>
        <v>45017</v>
      </c>
      <c r="AM51" s="182">
        <f t="shared" si="147"/>
        <v>45047</v>
      </c>
      <c r="AN51" s="182">
        <f t="shared" si="147"/>
        <v>45078</v>
      </c>
      <c r="AO51" s="182">
        <f t="shared" si="147"/>
        <v>45108</v>
      </c>
      <c r="AP51" s="182">
        <f t="shared" si="147"/>
        <v>45139</v>
      </c>
      <c r="AQ51" s="182">
        <f t="shared" si="147"/>
        <v>45170</v>
      </c>
      <c r="AR51" s="182">
        <f t="shared" si="147"/>
        <v>45200</v>
      </c>
      <c r="AS51" s="182">
        <f t="shared" si="147"/>
        <v>45231</v>
      </c>
      <c r="AT51" s="182" t="str">
        <f t="shared" si="147"/>
        <v>Dec-23 +</v>
      </c>
      <c r="AU51" s="183" t="s">
        <v>33</v>
      </c>
      <c r="AW51" s="76"/>
      <c r="AX51" s="181" t="s">
        <v>35</v>
      </c>
      <c r="AY51" s="182">
        <f t="shared" ref="AY51:BJ51" si="148">AY$3</f>
        <v>44927</v>
      </c>
      <c r="AZ51" s="182">
        <f t="shared" si="148"/>
        <v>44958</v>
      </c>
      <c r="BA51" s="182">
        <f t="shared" si="148"/>
        <v>44986</v>
      </c>
      <c r="BB51" s="182">
        <f t="shared" si="148"/>
        <v>45017</v>
      </c>
      <c r="BC51" s="182">
        <f t="shared" si="148"/>
        <v>45047</v>
      </c>
      <c r="BD51" s="182">
        <f t="shared" si="148"/>
        <v>45078</v>
      </c>
      <c r="BE51" s="182">
        <f t="shared" si="148"/>
        <v>45108</v>
      </c>
      <c r="BF51" s="182">
        <f t="shared" si="148"/>
        <v>45139</v>
      </c>
      <c r="BG51" s="182">
        <f t="shared" si="148"/>
        <v>45170</v>
      </c>
      <c r="BH51" s="182">
        <f t="shared" si="148"/>
        <v>45200</v>
      </c>
      <c r="BI51" s="182">
        <f t="shared" si="148"/>
        <v>45231</v>
      </c>
      <c r="BJ51" s="182" t="str">
        <f t="shared" si="148"/>
        <v>Dec-23 +</v>
      </c>
      <c r="BK51" s="183" t="s">
        <v>33</v>
      </c>
    </row>
    <row r="52" spans="1:64" ht="15" customHeight="1" x14ac:dyDescent="0.25">
      <c r="A52" s="542" t="s">
        <v>65</v>
      </c>
      <c r="B52" s="193" t="s">
        <v>60</v>
      </c>
      <c r="C52" s="3"/>
      <c r="D52" s="3"/>
      <c r="E52" s="3"/>
      <c r="F52" s="3"/>
      <c r="G52" s="3"/>
      <c r="H52" s="3"/>
      <c r="I52" s="3"/>
      <c r="J52" s="3"/>
      <c r="K52" s="3"/>
      <c r="L52" s="3"/>
      <c r="M52" s="3"/>
      <c r="N52" s="93"/>
      <c r="O52" s="70">
        <f t="shared" ref="O52:O65" si="149">SUM(C52:N52)</f>
        <v>0</v>
      </c>
      <c r="Q52" s="542" t="s">
        <v>65</v>
      </c>
      <c r="R52" s="193" t="s">
        <v>60</v>
      </c>
      <c r="S52" s="3"/>
      <c r="T52" s="3"/>
      <c r="U52" s="3">
        <v>220612.2042467421</v>
      </c>
      <c r="V52" s="3"/>
      <c r="W52" s="3"/>
      <c r="X52" s="3"/>
      <c r="Y52" s="3"/>
      <c r="Z52" s="3">
        <v>187934.33154115605</v>
      </c>
      <c r="AA52" s="3"/>
      <c r="AB52" s="3"/>
      <c r="AC52" s="3"/>
      <c r="AD52" s="93">
        <v>76809.997937192704</v>
      </c>
      <c r="AE52" s="70">
        <f t="shared" ref="AE52:AE65" si="150">SUM(S52:AD52)</f>
        <v>485356.53372509079</v>
      </c>
      <c r="AG52" s="542" t="s">
        <v>65</v>
      </c>
      <c r="AH52" s="193" t="s">
        <v>60</v>
      </c>
      <c r="AI52" s="3"/>
      <c r="AJ52" s="3">
        <v>480496.55495509953</v>
      </c>
      <c r="AK52" s="3">
        <v>102148.49237422949</v>
      </c>
      <c r="AL52" s="3"/>
      <c r="AM52" s="3"/>
      <c r="AN52" s="3"/>
      <c r="AO52" s="3"/>
      <c r="AP52" s="3"/>
      <c r="AQ52" s="3"/>
      <c r="AR52" s="3"/>
      <c r="AS52" s="3"/>
      <c r="AT52" s="93">
        <v>479275.13694783859</v>
      </c>
      <c r="AU52" s="70">
        <f t="shared" ref="AU52:AU65" si="151">SUM(AI52:AT52)</f>
        <v>1061920.1842771675</v>
      </c>
      <c r="AW52" s="542" t="s">
        <v>65</v>
      </c>
      <c r="AX52" s="193" t="s">
        <v>60</v>
      </c>
      <c r="AY52" s="3"/>
      <c r="AZ52" s="3"/>
      <c r="BA52" s="3"/>
      <c r="BB52" s="3"/>
      <c r="BC52" s="3"/>
      <c r="BD52" s="3"/>
      <c r="BE52" s="3"/>
      <c r="BF52" s="3"/>
      <c r="BG52" s="3"/>
      <c r="BH52" s="3"/>
      <c r="BI52" s="3"/>
      <c r="BJ52" s="93"/>
      <c r="BK52" s="70">
        <f t="shared" ref="BK52:BK65" si="152">SUM(AY52:BJ52)</f>
        <v>0</v>
      </c>
      <c r="BL52" s="190"/>
    </row>
    <row r="53" spans="1:64" x14ac:dyDescent="0.25">
      <c r="A53" s="543"/>
      <c r="B53" s="193" t="s">
        <v>59</v>
      </c>
      <c r="C53" s="3"/>
      <c r="D53" s="3"/>
      <c r="E53" s="3"/>
      <c r="F53" s="3"/>
      <c r="G53" s="3"/>
      <c r="H53" s="3"/>
      <c r="I53" s="3"/>
      <c r="J53" s="3"/>
      <c r="K53" s="3"/>
      <c r="L53" s="3"/>
      <c r="M53" s="3"/>
      <c r="N53" s="93"/>
      <c r="O53" s="70">
        <f t="shared" si="149"/>
        <v>0</v>
      </c>
      <c r="Q53" s="543"/>
      <c r="R53" s="193" t="s">
        <v>59</v>
      </c>
      <c r="S53" s="3"/>
      <c r="T53" s="3"/>
      <c r="U53" s="3"/>
      <c r="V53" s="3"/>
      <c r="W53" s="3"/>
      <c r="X53" s="3"/>
      <c r="Y53" s="3"/>
      <c r="Z53" s="3"/>
      <c r="AA53" s="3"/>
      <c r="AB53" s="3"/>
      <c r="AC53" s="3"/>
      <c r="AD53" s="93"/>
      <c r="AE53" s="70">
        <f t="shared" si="150"/>
        <v>0</v>
      </c>
      <c r="AG53" s="543"/>
      <c r="AH53" s="193" t="s">
        <v>59</v>
      </c>
      <c r="AI53" s="3"/>
      <c r="AJ53" s="3"/>
      <c r="AK53" s="3"/>
      <c r="AL53" s="3"/>
      <c r="AM53" s="3"/>
      <c r="AN53" s="3"/>
      <c r="AO53" s="3"/>
      <c r="AP53" s="3"/>
      <c r="AQ53" s="3"/>
      <c r="AR53" s="3"/>
      <c r="AS53" s="3"/>
      <c r="AT53" s="93"/>
      <c r="AU53" s="70">
        <f t="shared" si="151"/>
        <v>0</v>
      </c>
      <c r="AW53" s="543"/>
      <c r="AX53" s="193" t="s">
        <v>59</v>
      </c>
      <c r="AY53" s="3"/>
      <c r="AZ53" s="3"/>
      <c r="BA53" s="3"/>
      <c r="BB53" s="3"/>
      <c r="BC53" s="3"/>
      <c r="BD53" s="3"/>
      <c r="BE53" s="3"/>
      <c r="BF53" s="3"/>
      <c r="BG53" s="3"/>
      <c r="BH53" s="3"/>
      <c r="BI53" s="3"/>
      <c r="BJ53" s="93"/>
      <c r="BK53" s="70">
        <f t="shared" si="152"/>
        <v>0</v>
      </c>
    </row>
    <row r="54" spans="1:64" x14ac:dyDescent="0.25">
      <c r="A54" s="543"/>
      <c r="B54" s="193" t="s">
        <v>58</v>
      </c>
      <c r="C54" s="3"/>
      <c r="D54" s="3"/>
      <c r="E54" s="3"/>
      <c r="F54" s="3"/>
      <c r="G54" s="3"/>
      <c r="H54" s="3"/>
      <c r="I54" s="3"/>
      <c r="J54" s="3"/>
      <c r="K54" s="3"/>
      <c r="L54" s="3"/>
      <c r="M54" s="3"/>
      <c r="N54" s="93"/>
      <c r="O54" s="70">
        <f t="shared" si="149"/>
        <v>0</v>
      </c>
      <c r="Q54" s="543"/>
      <c r="R54" s="193" t="s">
        <v>58</v>
      </c>
      <c r="S54" s="3"/>
      <c r="T54" s="3"/>
      <c r="U54" s="3"/>
      <c r="V54" s="3"/>
      <c r="W54" s="3"/>
      <c r="X54" s="3"/>
      <c r="Y54" s="3"/>
      <c r="Z54" s="3"/>
      <c r="AA54" s="3"/>
      <c r="AB54" s="3"/>
      <c r="AC54" s="3"/>
      <c r="AD54" s="93"/>
      <c r="AE54" s="70">
        <f t="shared" si="150"/>
        <v>0</v>
      </c>
      <c r="AG54" s="543"/>
      <c r="AH54" s="193" t="s">
        <v>58</v>
      </c>
      <c r="AI54" s="3"/>
      <c r="AJ54" s="3"/>
      <c r="AK54" s="3"/>
      <c r="AL54" s="3"/>
      <c r="AM54" s="3"/>
      <c r="AN54" s="3"/>
      <c r="AO54" s="3"/>
      <c r="AP54" s="3"/>
      <c r="AQ54" s="3"/>
      <c r="AR54" s="3"/>
      <c r="AS54" s="3"/>
      <c r="AT54" s="93"/>
      <c r="AU54" s="70">
        <f t="shared" si="151"/>
        <v>0</v>
      </c>
      <c r="AW54" s="543"/>
      <c r="AX54" s="193" t="s">
        <v>58</v>
      </c>
      <c r="AY54" s="3"/>
      <c r="AZ54" s="3"/>
      <c r="BA54" s="3"/>
      <c r="BB54" s="3"/>
      <c r="BC54" s="3"/>
      <c r="BD54" s="3"/>
      <c r="BE54" s="3"/>
      <c r="BF54" s="3"/>
      <c r="BG54" s="3"/>
      <c r="BH54" s="3"/>
      <c r="BI54" s="3"/>
      <c r="BJ54" s="93"/>
      <c r="BK54" s="70">
        <f t="shared" si="152"/>
        <v>0</v>
      </c>
    </row>
    <row r="55" spans="1:64" x14ac:dyDescent="0.25">
      <c r="A55" s="543"/>
      <c r="B55" s="193" t="s">
        <v>57</v>
      </c>
      <c r="C55" s="3"/>
      <c r="D55" s="3"/>
      <c r="E55" s="3"/>
      <c r="F55" s="3"/>
      <c r="G55" s="3"/>
      <c r="H55" s="3"/>
      <c r="I55" s="3"/>
      <c r="J55" s="3"/>
      <c r="K55" s="3"/>
      <c r="L55" s="3"/>
      <c r="M55" s="3"/>
      <c r="N55" s="93"/>
      <c r="O55" s="70">
        <f t="shared" si="149"/>
        <v>0</v>
      </c>
      <c r="Q55" s="543"/>
      <c r="R55" s="193" t="s">
        <v>57</v>
      </c>
      <c r="S55" s="3"/>
      <c r="T55" s="3"/>
      <c r="U55" s="3"/>
      <c r="V55" s="3"/>
      <c r="W55" s="3"/>
      <c r="X55" s="3"/>
      <c r="Y55" s="3"/>
      <c r="Z55" s="3"/>
      <c r="AA55" s="3"/>
      <c r="AB55" s="3"/>
      <c r="AC55" s="3"/>
      <c r="AD55" s="93"/>
      <c r="AE55" s="70">
        <f t="shared" si="150"/>
        <v>0</v>
      </c>
      <c r="AG55" s="543"/>
      <c r="AH55" s="193" t="s">
        <v>57</v>
      </c>
      <c r="AI55" s="3"/>
      <c r="AJ55" s="3"/>
      <c r="AK55" s="3"/>
      <c r="AL55" s="3"/>
      <c r="AM55" s="3"/>
      <c r="AN55" s="3"/>
      <c r="AO55" s="3"/>
      <c r="AP55" s="3"/>
      <c r="AQ55" s="3"/>
      <c r="AR55" s="3"/>
      <c r="AS55" s="3"/>
      <c r="AT55" s="93"/>
      <c r="AU55" s="70">
        <f t="shared" si="151"/>
        <v>0</v>
      </c>
      <c r="AW55" s="543"/>
      <c r="AX55" s="193" t="s">
        <v>57</v>
      </c>
      <c r="AY55" s="3"/>
      <c r="AZ55" s="3"/>
      <c r="BA55" s="3"/>
      <c r="BB55" s="3"/>
      <c r="BC55" s="3"/>
      <c r="BD55" s="3"/>
      <c r="BE55" s="3"/>
      <c r="BF55" s="3"/>
      <c r="BG55" s="3"/>
      <c r="BH55" s="3"/>
      <c r="BI55" s="3"/>
      <c r="BJ55" s="93">
        <v>718505.07198486861</v>
      </c>
      <c r="BK55" s="70">
        <f t="shared" si="152"/>
        <v>718505.07198486861</v>
      </c>
    </row>
    <row r="56" spans="1:64" x14ac:dyDescent="0.25">
      <c r="A56" s="543"/>
      <c r="B56" s="193" t="s">
        <v>56</v>
      </c>
      <c r="C56" s="3"/>
      <c r="D56" s="3"/>
      <c r="E56" s="3"/>
      <c r="F56" s="3"/>
      <c r="G56" s="3"/>
      <c r="H56" s="3"/>
      <c r="I56" s="3"/>
      <c r="J56" s="3"/>
      <c r="K56" s="3"/>
      <c r="L56" s="3"/>
      <c r="M56" s="3"/>
      <c r="N56" s="93"/>
      <c r="O56" s="70">
        <f t="shared" si="149"/>
        <v>0</v>
      </c>
      <c r="Q56" s="543"/>
      <c r="R56" s="193" t="s">
        <v>56</v>
      </c>
      <c r="S56" s="3"/>
      <c r="T56" s="3"/>
      <c r="U56" s="3"/>
      <c r="V56" s="3"/>
      <c r="W56" s="3"/>
      <c r="X56" s="3"/>
      <c r="Y56" s="3"/>
      <c r="Z56" s="3"/>
      <c r="AA56" s="3"/>
      <c r="AB56" s="3"/>
      <c r="AC56" s="3"/>
      <c r="AD56" s="93"/>
      <c r="AE56" s="70">
        <f t="shared" si="150"/>
        <v>0</v>
      </c>
      <c r="AG56" s="543"/>
      <c r="AH56" s="193" t="s">
        <v>56</v>
      </c>
      <c r="AI56" s="3"/>
      <c r="AJ56" s="3"/>
      <c r="AK56" s="3"/>
      <c r="AL56" s="3"/>
      <c r="AM56" s="3"/>
      <c r="AN56" s="3"/>
      <c r="AO56" s="3"/>
      <c r="AP56" s="3"/>
      <c r="AQ56" s="3"/>
      <c r="AR56" s="3"/>
      <c r="AS56" s="3"/>
      <c r="AT56" s="93"/>
      <c r="AU56" s="70">
        <f t="shared" si="151"/>
        <v>0</v>
      </c>
      <c r="AW56" s="543"/>
      <c r="AX56" s="193" t="s">
        <v>56</v>
      </c>
      <c r="AY56" s="3"/>
      <c r="AZ56" s="3"/>
      <c r="BA56" s="3"/>
      <c r="BB56" s="3"/>
      <c r="BC56" s="3"/>
      <c r="BD56" s="3"/>
      <c r="BE56" s="3"/>
      <c r="BF56" s="3"/>
      <c r="BG56" s="3"/>
      <c r="BH56" s="3"/>
      <c r="BI56" s="3"/>
      <c r="BJ56" s="93"/>
      <c r="BK56" s="70">
        <f t="shared" si="152"/>
        <v>0</v>
      </c>
    </row>
    <row r="57" spans="1:64" x14ac:dyDescent="0.25">
      <c r="A57" s="543"/>
      <c r="B57" s="193" t="s">
        <v>55</v>
      </c>
      <c r="C57" s="3"/>
      <c r="D57" s="3"/>
      <c r="E57" s="3"/>
      <c r="F57" s="3"/>
      <c r="G57" s="3"/>
      <c r="H57" s="3"/>
      <c r="I57" s="3"/>
      <c r="J57" s="3"/>
      <c r="K57" s="3"/>
      <c r="L57" s="3"/>
      <c r="M57" s="3"/>
      <c r="N57" s="93"/>
      <c r="O57" s="70">
        <f t="shared" si="149"/>
        <v>0</v>
      </c>
      <c r="Q57" s="543"/>
      <c r="R57" s="193" t="s">
        <v>55</v>
      </c>
      <c r="S57" s="3"/>
      <c r="T57" s="3"/>
      <c r="U57" s="3"/>
      <c r="V57" s="3"/>
      <c r="W57" s="3"/>
      <c r="X57" s="3"/>
      <c r="Y57" s="3"/>
      <c r="Z57" s="3"/>
      <c r="AA57" s="3"/>
      <c r="AB57" s="3"/>
      <c r="AC57" s="3"/>
      <c r="AD57" s="93"/>
      <c r="AE57" s="70">
        <f t="shared" si="150"/>
        <v>0</v>
      </c>
      <c r="AG57" s="543"/>
      <c r="AH57" s="193" t="s">
        <v>55</v>
      </c>
      <c r="AI57" s="3"/>
      <c r="AJ57" s="3"/>
      <c r="AK57" s="3"/>
      <c r="AL57" s="3"/>
      <c r="AM57" s="3"/>
      <c r="AN57" s="3"/>
      <c r="AO57" s="3"/>
      <c r="AP57" s="3"/>
      <c r="AQ57" s="3"/>
      <c r="AR57" s="3"/>
      <c r="AS57" s="3"/>
      <c r="AT57" s="93"/>
      <c r="AU57" s="70">
        <f t="shared" si="151"/>
        <v>0</v>
      </c>
      <c r="AW57" s="543"/>
      <c r="AX57" s="193" t="s">
        <v>55</v>
      </c>
      <c r="AY57" s="3"/>
      <c r="AZ57" s="3"/>
      <c r="BA57" s="3"/>
      <c r="BB57" s="3"/>
      <c r="BC57" s="3"/>
      <c r="BD57" s="3"/>
      <c r="BE57" s="3"/>
      <c r="BF57" s="3"/>
      <c r="BG57" s="3"/>
      <c r="BH57" s="3"/>
      <c r="BI57" s="3"/>
      <c r="BJ57" s="93"/>
      <c r="BK57" s="70">
        <f t="shared" si="152"/>
        <v>0</v>
      </c>
    </row>
    <row r="58" spans="1:64" x14ac:dyDescent="0.25">
      <c r="A58" s="543"/>
      <c r="B58" s="193" t="s">
        <v>54</v>
      </c>
      <c r="C58" s="3"/>
      <c r="D58" s="3"/>
      <c r="E58" s="3"/>
      <c r="F58" s="3"/>
      <c r="G58" s="3"/>
      <c r="H58" s="3"/>
      <c r="I58" s="3"/>
      <c r="J58" s="3"/>
      <c r="K58" s="3"/>
      <c r="L58" s="3"/>
      <c r="M58" s="3"/>
      <c r="N58" s="93"/>
      <c r="O58" s="70">
        <f t="shared" si="149"/>
        <v>0</v>
      </c>
      <c r="Q58" s="543"/>
      <c r="R58" s="193" t="s">
        <v>54</v>
      </c>
      <c r="S58" s="3"/>
      <c r="T58" s="3"/>
      <c r="U58" s="3"/>
      <c r="V58" s="3"/>
      <c r="W58" s="3"/>
      <c r="X58" s="3"/>
      <c r="Y58" s="3"/>
      <c r="Z58" s="3"/>
      <c r="AA58" s="3"/>
      <c r="AB58" s="3"/>
      <c r="AC58" s="3"/>
      <c r="AD58" s="93">
        <v>187472.84108048381</v>
      </c>
      <c r="AE58" s="70">
        <f t="shared" si="150"/>
        <v>187472.84108048381</v>
      </c>
      <c r="AG58" s="543"/>
      <c r="AH58" s="193" t="s">
        <v>54</v>
      </c>
      <c r="AI58" s="3"/>
      <c r="AJ58" s="3"/>
      <c r="AK58" s="3"/>
      <c r="AL58" s="3"/>
      <c r="AM58" s="3"/>
      <c r="AN58" s="3"/>
      <c r="AO58" s="3"/>
      <c r="AP58" s="3"/>
      <c r="AQ58" s="3"/>
      <c r="AR58" s="3"/>
      <c r="AS58" s="3"/>
      <c r="AT58" s="93">
        <v>403077.82441881887</v>
      </c>
      <c r="AU58" s="70">
        <f t="shared" si="151"/>
        <v>403077.82441881887</v>
      </c>
      <c r="AW58" s="543"/>
      <c r="AX58" s="193" t="s">
        <v>54</v>
      </c>
      <c r="AY58" s="3"/>
      <c r="AZ58" s="3"/>
      <c r="BA58" s="3"/>
      <c r="BB58" s="3"/>
      <c r="BC58" s="3"/>
      <c r="BD58" s="3"/>
      <c r="BE58" s="3"/>
      <c r="BF58" s="3"/>
      <c r="BG58" s="3"/>
      <c r="BH58" s="3"/>
      <c r="BI58" s="3"/>
      <c r="BJ58" s="93">
        <v>254054.94551027313</v>
      </c>
      <c r="BK58" s="70">
        <f t="shared" si="152"/>
        <v>254054.94551027313</v>
      </c>
    </row>
    <row r="59" spans="1:64" x14ac:dyDescent="0.25">
      <c r="A59" s="543"/>
      <c r="B59" s="193" t="s">
        <v>53</v>
      </c>
      <c r="C59" s="3"/>
      <c r="D59" s="3"/>
      <c r="E59" s="3"/>
      <c r="F59" s="3"/>
      <c r="G59" s="3"/>
      <c r="H59" s="3"/>
      <c r="I59" s="3"/>
      <c r="J59" s="3"/>
      <c r="K59" s="3"/>
      <c r="L59" s="3"/>
      <c r="M59" s="3"/>
      <c r="N59" s="93"/>
      <c r="O59" s="70">
        <f t="shared" si="149"/>
        <v>0</v>
      </c>
      <c r="Q59" s="543"/>
      <c r="R59" s="193" t="s">
        <v>53</v>
      </c>
      <c r="S59" s="3"/>
      <c r="T59" s="3"/>
      <c r="U59" s="3"/>
      <c r="V59" s="3"/>
      <c r="W59" s="3"/>
      <c r="X59" s="3"/>
      <c r="Y59" s="3"/>
      <c r="Z59" s="3"/>
      <c r="AA59" s="3"/>
      <c r="AB59" s="3"/>
      <c r="AC59" s="3"/>
      <c r="AD59" s="93"/>
      <c r="AE59" s="70">
        <f t="shared" si="150"/>
        <v>0</v>
      </c>
      <c r="AG59" s="543"/>
      <c r="AH59" s="193" t="s">
        <v>53</v>
      </c>
      <c r="AI59" s="3"/>
      <c r="AJ59" s="3"/>
      <c r="AK59" s="3"/>
      <c r="AL59" s="3"/>
      <c r="AM59" s="3"/>
      <c r="AN59" s="3"/>
      <c r="AO59" s="3"/>
      <c r="AP59" s="3"/>
      <c r="AQ59" s="3"/>
      <c r="AR59" s="3"/>
      <c r="AS59" s="3"/>
      <c r="AT59" s="93"/>
      <c r="AU59" s="70">
        <f t="shared" si="151"/>
        <v>0</v>
      </c>
      <c r="AW59" s="543"/>
      <c r="AX59" s="193" t="s">
        <v>53</v>
      </c>
      <c r="AY59" s="3"/>
      <c r="AZ59" s="3"/>
      <c r="BA59" s="3"/>
      <c r="BB59" s="3"/>
      <c r="BC59" s="3"/>
      <c r="BD59" s="3"/>
      <c r="BE59" s="3"/>
      <c r="BF59" s="3"/>
      <c r="BG59" s="3"/>
      <c r="BH59" s="3"/>
      <c r="BI59" s="3"/>
      <c r="BJ59" s="93"/>
      <c r="BK59" s="70">
        <f t="shared" si="152"/>
        <v>0</v>
      </c>
    </row>
    <row r="60" spans="1:64" x14ac:dyDescent="0.25">
      <c r="A60" s="543"/>
      <c r="B60" s="193" t="s">
        <v>52</v>
      </c>
      <c r="C60" s="3"/>
      <c r="D60" s="3"/>
      <c r="E60" s="3"/>
      <c r="F60" s="3"/>
      <c r="G60" s="3"/>
      <c r="H60" s="3"/>
      <c r="I60" s="3"/>
      <c r="J60" s="3"/>
      <c r="K60" s="3"/>
      <c r="L60" s="3"/>
      <c r="M60" s="3"/>
      <c r="N60" s="93"/>
      <c r="O60" s="70">
        <f t="shared" si="149"/>
        <v>0</v>
      </c>
      <c r="Q60" s="543"/>
      <c r="R60" s="193" t="s">
        <v>52</v>
      </c>
      <c r="S60" s="3"/>
      <c r="T60" s="3"/>
      <c r="U60" s="3"/>
      <c r="V60" s="3"/>
      <c r="W60" s="3"/>
      <c r="X60" s="3"/>
      <c r="Y60" s="3"/>
      <c r="Z60" s="3"/>
      <c r="AA60" s="3"/>
      <c r="AB60" s="3"/>
      <c r="AC60" s="3"/>
      <c r="AD60" s="93"/>
      <c r="AE60" s="70">
        <f t="shared" si="150"/>
        <v>0</v>
      </c>
      <c r="AG60" s="543"/>
      <c r="AH60" s="193" t="s">
        <v>52</v>
      </c>
      <c r="AI60" s="3"/>
      <c r="AJ60" s="3"/>
      <c r="AK60" s="3"/>
      <c r="AL60" s="3"/>
      <c r="AM60" s="3"/>
      <c r="AN60" s="3"/>
      <c r="AO60" s="3"/>
      <c r="AP60" s="3"/>
      <c r="AQ60" s="3"/>
      <c r="AR60" s="3"/>
      <c r="AS60" s="3"/>
      <c r="AT60" s="93"/>
      <c r="AU60" s="70">
        <f t="shared" si="151"/>
        <v>0</v>
      </c>
      <c r="AW60" s="543"/>
      <c r="AX60" s="193" t="s">
        <v>52</v>
      </c>
      <c r="AY60" s="3"/>
      <c r="AZ60" s="3"/>
      <c r="BA60" s="3"/>
      <c r="BB60" s="3"/>
      <c r="BC60" s="3"/>
      <c r="BD60" s="3"/>
      <c r="BE60" s="3"/>
      <c r="BF60" s="3"/>
      <c r="BG60" s="3"/>
      <c r="BH60" s="3"/>
      <c r="BI60" s="3"/>
      <c r="BJ60" s="93"/>
      <c r="BK60" s="70">
        <f t="shared" si="152"/>
        <v>0</v>
      </c>
    </row>
    <row r="61" spans="1:64" x14ac:dyDescent="0.25">
      <c r="A61" s="543"/>
      <c r="B61" s="193" t="s">
        <v>51</v>
      </c>
      <c r="C61" s="3"/>
      <c r="D61" s="3"/>
      <c r="E61" s="3"/>
      <c r="F61" s="3"/>
      <c r="G61" s="3"/>
      <c r="H61" s="3"/>
      <c r="I61" s="3"/>
      <c r="J61" s="3"/>
      <c r="K61" s="3"/>
      <c r="L61" s="3"/>
      <c r="M61" s="3"/>
      <c r="N61" s="93"/>
      <c r="O61" s="70">
        <f t="shared" si="149"/>
        <v>0</v>
      </c>
      <c r="Q61" s="543"/>
      <c r="R61" s="193" t="s">
        <v>51</v>
      </c>
      <c r="S61" s="3"/>
      <c r="T61" s="3"/>
      <c r="U61" s="3"/>
      <c r="V61" s="3"/>
      <c r="W61" s="3"/>
      <c r="X61" s="3"/>
      <c r="Y61" s="3"/>
      <c r="Z61" s="3"/>
      <c r="AA61" s="3"/>
      <c r="AB61" s="3"/>
      <c r="AC61" s="3"/>
      <c r="AD61" s="93"/>
      <c r="AE61" s="70">
        <f t="shared" si="150"/>
        <v>0</v>
      </c>
      <c r="AG61" s="543"/>
      <c r="AH61" s="193" t="s">
        <v>51</v>
      </c>
      <c r="AI61" s="3"/>
      <c r="AJ61" s="3"/>
      <c r="AK61" s="3"/>
      <c r="AL61" s="3"/>
      <c r="AM61" s="3"/>
      <c r="AN61" s="3"/>
      <c r="AO61" s="3"/>
      <c r="AP61" s="3"/>
      <c r="AQ61" s="3"/>
      <c r="AR61" s="3"/>
      <c r="AS61" s="3"/>
      <c r="AT61" s="93"/>
      <c r="AU61" s="70">
        <f t="shared" si="151"/>
        <v>0</v>
      </c>
      <c r="AW61" s="543"/>
      <c r="AX61" s="193" t="s">
        <v>51</v>
      </c>
      <c r="AY61" s="3"/>
      <c r="AZ61" s="3"/>
      <c r="BA61" s="3"/>
      <c r="BB61" s="3"/>
      <c r="BC61" s="3"/>
      <c r="BD61" s="3"/>
      <c r="BE61" s="3"/>
      <c r="BF61" s="3"/>
      <c r="BG61" s="3"/>
      <c r="BH61" s="3"/>
      <c r="BI61" s="3"/>
      <c r="BJ61" s="93"/>
      <c r="BK61" s="70">
        <f t="shared" si="152"/>
        <v>0</v>
      </c>
    </row>
    <row r="62" spans="1:64" x14ac:dyDescent="0.25">
      <c r="A62" s="543"/>
      <c r="B62" s="193" t="s">
        <v>50</v>
      </c>
      <c r="C62" s="3"/>
      <c r="D62" s="3"/>
      <c r="E62" s="3"/>
      <c r="F62" s="3"/>
      <c r="G62" s="3"/>
      <c r="H62" s="3"/>
      <c r="I62" s="3"/>
      <c r="J62" s="3"/>
      <c r="K62" s="3"/>
      <c r="L62" s="3"/>
      <c r="M62" s="3"/>
      <c r="N62" s="93"/>
      <c r="O62" s="70">
        <f t="shared" si="149"/>
        <v>0</v>
      </c>
      <c r="Q62" s="543"/>
      <c r="R62" s="193" t="s">
        <v>50</v>
      </c>
      <c r="S62" s="3"/>
      <c r="T62" s="3"/>
      <c r="U62" s="3"/>
      <c r="V62" s="3"/>
      <c r="W62" s="3"/>
      <c r="X62" s="3"/>
      <c r="Y62" s="3"/>
      <c r="Z62" s="3"/>
      <c r="AA62" s="3"/>
      <c r="AB62" s="3"/>
      <c r="AC62" s="3"/>
      <c r="AD62" s="93"/>
      <c r="AE62" s="70">
        <f t="shared" si="150"/>
        <v>0</v>
      </c>
      <c r="AG62" s="543"/>
      <c r="AH62" s="193" t="s">
        <v>50</v>
      </c>
      <c r="AI62" s="3"/>
      <c r="AJ62" s="3"/>
      <c r="AK62" s="3"/>
      <c r="AL62" s="3"/>
      <c r="AM62" s="3"/>
      <c r="AN62" s="3"/>
      <c r="AO62" s="3"/>
      <c r="AP62" s="3"/>
      <c r="AQ62" s="3"/>
      <c r="AR62" s="3"/>
      <c r="AS62" s="3"/>
      <c r="AT62" s="93"/>
      <c r="AU62" s="70">
        <f t="shared" si="151"/>
        <v>0</v>
      </c>
      <c r="AW62" s="543"/>
      <c r="AX62" s="193" t="s">
        <v>50</v>
      </c>
      <c r="AY62" s="3"/>
      <c r="AZ62" s="3"/>
      <c r="BA62" s="3"/>
      <c r="BB62" s="3"/>
      <c r="BC62" s="3"/>
      <c r="BD62" s="3"/>
      <c r="BE62" s="3"/>
      <c r="BF62" s="3"/>
      <c r="BG62" s="3"/>
      <c r="BH62" s="3"/>
      <c r="BI62" s="3"/>
      <c r="BJ62" s="93"/>
      <c r="BK62" s="70">
        <f t="shared" si="152"/>
        <v>0</v>
      </c>
    </row>
    <row r="63" spans="1:64" x14ac:dyDescent="0.25">
      <c r="A63" s="543"/>
      <c r="B63" s="193" t="s">
        <v>49</v>
      </c>
      <c r="C63" s="3"/>
      <c r="D63" s="3"/>
      <c r="E63" s="3"/>
      <c r="F63" s="3"/>
      <c r="G63" s="3"/>
      <c r="H63" s="3"/>
      <c r="I63" s="3"/>
      <c r="J63" s="3"/>
      <c r="K63" s="3"/>
      <c r="L63" s="3"/>
      <c r="M63" s="3"/>
      <c r="N63" s="93"/>
      <c r="O63" s="70">
        <f t="shared" si="149"/>
        <v>0</v>
      </c>
      <c r="Q63" s="543"/>
      <c r="R63" s="193" t="s">
        <v>49</v>
      </c>
      <c r="S63" s="3"/>
      <c r="T63" s="3"/>
      <c r="U63" s="3"/>
      <c r="V63" s="3"/>
      <c r="W63" s="3"/>
      <c r="X63" s="3"/>
      <c r="Y63" s="3"/>
      <c r="Z63" s="3"/>
      <c r="AA63" s="3"/>
      <c r="AB63" s="3"/>
      <c r="AC63" s="3"/>
      <c r="AD63" s="93"/>
      <c r="AE63" s="70">
        <f t="shared" si="150"/>
        <v>0</v>
      </c>
      <c r="AG63" s="543"/>
      <c r="AH63" s="193" t="s">
        <v>49</v>
      </c>
      <c r="AI63" s="3"/>
      <c r="AJ63" s="3"/>
      <c r="AK63" s="3"/>
      <c r="AL63" s="3"/>
      <c r="AM63" s="3"/>
      <c r="AN63" s="3"/>
      <c r="AO63" s="3"/>
      <c r="AP63" s="3"/>
      <c r="AQ63" s="3"/>
      <c r="AR63" s="3"/>
      <c r="AS63" s="3"/>
      <c r="AT63" s="93"/>
      <c r="AU63" s="70">
        <f t="shared" si="151"/>
        <v>0</v>
      </c>
      <c r="AW63" s="543"/>
      <c r="AX63" s="193" t="s">
        <v>49</v>
      </c>
      <c r="AY63" s="3"/>
      <c r="AZ63" s="3"/>
      <c r="BA63" s="3"/>
      <c r="BB63" s="3"/>
      <c r="BC63" s="3"/>
      <c r="BD63" s="3"/>
      <c r="BE63" s="3"/>
      <c r="BF63" s="3"/>
      <c r="BG63" s="3"/>
      <c r="BH63" s="3"/>
      <c r="BI63" s="3"/>
      <c r="BJ63" s="93"/>
      <c r="BK63" s="70">
        <f t="shared" si="152"/>
        <v>0</v>
      </c>
    </row>
    <row r="64" spans="1:64" ht="15.75" thickBot="1" x14ac:dyDescent="0.3">
      <c r="A64" s="544"/>
      <c r="B64" s="193" t="s">
        <v>48</v>
      </c>
      <c r="C64" s="3"/>
      <c r="D64" s="3"/>
      <c r="E64" s="3"/>
      <c r="F64" s="3"/>
      <c r="G64" s="3"/>
      <c r="H64" s="3"/>
      <c r="I64" s="3"/>
      <c r="J64" s="3"/>
      <c r="K64" s="3"/>
      <c r="L64" s="3"/>
      <c r="M64" s="3"/>
      <c r="N64" s="93"/>
      <c r="O64" s="70">
        <f t="shared" si="149"/>
        <v>0</v>
      </c>
      <c r="Q64" s="544"/>
      <c r="R64" s="193" t="s">
        <v>48</v>
      </c>
      <c r="S64" s="3"/>
      <c r="T64" s="3"/>
      <c r="U64" s="3"/>
      <c r="V64" s="3"/>
      <c r="W64" s="3"/>
      <c r="X64" s="3"/>
      <c r="Y64" s="3"/>
      <c r="Z64" s="3"/>
      <c r="AA64" s="3"/>
      <c r="AB64" s="3"/>
      <c r="AC64" s="3"/>
      <c r="AD64" s="93"/>
      <c r="AE64" s="70">
        <f t="shared" si="150"/>
        <v>0</v>
      </c>
      <c r="AG64" s="544"/>
      <c r="AH64" s="193" t="s">
        <v>48</v>
      </c>
      <c r="AI64" s="3"/>
      <c r="AJ64" s="3"/>
      <c r="AK64" s="3"/>
      <c r="AL64" s="3"/>
      <c r="AM64" s="3"/>
      <c r="AN64" s="3"/>
      <c r="AO64" s="3"/>
      <c r="AP64" s="3"/>
      <c r="AQ64" s="3"/>
      <c r="AR64" s="3"/>
      <c r="AS64" s="3"/>
      <c r="AT64" s="93"/>
      <c r="AU64" s="70">
        <f t="shared" si="151"/>
        <v>0</v>
      </c>
      <c r="AW64" s="544"/>
      <c r="AX64" s="193" t="s">
        <v>48</v>
      </c>
      <c r="AY64" s="3"/>
      <c r="AZ64" s="3"/>
      <c r="BA64" s="3"/>
      <c r="BB64" s="3"/>
      <c r="BC64" s="3"/>
      <c r="BD64" s="3"/>
      <c r="BE64" s="3"/>
      <c r="BF64" s="3"/>
      <c r="BG64" s="3"/>
      <c r="BH64" s="3"/>
      <c r="BI64" s="3"/>
      <c r="BJ64" s="93"/>
      <c r="BK64" s="70">
        <f t="shared" si="152"/>
        <v>0</v>
      </c>
    </row>
    <row r="65" spans="1:64" ht="15.75" thickBot="1" x14ac:dyDescent="0.3">
      <c r="B65" s="194" t="s">
        <v>42</v>
      </c>
      <c r="C65" s="186">
        <f>SUM(C52:C64)</f>
        <v>0</v>
      </c>
      <c r="D65" s="186">
        <f t="shared" ref="D65" si="153">SUM(D52:D64)</f>
        <v>0</v>
      </c>
      <c r="E65" s="186">
        <f t="shared" ref="E65" si="154">SUM(E52:E64)</f>
        <v>0</v>
      </c>
      <c r="F65" s="186">
        <f t="shared" ref="F65" si="155">SUM(F52:F64)</f>
        <v>0</v>
      </c>
      <c r="G65" s="186">
        <f t="shared" ref="G65" si="156">SUM(G52:G64)</f>
        <v>0</v>
      </c>
      <c r="H65" s="186">
        <f t="shared" ref="H65" si="157">SUM(H52:H64)</f>
        <v>0</v>
      </c>
      <c r="I65" s="186">
        <f t="shared" ref="I65" si="158">SUM(I52:I64)</f>
        <v>0</v>
      </c>
      <c r="J65" s="186">
        <f t="shared" ref="J65" si="159">SUM(J52:J64)</f>
        <v>0</v>
      </c>
      <c r="K65" s="186">
        <f t="shared" ref="K65" si="160">SUM(K52:K64)</f>
        <v>0</v>
      </c>
      <c r="L65" s="186">
        <f t="shared" ref="L65" si="161">SUM(L52:L64)</f>
        <v>0</v>
      </c>
      <c r="M65" s="186">
        <f t="shared" ref="M65" si="162">SUM(M52:M64)</f>
        <v>0</v>
      </c>
      <c r="N65" s="383">
        <f t="shared" ref="N65" si="163">SUM(N52:N64)</f>
        <v>0</v>
      </c>
      <c r="O65" s="73">
        <f t="shared" si="149"/>
        <v>0</v>
      </c>
      <c r="Q65" s="74"/>
      <c r="R65" s="194" t="s">
        <v>42</v>
      </c>
      <c r="S65" s="186">
        <f>SUM(S52:S64)</f>
        <v>0</v>
      </c>
      <c r="T65" s="186">
        <f t="shared" ref="T65" si="164">SUM(T52:T64)</f>
        <v>0</v>
      </c>
      <c r="U65" s="186">
        <f t="shared" ref="U65" si="165">SUM(U52:U64)</f>
        <v>220612.2042467421</v>
      </c>
      <c r="V65" s="186">
        <f t="shared" ref="V65" si="166">SUM(V52:V64)</f>
        <v>0</v>
      </c>
      <c r="W65" s="186">
        <f t="shared" ref="W65" si="167">SUM(W52:W64)</f>
        <v>0</v>
      </c>
      <c r="X65" s="186">
        <f t="shared" ref="X65" si="168">SUM(X52:X64)</f>
        <v>0</v>
      </c>
      <c r="Y65" s="186">
        <f t="shared" ref="Y65" si="169">SUM(Y52:Y64)</f>
        <v>0</v>
      </c>
      <c r="Z65" s="186">
        <f t="shared" ref="Z65" si="170">SUM(Z52:Z64)</f>
        <v>187934.33154115605</v>
      </c>
      <c r="AA65" s="186">
        <f t="shared" ref="AA65" si="171">SUM(AA52:AA64)</f>
        <v>0</v>
      </c>
      <c r="AB65" s="186">
        <f t="shared" ref="AB65" si="172">SUM(AB52:AB64)</f>
        <v>0</v>
      </c>
      <c r="AC65" s="186">
        <f t="shared" ref="AC65" si="173">SUM(AC52:AC64)</f>
        <v>0</v>
      </c>
      <c r="AD65" s="383">
        <f t="shared" ref="AD65" si="174">SUM(AD52:AD64)</f>
        <v>264282.83901767654</v>
      </c>
      <c r="AE65" s="73">
        <f t="shared" si="150"/>
        <v>672829.37480557465</v>
      </c>
      <c r="AG65" s="74"/>
      <c r="AH65" s="194" t="s">
        <v>42</v>
      </c>
      <c r="AI65" s="186">
        <f>SUM(AI52:AI64)</f>
        <v>0</v>
      </c>
      <c r="AJ65" s="186">
        <f t="shared" ref="AJ65" si="175">SUM(AJ52:AJ64)</f>
        <v>480496.55495509953</v>
      </c>
      <c r="AK65" s="186">
        <f t="shared" ref="AK65" si="176">SUM(AK52:AK64)</f>
        <v>102148.49237422949</v>
      </c>
      <c r="AL65" s="186">
        <f t="shared" ref="AL65" si="177">SUM(AL52:AL64)</f>
        <v>0</v>
      </c>
      <c r="AM65" s="186">
        <f t="shared" ref="AM65" si="178">SUM(AM52:AM64)</f>
        <v>0</v>
      </c>
      <c r="AN65" s="186">
        <f t="shared" ref="AN65" si="179">SUM(AN52:AN64)</f>
        <v>0</v>
      </c>
      <c r="AO65" s="186">
        <f t="shared" ref="AO65" si="180">SUM(AO52:AO64)</f>
        <v>0</v>
      </c>
      <c r="AP65" s="186">
        <f t="shared" ref="AP65" si="181">SUM(AP52:AP64)</f>
        <v>0</v>
      </c>
      <c r="AQ65" s="186">
        <f t="shared" ref="AQ65" si="182">SUM(AQ52:AQ64)</f>
        <v>0</v>
      </c>
      <c r="AR65" s="186">
        <f t="shared" ref="AR65" si="183">SUM(AR52:AR64)</f>
        <v>0</v>
      </c>
      <c r="AS65" s="186">
        <f t="shared" ref="AS65" si="184">SUM(AS52:AS64)</f>
        <v>0</v>
      </c>
      <c r="AT65" s="383">
        <f t="shared" ref="AT65" si="185">SUM(AT52:AT64)</f>
        <v>882352.9613666574</v>
      </c>
      <c r="AU65" s="73">
        <f t="shared" si="151"/>
        <v>1464998.0086959866</v>
      </c>
      <c r="AW65" s="74"/>
      <c r="AX65" s="194" t="s">
        <v>42</v>
      </c>
      <c r="AY65" s="186">
        <f>SUM(AY52:AY64)</f>
        <v>0</v>
      </c>
      <c r="AZ65" s="186">
        <f t="shared" ref="AZ65" si="186">SUM(AZ52:AZ64)</f>
        <v>0</v>
      </c>
      <c r="BA65" s="186">
        <f t="shared" ref="BA65" si="187">SUM(BA52:BA64)</f>
        <v>0</v>
      </c>
      <c r="BB65" s="186">
        <f t="shared" ref="BB65" si="188">SUM(BB52:BB64)</f>
        <v>0</v>
      </c>
      <c r="BC65" s="186">
        <f t="shared" ref="BC65" si="189">SUM(BC52:BC64)</f>
        <v>0</v>
      </c>
      <c r="BD65" s="186">
        <f t="shared" ref="BD65" si="190">SUM(BD52:BD64)</f>
        <v>0</v>
      </c>
      <c r="BE65" s="186">
        <f t="shared" ref="BE65" si="191">SUM(BE52:BE64)</f>
        <v>0</v>
      </c>
      <c r="BF65" s="186">
        <f t="shared" ref="BF65" si="192">SUM(BF52:BF64)</f>
        <v>0</v>
      </c>
      <c r="BG65" s="186">
        <f t="shared" ref="BG65" si="193">SUM(BG52:BG64)</f>
        <v>0</v>
      </c>
      <c r="BH65" s="186">
        <f t="shared" ref="BH65" si="194">SUM(BH52:BH64)</f>
        <v>0</v>
      </c>
      <c r="BI65" s="186">
        <f t="shared" ref="BI65" si="195">SUM(BI52:BI64)</f>
        <v>0</v>
      </c>
      <c r="BJ65" s="383">
        <f t="shared" ref="BJ65" si="196">SUM(BJ52:BJ64)</f>
        <v>972560.01749514171</v>
      </c>
      <c r="BK65" s="73">
        <f t="shared" si="152"/>
        <v>972560.01749514171</v>
      </c>
    </row>
    <row r="66" spans="1:64" ht="21.75" thickBot="1" x14ac:dyDescent="0.4">
      <c r="A66" s="76"/>
      <c r="Q66" s="76"/>
      <c r="AG66" s="76"/>
      <c r="AW66" s="76"/>
    </row>
    <row r="67" spans="1:64" ht="21.75" thickBot="1" x14ac:dyDescent="0.4">
      <c r="A67" s="76"/>
      <c r="B67" s="181" t="s">
        <v>35</v>
      </c>
      <c r="C67" s="182">
        <f t="shared" ref="C67:N67" si="197">C$3</f>
        <v>44927</v>
      </c>
      <c r="D67" s="182">
        <f t="shared" si="197"/>
        <v>44958</v>
      </c>
      <c r="E67" s="182">
        <f t="shared" si="197"/>
        <v>44986</v>
      </c>
      <c r="F67" s="182">
        <f t="shared" si="197"/>
        <v>45017</v>
      </c>
      <c r="G67" s="182">
        <f t="shared" si="197"/>
        <v>45047</v>
      </c>
      <c r="H67" s="182">
        <f t="shared" si="197"/>
        <v>45078</v>
      </c>
      <c r="I67" s="182">
        <f t="shared" si="197"/>
        <v>45108</v>
      </c>
      <c r="J67" s="182">
        <f t="shared" si="197"/>
        <v>45139</v>
      </c>
      <c r="K67" s="182">
        <f t="shared" si="197"/>
        <v>45170</v>
      </c>
      <c r="L67" s="182">
        <f t="shared" si="197"/>
        <v>45200</v>
      </c>
      <c r="M67" s="182">
        <f t="shared" si="197"/>
        <v>45231</v>
      </c>
      <c r="N67" s="182" t="str">
        <f t="shared" si="197"/>
        <v>Dec-23 +</v>
      </c>
      <c r="O67" s="183" t="s">
        <v>33</v>
      </c>
      <c r="Q67" s="76"/>
      <c r="R67" s="181" t="s">
        <v>35</v>
      </c>
      <c r="S67" s="182">
        <f t="shared" ref="S67:AD67" si="198">S$3</f>
        <v>44927</v>
      </c>
      <c r="T67" s="182">
        <f t="shared" si="198"/>
        <v>44958</v>
      </c>
      <c r="U67" s="182">
        <f t="shared" si="198"/>
        <v>44986</v>
      </c>
      <c r="V67" s="182">
        <f t="shared" si="198"/>
        <v>45017</v>
      </c>
      <c r="W67" s="182">
        <f t="shared" si="198"/>
        <v>45047</v>
      </c>
      <c r="X67" s="182">
        <f t="shared" si="198"/>
        <v>45078</v>
      </c>
      <c r="Y67" s="182">
        <f t="shared" si="198"/>
        <v>45108</v>
      </c>
      <c r="Z67" s="182">
        <f t="shared" si="198"/>
        <v>45139</v>
      </c>
      <c r="AA67" s="182">
        <f t="shared" si="198"/>
        <v>45170</v>
      </c>
      <c r="AB67" s="182">
        <f t="shared" si="198"/>
        <v>45200</v>
      </c>
      <c r="AC67" s="182">
        <f t="shared" si="198"/>
        <v>45231</v>
      </c>
      <c r="AD67" s="182" t="str">
        <f t="shared" si="198"/>
        <v>Dec-23 +</v>
      </c>
      <c r="AE67" s="183" t="s">
        <v>33</v>
      </c>
      <c r="AG67" s="76"/>
      <c r="AH67" s="181" t="s">
        <v>35</v>
      </c>
      <c r="AI67" s="182">
        <f t="shared" ref="AI67:AT67" si="199">AI$3</f>
        <v>44927</v>
      </c>
      <c r="AJ67" s="182">
        <f t="shared" si="199"/>
        <v>44958</v>
      </c>
      <c r="AK67" s="182">
        <f t="shared" si="199"/>
        <v>44986</v>
      </c>
      <c r="AL67" s="182">
        <f t="shared" si="199"/>
        <v>45017</v>
      </c>
      <c r="AM67" s="182">
        <f t="shared" si="199"/>
        <v>45047</v>
      </c>
      <c r="AN67" s="182">
        <f t="shared" si="199"/>
        <v>45078</v>
      </c>
      <c r="AO67" s="182">
        <f t="shared" si="199"/>
        <v>45108</v>
      </c>
      <c r="AP67" s="182">
        <f t="shared" si="199"/>
        <v>45139</v>
      </c>
      <c r="AQ67" s="182">
        <f t="shared" si="199"/>
        <v>45170</v>
      </c>
      <c r="AR67" s="182">
        <f t="shared" si="199"/>
        <v>45200</v>
      </c>
      <c r="AS67" s="182">
        <f t="shared" si="199"/>
        <v>45231</v>
      </c>
      <c r="AT67" s="182" t="str">
        <f t="shared" si="199"/>
        <v>Dec-23 +</v>
      </c>
      <c r="AU67" s="183" t="s">
        <v>33</v>
      </c>
      <c r="AW67" s="76"/>
      <c r="AX67" s="181" t="s">
        <v>35</v>
      </c>
      <c r="AY67" s="182">
        <f t="shared" ref="AY67:BJ67" si="200">AY$3</f>
        <v>44927</v>
      </c>
      <c r="AZ67" s="182">
        <f t="shared" si="200"/>
        <v>44958</v>
      </c>
      <c r="BA67" s="182">
        <f t="shared" si="200"/>
        <v>44986</v>
      </c>
      <c r="BB67" s="182">
        <f t="shared" si="200"/>
        <v>45017</v>
      </c>
      <c r="BC67" s="182">
        <f t="shared" si="200"/>
        <v>45047</v>
      </c>
      <c r="BD67" s="182">
        <f t="shared" si="200"/>
        <v>45078</v>
      </c>
      <c r="BE67" s="182">
        <f t="shared" si="200"/>
        <v>45108</v>
      </c>
      <c r="BF67" s="182">
        <f t="shared" si="200"/>
        <v>45139</v>
      </c>
      <c r="BG67" s="182">
        <f t="shared" si="200"/>
        <v>45170</v>
      </c>
      <c r="BH67" s="182">
        <f t="shared" si="200"/>
        <v>45200</v>
      </c>
      <c r="BI67" s="182">
        <f t="shared" si="200"/>
        <v>45231</v>
      </c>
      <c r="BJ67" s="182" t="str">
        <f t="shared" si="200"/>
        <v>Dec-23 +</v>
      </c>
      <c r="BK67" s="183" t="s">
        <v>33</v>
      </c>
    </row>
    <row r="68" spans="1:64" ht="15" customHeight="1" x14ac:dyDescent="0.25">
      <c r="A68" s="554" t="s">
        <v>64</v>
      </c>
      <c r="B68" s="193" t="s">
        <v>60</v>
      </c>
      <c r="C68" s="3"/>
      <c r="D68" s="3"/>
      <c r="E68" s="3"/>
      <c r="F68" s="3"/>
      <c r="G68" s="3"/>
      <c r="H68" s="3"/>
      <c r="I68" s="3"/>
      <c r="J68" s="3"/>
      <c r="K68" s="3"/>
      <c r="L68" s="3"/>
      <c r="M68" s="3"/>
      <c r="N68" s="93"/>
      <c r="O68" s="70">
        <f t="shared" ref="O68:O81" si="201">SUM(C68:N68)</f>
        <v>0</v>
      </c>
      <c r="Q68" s="554" t="s">
        <v>64</v>
      </c>
      <c r="R68" s="193" t="s">
        <v>60</v>
      </c>
      <c r="S68" s="3"/>
      <c r="T68" s="3"/>
      <c r="U68" s="3"/>
      <c r="V68" s="3"/>
      <c r="W68" s="3"/>
      <c r="X68" s="3"/>
      <c r="Y68" s="3"/>
      <c r="Z68" s="3"/>
      <c r="AA68" s="3"/>
      <c r="AB68" s="3"/>
      <c r="AC68" s="3"/>
      <c r="AD68" s="93"/>
      <c r="AE68" s="70">
        <f t="shared" ref="AE68:AE81" si="202">SUM(S68:AD68)</f>
        <v>0</v>
      </c>
      <c r="AG68" s="554" t="s">
        <v>64</v>
      </c>
      <c r="AH68" s="193" t="s">
        <v>60</v>
      </c>
      <c r="AI68" s="3"/>
      <c r="AJ68" s="3"/>
      <c r="AK68" s="3"/>
      <c r="AL68" s="3"/>
      <c r="AM68" s="3"/>
      <c r="AN68" s="3"/>
      <c r="AO68" s="3"/>
      <c r="AP68" s="3"/>
      <c r="AQ68" s="3"/>
      <c r="AR68" s="3"/>
      <c r="AS68" s="3"/>
      <c r="AT68" s="93"/>
      <c r="AU68" s="70">
        <f t="shared" ref="AU68:AU81" si="203">SUM(AI68:AT68)</f>
        <v>0</v>
      </c>
      <c r="AW68" s="554" t="s">
        <v>64</v>
      </c>
      <c r="AX68" s="193" t="s">
        <v>60</v>
      </c>
      <c r="AY68" s="3"/>
      <c r="AZ68" s="3"/>
      <c r="BA68" s="3"/>
      <c r="BB68" s="3"/>
      <c r="BC68" s="3"/>
      <c r="BD68" s="3"/>
      <c r="BE68" s="3"/>
      <c r="BF68" s="3"/>
      <c r="BG68" s="3"/>
      <c r="BH68" s="3"/>
      <c r="BI68" s="3"/>
      <c r="BJ68" s="93"/>
      <c r="BK68" s="70">
        <f t="shared" ref="BK68:BK81" si="204">SUM(AY68:BJ68)</f>
        <v>0</v>
      </c>
      <c r="BL68" s="190"/>
    </row>
    <row r="69" spans="1:64" x14ac:dyDescent="0.25">
      <c r="A69" s="555"/>
      <c r="B69" s="193" t="s">
        <v>59</v>
      </c>
      <c r="C69" s="3"/>
      <c r="D69" s="3"/>
      <c r="E69" s="3"/>
      <c r="F69" s="3"/>
      <c r="G69" s="3"/>
      <c r="H69" s="3"/>
      <c r="I69" s="3"/>
      <c r="J69" s="3"/>
      <c r="K69" s="3"/>
      <c r="L69" s="3"/>
      <c r="M69" s="3"/>
      <c r="N69" s="93"/>
      <c r="O69" s="70">
        <f t="shared" si="201"/>
        <v>0</v>
      </c>
      <c r="Q69" s="555"/>
      <c r="R69" s="193" t="s">
        <v>59</v>
      </c>
      <c r="S69" s="3"/>
      <c r="T69" s="3"/>
      <c r="U69" s="3"/>
      <c r="V69" s="3"/>
      <c r="W69" s="3"/>
      <c r="X69" s="3"/>
      <c r="Y69" s="3"/>
      <c r="Z69" s="3"/>
      <c r="AA69" s="3"/>
      <c r="AB69" s="3"/>
      <c r="AC69" s="3"/>
      <c r="AD69" s="93"/>
      <c r="AE69" s="70">
        <f t="shared" si="202"/>
        <v>0</v>
      </c>
      <c r="AG69" s="555"/>
      <c r="AH69" s="193" t="s">
        <v>59</v>
      </c>
      <c r="AI69" s="3"/>
      <c r="AJ69" s="3"/>
      <c r="AK69" s="3"/>
      <c r="AL69" s="3"/>
      <c r="AM69" s="3"/>
      <c r="AN69" s="3"/>
      <c r="AO69" s="3"/>
      <c r="AP69" s="3"/>
      <c r="AQ69" s="3"/>
      <c r="AR69" s="3"/>
      <c r="AS69" s="3"/>
      <c r="AT69" s="93"/>
      <c r="AU69" s="70">
        <f t="shared" si="203"/>
        <v>0</v>
      </c>
      <c r="AW69" s="555"/>
      <c r="AX69" s="193" t="s">
        <v>59</v>
      </c>
      <c r="AY69" s="3"/>
      <c r="AZ69" s="3"/>
      <c r="BA69" s="3"/>
      <c r="BB69" s="3"/>
      <c r="BC69" s="3"/>
      <c r="BD69" s="3"/>
      <c r="BE69" s="3"/>
      <c r="BF69" s="3"/>
      <c r="BG69" s="3"/>
      <c r="BH69" s="3"/>
      <c r="BI69" s="3"/>
      <c r="BJ69" s="93"/>
      <c r="BK69" s="70">
        <f t="shared" si="204"/>
        <v>0</v>
      </c>
    </row>
    <row r="70" spans="1:64" x14ac:dyDescent="0.25">
      <c r="A70" s="555"/>
      <c r="B70" s="193" t="s">
        <v>58</v>
      </c>
      <c r="C70" s="3"/>
      <c r="D70" s="3"/>
      <c r="E70" s="3"/>
      <c r="F70" s="3"/>
      <c r="G70" s="3"/>
      <c r="H70" s="3"/>
      <c r="I70" s="3"/>
      <c r="J70" s="3"/>
      <c r="K70" s="3"/>
      <c r="L70" s="3"/>
      <c r="M70" s="3"/>
      <c r="N70" s="93"/>
      <c r="O70" s="70">
        <f t="shared" si="201"/>
        <v>0</v>
      </c>
      <c r="Q70" s="555"/>
      <c r="R70" s="193" t="s">
        <v>58</v>
      </c>
      <c r="S70" s="3"/>
      <c r="T70" s="3"/>
      <c r="U70" s="3"/>
      <c r="V70" s="3"/>
      <c r="W70" s="3"/>
      <c r="X70" s="3"/>
      <c r="Y70" s="3"/>
      <c r="Z70" s="3"/>
      <c r="AA70" s="3"/>
      <c r="AB70" s="3"/>
      <c r="AC70" s="3"/>
      <c r="AD70" s="93"/>
      <c r="AE70" s="70">
        <f t="shared" si="202"/>
        <v>0</v>
      </c>
      <c r="AG70" s="555"/>
      <c r="AH70" s="193" t="s">
        <v>58</v>
      </c>
      <c r="AI70" s="3"/>
      <c r="AJ70" s="3"/>
      <c r="AK70" s="3"/>
      <c r="AL70" s="3"/>
      <c r="AM70" s="3"/>
      <c r="AN70" s="3"/>
      <c r="AO70" s="3"/>
      <c r="AP70" s="3"/>
      <c r="AQ70" s="3"/>
      <c r="AR70" s="3"/>
      <c r="AS70" s="3"/>
      <c r="AT70" s="93"/>
      <c r="AU70" s="70">
        <f t="shared" si="203"/>
        <v>0</v>
      </c>
      <c r="AW70" s="555"/>
      <c r="AX70" s="193" t="s">
        <v>58</v>
      </c>
      <c r="AY70" s="3"/>
      <c r="AZ70" s="3"/>
      <c r="BA70" s="3"/>
      <c r="BB70" s="3"/>
      <c r="BC70" s="3"/>
      <c r="BD70" s="3"/>
      <c r="BE70" s="3"/>
      <c r="BF70" s="3"/>
      <c r="BG70" s="3"/>
      <c r="BH70" s="3"/>
      <c r="BI70" s="3"/>
      <c r="BJ70" s="93"/>
      <c r="BK70" s="70">
        <f t="shared" si="204"/>
        <v>0</v>
      </c>
    </row>
    <row r="71" spans="1:64" x14ac:dyDescent="0.25">
      <c r="A71" s="555"/>
      <c r="B71" s="193" t="s">
        <v>57</v>
      </c>
      <c r="C71" s="3"/>
      <c r="D71" s="3"/>
      <c r="E71" s="3"/>
      <c r="F71" s="3"/>
      <c r="G71" s="3"/>
      <c r="H71" s="3"/>
      <c r="I71" s="3">
        <v>5338</v>
      </c>
      <c r="J71" s="3"/>
      <c r="K71" s="3"/>
      <c r="L71" s="3"/>
      <c r="M71" s="3">
        <v>8903</v>
      </c>
      <c r="N71" s="93"/>
      <c r="O71" s="70">
        <f t="shared" si="201"/>
        <v>14241</v>
      </c>
      <c r="Q71" s="555"/>
      <c r="R71" s="193" t="s">
        <v>57</v>
      </c>
      <c r="S71" s="3"/>
      <c r="T71" s="3"/>
      <c r="U71" s="3"/>
      <c r="V71" s="3"/>
      <c r="W71" s="3"/>
      <c r="X71" s="3"/>
      <c r="Y71" s="3"/>
      <c r="Z71" s="3"/>
      <c r="AA71" s="3"/>
      <c r="AB71" s="3"/>
      <c r="AC71" s="3"/>
      <c r="AD71" s="93"/>
      <c r="AE71" s="70">
        <f t="shared" si="202"/>
        <v>0</v>
      </c>
      <c r="AG71" s="555"/>
      <c r="AH71" s="193" t="s">
        <v>57</v>
      </c>
      <c r="AI71" s="3"/>
      <c r="AJ71" s="3"/>
      <c r="AK71" s="3"/>
      <c r="AL71" s="3"/>
      <c r="AM71" s="3"/>
      <c r="AN71" s="3"/>
      <c r="AO71" s="3"/>
      <c r="AP71" s="3"/>
      <c r="AQ71" s="3"/>
      <c r="AR71" s="3"/>
      <c r="AS71" s="3"/>
      <c r="AT71" s="93"/>
      <c r="AU71" s="70">
        <f t="shared" si="203"/>
        <v>0</v>
      </c>
      <c r="AW71" s="555"/>
      <c r="AX71" s="193" t="s">
        <v>57</v>
      </c>
      <c r="AY71" s="3"/>
      <c r="AZ71" s="3"/>
      <c r="BA71" s="3"/>
      <c r="BB71" s="3"/>
      <c r="BC71" s="3"/>
      <c r="BD71" s="3"/>
      <c r="BE71" s="3"/>
      <c r="BF71" s="3"/>
      <c r="BG71" s="3"/>
      <c r="BH71" s="3"/>
      <c r="BI71" s="3"/>
      <c r="BJ71" s="93"/>
      <c r="BK71" s="70">
        <f t="shared" si="204"/>
        <v>0</v>
      </c>
    </row>
    <row r="72" spans="1:64" x14ac:dyDescent="0.25">
      <c r="A72" s="555"/>
      <c r="B72" s="193" t="s">
        <v>56</v>
      </c>
      <c r="C72" s="3"/>
      <c r="D72" s="3"/>
      <c r="E72" s="3"/>
      <c r="F72" s="3"/>
      <c r="G72" s="3"/>
      <c r="H72" s="3"/>
      <c r="I72" s="3"/>
      <c r="J72" s="3"/>
      <c r="K72" s="3"/>
      <c r="L72" s="3"/>
      <c r="M72" s="3"/>
      <c r="N72" s="93"/>
      <c r="O72" s="70">
        <f t="shared" si="201"/>
        <v>0</v>
      </c>
      <c r="Q72" s="555"/>
      <c r="R72" s="193" t="s">
        <v>56</v>
      </c>
      <c r="S72" s="3"/>
      <c r="T72" s="3"/>
      <c r="U72" s="3"/>
      <c r="V72" s="3"/>
      <c r="W72" s="3"/>
      <c r="X72" s="3"/>
      <c r="Y72" s="3"/>
      <c r="Z72" s="3"/>
      <c r="AA72" s="3"/>
      <c r="AB72" s="3"/>
      <c r="AC72" s="3"/>
      <c r="AD72" s="93"/>
      <c r="AE72" s="70">
        <f t="shared" si="202"/>
        <v>0</v>
      </c>
      <c r="AG72" s="555"/>
      <c r="AH72" s="193" t="s">
        <v>56</v>
      </c>
      <c r="AI72" s="3"/>
      <c r="AJ72" s="3"/>
      <c r="AK72" s="3"/>
      <c r="AL72" s="3"/>
      <c r="AM72" s="3"/>
      <c r="AN72" s="3"/>
      <c r="AO72" s="3"/>
      <c r="AP72" s="3"/>
      <c r="AQ72" s="3"/>
      <c r="AR72" s="3"/>
      <c r="AS72" s="3"/>
      <c r="AT72" s="93"/>
      <c r="AU72" s="70">
        <f t="shared" si="203"/>
        <v>0</v>
      </c>
      <c r="AW72" s="555"/>
      <c r="AX72" s="193" t="s">
        <v>56</v>
      </c>
      <c r="AY72" s="3"/>
      <c r="AZ72" s="3"/>
      <c r="BA72" s="3"/>
      <c r="BB72" s="3"/>
      <c r="BC72" s="3"/>
      <c r="BD72" s="3"/>
      <c r="BE72" s="3"/>
      <c r="BF72" s="3"/>
      <c r="BG72" s="3"/>
      <c r="BH72" s="3"/>
      <c r="BI72" s="3"/>
      <c r="BJ72" s="93"/>
      <c r="BK72" s="70">
        <f t="shared" si="204"/>
        <v>0</v>
      </c>
    </row>
    <row r="73" spans="1:64" x14ac:dyDescent="0.25">
      <c r="A73" s="555"/>
      <c r="B73" s="193" t="s">
        <v>55</v>
      </c>
      <c r="C73" s="3"/>
      <c r="D73" s="3"/>
      <c r="E73" s="3"/>
      <c r="F73" s="3"/>
      <c r="G73" s="3"/>
      <c r="H73" s="3"/>
      <c r="I73" s="3"/>
      <c r="J73" s="3"/>
      <c r="K73" s="3"/>
      <c r="L73" s="3"/>
      <c r="M73" s="3"/>
      <c r="N73" s="93"/>
      <c r="O73" s="70">
        <f t="shared" si="201"/>
        <v>0</v>
      </c>
      <c r="Q73" s="555"/>
      <c r="R73" s="193" t="s">
        <v>55</v>
      </c>
      <c r="S73" s="3"/>
      <c r="T73" s="3"/>
      <c r="U73" s="3"/>
      <c r="V73" s="3"/>
      <c r="W73" s="3"/>
      <c r="X73" s="3"/>
      <c r="Y73" s="3"/>
      <c r="Z73" s="3"/>
      <c r="AA73" s="3"/>
      <c r="AB73" s="3"/>
      <c r="AC73" s="3"/>
      <c r="AD73" s="93"/>
      <c r="AE73" s="70">
        <f t="shared" si="202"/>
        <v>0</v>
      </c>
      <c r="AG73" s="555"/>
      <c r="AH73" s="193" t="s">
        <v>55</v>
      </c>
      <c r="AI73" s="3"/>
      <c r="AJ73" s="3"/>
      <c r="AK73" s="3"/>
      <c r="AL73" s="3"/>
      <c r="AM73" s="3"/>
      <c r="AN73" s="3"/>
      <c r="AO73" s="3"/>
      <c r="AP73" s="3"/>
      <c r="AQ73" s="3"/>
      <c r="AR73" s="3"/>
      <c r="AS73" s="3"/>
      <c r="AT73" s="93"/>
      <c r="AU73" s="70">
        <f t="shared" si="203"/>
        <v>0</v>
      </c>
      <c r="AW73" s="555"/>
      <c r="AX73" s="193" t="s">
        <v>55</v>
      </c>
      <c r="AY73" s="3"/>
      <c r="AZ73" s="3"/>
      <c r="BA73" s="3"/>
      <c r="BB73" s="3"/>
      <c r="BC73" s="3"/>
      <c r="BD73" s="3"/>
      <c r="BE73" s="3"/>
      <c r="BF73" s="3"/>
      <c r="BG73" s="3"/>
      <c r="BH73" s="3"/>
      <c r="BI73" s="3"/>
      <c r="BJ73" s="93"/>
      <c r="BK73" s="70">
        <f t="shared" si="204"/>
        <v>0</v>
      </c>
    </row>
    <row r="74" spans="1:64" x14ac:dyDescent="0.25">
      <c r="A74" s="555"/>
      <c r="B74" s="193" t="s">
        <v>54</v>
      </c>
      <c r="C74" s="3"/>
      <c r="D74" s="3"/>
      <c r="E74" s="3"/>
      <c r="F74" s="3"/>
      <c r="G74" s="3"/>
      <c r="H74" s="3"/>
      <c r="I74" s="3"/>
      <c r="J74" s="3"/>
      <c r="K74" s="3"/>
      <c r="L74" s="3"/>
      <c r="M74" s="3"/>
      <c r="N74" s="93"/>
      <c r="O74" s="70">
        <f t="shared" si="201"/>
        <v>0</v>
      </c>
      <c r="Q74" s="555"/>
      <c r="R74" s="193" t="s">
        <v>54</v>
      </c>
      <c r="S74" s="3"/>
      <c r="T74" s="3"/>
      <c r="U74" s="3"/>
      <c r="V74" s="3"/>
      <c r="W74" s="3"/>
      <c r="X74" s="3"/>
      <c r="Y74" s="3"/>
      <c r="Z74" s="3"/>
      <c r="AA74" s="3"/>
      <c r="AB74" s="3"/>
      <c r="AC74" s="3"/>
      <c r="AD74" s="93"/>
      <c r="AE74" s="70">
        <f t="shared" si="202"/>
        <v>0</v>
      </c>
      <c r="AG74" s="555"/>
      <c r="AH74" s="193" t="s">
        <v>54</v>
      </c>
      <c r="AI74" s="3"/>
      <c r="AJ74" s="3"/>
      <c r="AK74" s="3"/>
      <c r="AL74" s="3"/>
      <c r="AM74" s="3"/>
      <c r="AN74" s="3"/>
      <c r="AO74" s="3"/>
      <c r="AP74" s="3"/>
      <c r="AQ74" s="3"/>
      <c r="AR74" s="3"/>
      <c r="AS74" s="3"/>
      <c r="AT74" s="93"/>
      <c r="AU74" s="70">
        <f t="shared" si="203"/>
        <v>0</v>
      </c>
      <c r="AW74" s="555"/>
      <c r="AX74" s="193" t="s">
        <v>54</v>
      </c>
      <c r="AY74" s="3"/>
      <c r="AZ74" s="3"/>
      <c r="BA74" s="3"/>
      <c r="BB74" s="3"/>
      <c r="BC74" s="3"/>
      <c r="BD74" s="3"/>
      <c r="BE74" s="3"/>
      <c r="BF74" s="3"/>
      <c r="BG74" s="3"/>
      <c r="BH74" s="3"/>
      <c r="BI74" s="3"/>
      <c r="BJ74" s="93"/>
      <c r="BK74" s="70">
        <f t="shared" si="204"/>
        <v>0</v>
      </c>
    </row>
    <row r="75" spans="1:64" x14ac:dyDescent="0.25">
      <c r="A75" s="555"/>
      <c r="B75" s="193" t="s">
        <v>53</v>
      </c>
      <c r="C75" s="3"/>
      <c r="D75" s="3">
        <v>257937.47173260007</v>
      </c>
      <c r="E75" s="3">
        <v>573659.38897740014</v>
      </c>
      <c r="F75" s="3">
        <v>268209.23480748001</v>
      </c>
      <c r="G75" s="3">
        <v>153178.92889884001</v>
      </c>
      <c r="H75" s="3">
        <v>523744.48121321457</v>
      </c>
      <c r="I75" s="3">
        <v>194909.86481526171</v>
      </c>
      <c r="J75" s="3">
        <v>182434.69149120001</v>
      </c>
      <c r="K75" s="3">
        <v>423555.54191856005</v>
      </c>
      <c r="L75" s="3">
        <v>392193.45913481992</v>
      </c>
      <c r="M75" s="3">
        <v>290886.18466460489</v>
      </c>
      <c r="N75" s="93">
        <v>809592.60231468012</v>
      </c>
      <c r="O75" s="70">
        <f t="shared" si="201"/>
        <v>4070301.8499686616</v>
      </c>
      <c r="Q75" s="555"/>
      <c r="R75" s="193" t="s">
        <v>53</v>
      </c>
      <c r="S75" s="3"/>
      <c r="T75" s="3"/>
      <c r="U75" s="3"/>
      <c r="V75" s="3"/>
      <c r="W75" s="3"/>
      <c r="X75" s="3"/>
      <c r="Y75" s="3"/>
      <c r="Z75" s="3"/>
      <c r="AA75" s="3"/>
      <c r="AB75" s="3"/>
      <c r="AC75" s="3"/>
      <c r="AD75" s="93"/>
      <c r="AE75" s="70">
        <f t="shared" si="202"/>
        <v>0</v>
      </c>
      <c r="AG75" s="555"/>
      <c r="AH75" s="193" t="s">
        <v>53</v>
      </c>
      <c r="AI75" s="3"/>
      <c r="AJ75" s="3"/>
      <c r="AK75" s="3"/>
      <c r="AL75" s="3"/>
      <c r="AM75" s="3"/>
      <c r="AN75" s="3"/>
      <c r="AO75" s="3"/>
      <c r="AP75" s="3"/>
      <c r="AQ75" s="3"/>
      <c r="AR75" s="3"/>
      <c r="AS75" s="3"/>
      <c r="AT75" s="93"/>
      <c r="AU75" s="70">
        <f t="shared" si="203"/>
        <v>0</v>
      </c>
      <c r="AW75" s="555"/>
      <c r="AX75" s="193" t="s">
        <v>53</v>
      </c>
      <c r="AY75" s="3"/>
      <c r="AZ75" s="3"/>
      <c r="BA75" s="3"/>
      <c r="BB75" s="3"/>
      <c r="BC75" s="3"/>
      <c r="BD75" s="3"/>
      <c r="BE75" s="3"/>
      <c r="BF75" s="3"/>
      <c r="BG75" s="3"/>
      <c r="BH75" s="3"/>
      <c r="BI75" s="3"/>
      <c r="BJ75" s="93"/>
      <c r="BK75" s="70">
        <f t="shared" si="204"/>
        <v>0</v>
      </c>
    </row>
    <row r="76" spans="1:64" x14ac:dyDescent="0.25">
      <c r="A76" s="555"/>
      <c r="B76" s="193" t="s">
        <v>52</v>
      </c>
      <c r="C76" s="3"/>
      <c r="D76" s="3"/>
      <c r="E76" s="3"/>
      <c r="F76" s="3"/>
      <c r="G76" s="3"/>
      <c r="H76" s="3"/>
      <c r="I76" s="3"/>
      <c r="J76" s="3"/>
      <c r="K76" s="3"/>
      <c r="L76" s="3"/>
      <c r="M76" s="3"/>
      <c r="N76" s="93"/>
      <c r="O76" s="70">
        <f t="shared" si="201"/>
        <v>0</v>
      </c>
      <c r="Q76" s="555"/>
      <c r="R76" s="193" t="s">
        <v>52</v>
      </c>
      <c r="S76" s="3"/>
      <c r="T76" s="3"/>
      <c r="U76" s="3"/>
      <c r="V76" s="3"/>
      <c r="W76" s="3"/>
      <c r="X76" s="3"/>
      <c r="Y76" s="3"/>
      <c r="Z76" s="3"/>
      <c r="AA76" s="3"/>
      <c r="AB76" s="3"/>
      <c r="AC76" s="3"/>
      <c r="AD76" s="93"/>
      <c r="AE76" s="70">
        <f t="shared" si="202"/>
        <v>0</v>
      </c>
      <c r="AG76" s="555"/>
      <c r="AH76" s="193" t="s">
        <v>52</v>
      </c>
      <c r="AI76" s="3"/>
      <c r="AJ76" s="3"/>
      <c r="AK76" s="3"/>
      <c r="AL76" s="3"/>
      <c r="AM76" s="3"/>
      <c r="AN76" s="3"/>
      <c r="AO76" s="3"/>
      <c r="AP76" s="3"/>
      <c r="AQ76" s="3"/>
      <c r="AR76" s="3"/>
      <c r="AS76" s="3"/>
      <c r="AT76" s="93"/>
      <c r="AU76" s="70">
        <f t="shared" si="203"/>
        <v>0</v>
      </c>
      <c r="AW76" s="555"/>
      <c r="AX76" s="193" t="s">
        <v>52</v>
      </c>
      <c r="AY76" s="3"/>
      <c r="AZ76" s="3"/>
      <c r="BA76" s="3"/>
      <c r="BB76" s="3"/>
      <c r="BC76" s="3"/>
      <c r="BD76" s="3"/>
      <c r="BE76" s="3"/>
      <c r="BF76" s="3"/>
      <c r="BG76" s="3"/>
      <c r="BH76" s="3"/>
      <c r="BI76" s="3"/>
      <c r="BJ76" s="93"/>
      <c r="BK76" s="70">
        <f t="shared" si="204"/>
        <v>0</v>
      </c>
    </row>
    <row r="77" spans="1:64" x14ac:dyDescent="0.25">
      <c r="A77" s="555"/>
      <c r="B77" s="193" t="s">
        <v>51</v>
      </c>
      <c r="C77" s="3"/>
      <c r="D77" s="3"/>
      <c r="E77" s="3"/>
      <c r="F77" s="3"/>
      <c r="G77" s="3"/>
      <c r="H77" s="3"/>
      <c r="I77" s="3"/>
      <c r="J77" s="3"/>
      <c r="K77" s="3"/>
      <c r="L77" s="3"/>
      <c r="M77" s="3"/>
      <c r="N77" s="93"/>
      <c r="O77" s="70">
        <f t="shared" si="201"/>
        <v>0</v>
      </c>
      <c r="Q77" s="555"/>
      <c r="R77" s="193" t="s">
        <v>51</v>
      </c>
      <c r="S77" s="3"/>
      <c r="T77" s="3"/>
      <c r="U77" s="3"/>
      <c r="V77" s="3"/>
      <c r="W77" s="3"/>
      <c r="X77" s="3"/>
      <c r="Y77" s="3"/>
      <c r="Z77" s="3"/>
      <c r="AA77" s="3"/>
      <c r="AB77" s="3"/>
      <c r="AC77" s="3"/>
      <c r="AD77" s="93"/>
      <c r="AE77" s="70">
        <f t="shared" si="202"/>
        <v>0</v>
      </c>
      <c r="AG77" s="555"/>
      <c r="AH77" s="193" t="s">
        <v>51</v>
      </c>
      <c r="AI77" s="3"/>
      <c r="AJ77" s="3"/>
      <c r="AK77" s="3"/>
      <c r="AL77" s="3"/>
      <c r="AM77" s="3"/>
      <c r="AN77" s="3"/>
      <c r="AO77" s="3"/>
      <c r="AP77" s="3"/>
      <c r="AQ77" s="3"/>
      <c r="AR77" s="3"/>
      <c r="AS77" s="3"/>
      <c r="AT77" s="93"/>
      <c r="AU77" s="70">
        <f t="shared" si="203"/>
        <v>0</v>
      </c>
      <c r="AW77" s="555"/>
      <c r="AX77" s="193" t="s">
        <v>51</v>
      </c>
      <c r="AY77" s="3"/>
      <c r="AZ77" s="3"/>
      <c r="BA77" s="3"/>
      <c r="BB77" s="3"/>
      <c r="BC77" s="3"/>
      <c r="BD77" s="3"/>
      <c r="BE77" s="3"/>
      <c r="BF77" s="3"/>
      <c r="BG77" s="3"/>
      <c r="BH77" s="3"/>
      <c r="BI77" s="3"/>
      <c r="BJ77" s="93"/>
      <c r="BK77" s="70">
        <f t="shared" si="204"/>
        <v>0</v>
      </c>
    </row>
    <row r="78" spans="1:64" x14ac:dyDescent="0.25">
      <c r="A78" s="555"/>
      <c r="B78" s="193" t="s">
        <v>50</v>
      </c>
      <c r="C78" s="3"/>
      <c r="D78" s="3"/>
      <c r="E78" s="3"/>
      <c r="F78" s="3"/>
      <c r="G78" s="3"/>
      <c r="H78" s="3"/>
      <c r="I78" s="3"/>
      <c r="J78" s="3"/>
      <c r="K78" s="3"/>
      <c r="L78" s="3"/>
      <c r="M78" s="3"/>
      <c r="N78" s="93"/>
      <c r="O78" s="70">
        <f t="shared" si="201"/>
        <v>0</v>
      </c>
      <c r="Q78" s="555"/>
      <c r="R78" s="193" t="s">
        <v>50</v>
      </c>
      <c r="S78" s="3"/>
      <c r="T78" s="3"/>
      <c r="U78" s="3"/>
      <c r="V78" s="3"/>
      <c r="W78" s="3"/>
      <c r="X78" s="3"/>
      <c r="Y78" s="3"/>
      <c r="Z78" s="3"/>
      <c r="AA78" s="3"/>
      <c r="AB78" s="3"/>
      <c r="AC78" s="3"/>
      <c r="AD78" s="93"/>
      <c r="AE78" s="70">
        <f t="shared" si="202"/>
        <v>0</v>
      </c>
      <c r="AG78" s="555"/>
      <c r="AH78" s="193" t="s">
        <v>50</v>
      </c>
      <c r="AI78" s="3"/>
      <c r="AJ78" s="3"/>
      <c r="AK78" s="3"/>
      <c r="AL78" s="3"/>
      <c r="AM78" s="3"/>
      <c r="AN78" s="3"/>
      <c r="AO78" s="3"/>
      <c r="AP78" s="3"/>
      <c r="AQ78" s="3"/>
      <c r="AR78" s="3"/>
      <c r="AS78" s="3"/>
      <c r="AT78" s="93"/>
      <c r="AU78" s="70">
        <f t="shared" si="203"/>
        <v>0</v>
      </c>
      <c r="AW78" s="555"/>
      <c r="AX78" s="193" t="s">
        <v>50</v>
      </c>
      <c r="AY78" s="3"/>
      <c r="AZ78" s="3"/>
      <c r="BA78" s="3"/>
      <c r="BB78" s="3"/>
      <c r="BC78" s="3"/>
      <c r="BD78" s="3"/>
      <c r="BE78" s="3"/>
      <c r="BF78" s="3"/>
      <c r="BG78" s="3"/>
      <c r="BH78" s="3"/>
      <c r="BI78" s="3"/>
      <c r="BJ78" s="93"/>
      <c r="BK78" s="70">
        <f t="shared" si="204"/>
        <v>0</v>
      </c>
    </row>
    <row r="79" spans="1:64" x14ac:dyDescent="0.25">
      <c r="A79" s="555"/>
      <c r="B79" s="193" t="s">
        <v>49</v>
      </c>
      <c r="C79" s="3"/>
      <c r="D79" s="3"/>
      <c r="E79" s="3"/>
      <c r="F79" s="3"/>
      <c r="G79" s="3"/>
      <c r="H79" s="3"/>
      <c r="I79" s="3"/>
      <c r="J79" s="3"/>
      <c r="K79" s="3"/>
      <c r="L79" s="3"/>
      <c r="M79" s="3"/>
      <c r="N79" s="93"/>
      <c r="O79" s="70">
        <f t="shared" si="201"/>
        <v>0</v>
      </c>
      <c r="Q79" s="555"/>
      <c r="R79" s="193" t="s">
        <v>49</v>
      </c>
      <c r="S79" s="3"/>
      <c r="T79" s="3"/>
      <c r="U79" s="3"/>
      <c r="V79" s="3"/>
      <c r="W79" s="3"/>
      <c r="X79" s="3"/>
      <c r="Y79" s="3"/>
      <c r="Z79" s="3"/>
      <c r="AA79" s="3"/>
      <c r="AB79" s="3"/>
      <c r="AC79" s="3"/>
      <c r="AD79" s="93"/>
      <c r="AE79" s="70">
        <f t="shared" si="202"/>
        <v>0</v>
      </c>
      <c r="AG79" s="555"/>
      <c r="AH79" s="193" t="s">
        <v>49</v>
      </c>
      <c r="AI79" s="3"/>
      <c r="AJ79" s="3"/>
      <c r="AK79" s="3"/>
      <c r="AL79" s="3"/>
      <c r="AM79" s="3"/>
      <c r="AN79" s="3"/>
      <c r="AO79" s="3"/>
      <c r="AP79" s="3"/>
      <c r="AQ79" s="3"/>
      <c r="AR79" s="3"/>
      <c r="AS79" s="3"/>
      <c r="AT79" s="93"/>
      <c r="AU79" s="70">
        <f t="shared" si="203"/>
        <v>0</v>
      </c>
      <c r="AW79" s="555"/>
      <c r="AX79" s="193" t="s">
        <v>49</v>
      </c>
      <c r="AY79" s="3"/>
      <c r="AZ79" s="3"/>
      <c r="BA79" s="3"/>
      <c r="BB79" s="3"/>
      <c r="BC79" s="3"/>
      <c r="BD79" s="3"/>
      <c r="BE79" s="3"/>
      <c r="BF79" s="3"/>
      <c r="BG79" s="3"/>
      <c r="BH79" s="3"/>
      <c r="BI79" s="3"/>
      <c r="BJ79" s="93"/>
      <c r="BK79" s="70">
        <f t="shared" si="204"/>
        <v>0</v>
      </c>
    </row>
    <row r="80" spans="1:64" ht="15.75" thickBot="1" x14ac:dyDescent="0.3">
      <c r="A80" s="556"/>
      <c r="B80" s="193" t="s">
        <v>48</v>
      </c>
      <c r="C80" s="3"/>
      <c r="D80" s="3"/>
      <c r="E80" s="3"/>
      <c r="F80" s="3"/>
      <c r="G80" s="3"/>
      <c r="H80" s="3"/>
      <c r="I80" s="3"/>
      <c r="J80" s="3"/>
      <c r="K80" s="3"/>
      <c r="L80" s="3"/>
      <c r="M80" s="3"/>
      <c r="N80" s="93"/>
      <c r="O80" s="70">
        <f t="shared" si="201"/>
        <v>0</v>
      </c>
      <c r="Q80" s="556"/>
      <c r="R80" s="193" t="s">
        <v>48</v>
      </c>
      <c r="S80" s="3"/>
      <c r="T80" s="3"/>
      <c r="U80" s="3"/>
      <c r="V80" s="3"/>
      <c r="W80" s="3"/>
      <c r="X80" s="3"/>
      <c r="Y80" s="3"/>
      <c r="Z80" s="3"/>
      <c r="AA80" s="3"/>
      <c r="AB80" s="3"/>
      <c r="AC80" s="3"/>
      <c r="AD80" s="93"/>
      <c r="AE80" s="70">
        <f t="shared" si="202"/>
        <v>0</v>
      </c>
      <c r="AG80" s="556"/>
      <c r="AH80" s="193" t="s">
        <v>48</v>
      </c>
      <c r="AI80" s="3"/>
      <c r="AJ80" s="3"/>
      <c r="AK80" s="3"/>
      <c r="AL80" s="3"/>
      <c r="AM80" s="3"/>
      <c r="AN80" s="3"/>
      <c r="AO80" s="3"/>
      <c r="AP80" s="3"/>
      <c r="AQ80" s="3"/>
      <c r="AR80" s="3"/>
      <c r="AS80" s="3"/>
      <c r="AT80" s="93"/>
      <c r="AU80" s="70">
        <f t="shared" si="203"/>
        <v>0</v>
      </c>
      <c r="AW80" s="556"/>
      <c r="AX80" s="193" t="s">
        <v>48</v>
      </c>
      <c r="AY80" s="3"/>
      <c r="AZ80" s="3"/>
      <c r="BA80" s="3"/>
      <c r="BB80" s="3"/>
      <c r="BC80" s="3"/>
      <c r="BD80" s="3"/>
      <c r="BE80" s="3"/>
      <c r="BF80" s="3"/>
      <c r="BG80" s="3"/>
      <c r="BH80" s="3"/>
      <c r="BI80" s="3"/>
      <c r="BJ80" s="93"/>
      <c r="BK80" s="70">
        <f t="shared" si="204"/>
        <v>0</v>
      </c>
    </row>
    <row r="81" spans="1:64" ht="15.75" thickBot="1" x14ac:dyDescent="0.3">
      <c r="B81" s="194" t="s">
        <v>42</v>
      </c>
      <c r="C81" s="186">
        <f>SUM(C68:C80)</f>
        <v>0</v>
      </c>
      <c r="D81" s="186">
        <f t="shared" ref="D81" si="205">SUM(D68:D80)</f>
        <v>257937.47173260007</v>
      </c>
      <c r="E81" s="186">
        <f t="shared" ref="E81" si="206">SUM(E68:E80)</f>
        <v>573659.38897740014</v>
      </c>
      <c r="F81" s="186">
        <f t="shared" ref="F81" si="207">SUM(F68:F80)</f>
        <v>268209.23480748001</v>
      </c>
      <c r="G81" s="186">
        <f t="shared" ref="G81" si="208">SUM(G68:G80)</f>
        <v>153178.92889884001</v>
      </c>
      <c r="H81" s="186">
        <f t="shared" ref="H81" si="209">SUM(H68:H80)</f>
        <v>523744.48121321457</v>
      </c>
      <c r="I81" s="186">
        <f t="shared" ref="I81" si="210">SUM(I68:I80)</f>
        <v>200247.86481526171</v>
      </c>
      <c r="J81" s="186">
        <f t="shared" ref="J81" si="211">SUM(J68:J80)</f>
        <v>182434.69149120001</v>
      </c>
      <c r="K81" s="186">
        <f t="shared" ref="K81" si="212">SUM(K68:K80)</f>
        <v>423555.54191856005</v>
      </c>
      <c r="L81" s="186">
        <f t="shared" ref="L81" si="213">SUM(L68:L80)</f>
        <v>392193.45913481992</v>
      </c>
      <c r="M81" s="186">
        <f t="shared" ref="M81" si="214">SUM(M68:M80)</f>
        <v>299789.18466460489</v>
      </c>
      <c r="N81" s="383">
        <f t="shared" ref="N81" si="215">SUM(N68:N80)</f>
        <v>809592.60231468012</v>
      </c>
      <c r="O81" s="73">
        <f t="shared" si="201"/>
        <v>4084542.8499686616</v>
      </c>
      <c r="Q81" s="74"/>
      <c r="R81" s="194" t="s">
        <v>42</v>
      </c>
      <c r="S81" s="186">
        <f>SUM(S68:S80)</f>
        <v>0</v>
      </c>
      <c r="T81" s="186">
        <f t="shared" ref="T81" si="216">SUM(T68:T80)</f>
        <v>0</v>
      </c>
      <c r="U81" s="186">
        <f t="shared" ref="U81" si="217">SUM(U68:U80)</f>
        <v>0</v>
      </c>
      <c r="V81" s="186">
        <f t="shared" ref="V81" si="218">SUM(V68:V80)</f>
        <v>0</v>
      </c>
      <c r="W81" s="186">
        <f t="shared" ref="W81" si="219">SUM(W68:W80)</f>
        <v>0</v>
      </c>
      <c r="X81" s="186">
        <f t="shared" ref="X81" si="220">SUM(X68:X80)</f>
        <v>0</v>
      </c>
      <c r="Y81" s="186">
        <f t="shared" ref="Y81" si="221">SUM(Y68:Y80)</f>
        <v>0</v>
      </c>
      <c r="Z81" s="186">
        <f t="shared" ref="Z81" si="222">SUM(Z68:Z80)</f>
        <v>0</v>
      </c>
      <c r="AA81" s="186">
        <f t="shared" ref="AA81" si="223">SUM(AA68:AA80)</f>
        <v>0</v>
      </c>
      <c r="AB81" s="186">
        <f t="shared" ref="AB81" si="224">SUM(AB68:AB80)</f>
        <v>0</v>
      </c>
      <c r="AC81" s="186">
        <f t="shared" ref="AC81" si="225">SUM(AC68:AC80)</f>
        <v>0</v>
      </c>
      <c r="AD81" s="383">
        <f t="shared" ref="AD81" si="226">SUM(AD68:AD80)</f>
        <v>0</v>
      </c>
      <c r="AE81" s="73">
        <f t="shared" si="202"/>
        <v>0</v>
      </c>
      <c r="AG81" s="74"/>
      <c r="AH81" s="194" t="s">
        <v>42</v>
      </c>
      <c r="AI81" s="186">
        <f>SUM(AI68:AI80)</f>
        <v>0</v>
      </c>
      <c r="AJ81" s="186">
        <f t="shared" ref="AJ81" si="227">SUM(AJ68:AJ80)</f>
        <v>0</v>
      </c>
      <c r="AK81" s="186">
        <f t="shared" ref="AK81" si="228">SUM(AK68:AK80)</f>
        <v>0</v>
      </c>
      <c r="AL81" s="186">
        <f t="shared" ref="AL81" si="229">SUM(AL68:AL80)</f>
        <v>0</v>
      </c>
      <c r="AM81" s="186">
        <f t="shared" ref="AM81" si="230">SUM(AM68:AM80)</f>
        <v>0</v>
      </c>
      <c r="AN81" s="186">
        <f t="shared" ref="AN81" si="231">SUM(AN68:AN80)</f>
        <v>0</v>
      </c>
      <c r="AO81" s="186">
        <f t="shared" ref="AO81" si="232">SUM(AO68:AO80)</f>
        <v>0</v>
      </c>
      <c r="AP81" s="186">
        <f t="shared" ref="AP81" si="233">SUM(AP68:AP80)</f>
        <v>0</v>
      </c>
      <c r="AQ81" s="186">
        <f t="shared" ref="AQ81" si="234">SUM(AQ68:AQ80)</f>
        <v>0</v>
      </c>
      <c r="AR81" s="186">
        <f t="shared" ref="AR81" si="235">SUM(AR68:AR80)</f>
        <v>0</v>
      </c>
      <c r="AS81" s="186">
        <f t="shared" ref="AS81" si="236">SUM(AS68:AS80)</f>
        <v>0</v>
      </c>
      <c r="AT81" s="383">
        <f t="shared" ref="AT81" si="237">SUM(AT68:AT80)</f>
        <v>0</v>
      </c>
      <c r="AU81" s="73">
        <f t="shared" si="203"/>
        <v>0</v>
      </c>
      <c r="AW81" s="74"/>
      <c r="AX81" s="194" t="s">
        <v>42</v>
      </c>
      <c r="AY81" s="186">
        <f>SUM(AY68:AY80)</f>
        <v>0</v>
      </c>
      <c r="AZ81" s="186">
        <f t="shared" ref="AZ81" si="238">SUM(AZ68:AZ80)</f>
        <v>0</v>
      </c>
      <c r="BA81" s="186">
        <f t="shared" ref="BA81" si="239">SUM(BA68:BA80)</f>
        <v>0</v>
      </c>
      <c r="BB81" s="186">
        <f t="shared" ref="BB81" si="240">SUM(BB68:BB80)</f>
        <v>0</v>
      </c>
      <c r="BC81" s="186">
        <f t="shared" ref="BC81" si="241">SUM(BC68:BC80)</f>
        <v>0</v>
      </c>
      <c r="BD81" s="186">
        <f t="shared" ref="BD81" si="242">SUM(BD68:BD80)</f>
        <v>0</v>
      </c>
      <c r="BE81" s="186">
        <f t="shared" ref="BE81" si="243">SUM(BE68:BE80)</f>
        <v>0</v>
      </c>
      <c r="BF81" s="186">
        <f t="shared" ref="BF81" si="244">SUM(BF68:BF80)</f>
        <v>0</v>
      </c>
      <c r="BG81" s="186">
        <f t="shared" ref="BG81" si="245">SUM(BG68:BG80)</f>
        <v>0</v>
      </c>
      <c r="BH81" s="186">
        <f t="shared" ref="BH81" si="246">SUM(BH68:BH80)</f>
        <v>0</v>
      </c>
      <c r="BI81" s="186">
        <f t="shared" ref="BI81" si="247">SUM(BI68:BI80)</f>
        <v>0</v>
      </c>
      <c r="BJ81" s="383">
        <f t="shared" ref="BJ81" si="248">SUM(BJ68:BJ80)</f>
        <v>0</v>
      </c>
      <c r="BK81" s="73">
        <f t="shared" si="204"/>
        <v>0</v>
      </c>
    </row>
    <row r="82" spans="1:64" ht="21.75" thickBot="1" x14ac:dyDescent="0.4">
      <c r="A82" s="76"/>
      <c r="Q82" s="76"/>
      <c r="AG82" s="76"/>
      <c r="AW82" s="76"/>
    </row>
    <row r="83" spans="1:64" ht="21.75" thickBot="1" x14ac:dyDescent="0.4">
      <c r="A83" s="76"/>
      <c r="B83" s="181" t="s">
        <v>35</v>
      </c>
      <c r="C83" s="182">
        <f t="shared" ref="C83:N83" si="249">C$3</f>
        <v>44927</v>
      </c>
      <c r="D83" s="182">
        <f t="shared" si="249"/>
        <v>44958</v>
      </c>
      <c r="E83" s="182">
        <f t="shared" si="249"/>
        <v>44986</v>
      </c>
      <c r="F83" s="182">
        <f t="shared" si="249"/>
        <v>45017</v>
      </c>
      <c r="G83" s="182">
        <f t="shared" si="249"/>
        <v>45047</v>
      </c>
      <c r="H83" s="182">
        <f t="shared" si="249"/>
        <v>45078</v>
      </c>
      <c r="I83" s="182">
        <f t="shared" si="249"/>
        <v>45108</v>
      </c>
      <c r="J83" s="182">
        <f t="shared" si="249"/>
        <v>45139</v>
      </c>
      <c r="K83" s="182">
        <f t="shared" si="249"/>
        <v>45170</v>
      </c>
      <c r="L83" s="182">
        <f t="shared" si="249"/>
        <v>45200</v>
      </c>
      <c r="M83" s="182">
        <f t="shared" si="249"/>
        <v>45231</v>
      </c>
      <c r="N83" s="182" t="str">
        <f t="shared" si="249"/>
        <v>Dec-23 +</v>
      </c>
      <c r="O83" s="183" t="s">
        <v>33</v>
      </c>
      <c r="Q83" s="76"/>
      <c r="R83" s="181" t="s">
        <v>35</v>
      </c>
      <c r="S83" s="182">
        <f t="shared" ref="S83:AD83" si="250">S$3</f>
        <v>44927</v>
      </c>
      <c r="T83" s="182">
        <f t="shared" si="250"/>
        <v>44958</v>
      </c>
      <c r="U83" s="182">
        <f t="shared" si="250"/>
        <v>44986</v>
      </c>
      <c r="V83" s="182">
        <f t="shared" si="250"/>
        <v>45017</v>
      </c>
      <c r="W83" s="182">
        <f t="shared" si="250"/>
        <v>45047</v>
      </c>
      <c r="X83" s="182">
        <f t="shared" si="250"/>
        <v>45078</v>
      </c>
      <c r="Y83" s="182">
        <f t="shared" si="250"/>
        <v>45108</v>
      </c>
      <c r="Z83" s="182">
        <f t="shared" si="250"/>
        <v>45139</v>
      </c>
      <c r="AA83" s="182">
        <f t="shared" si="250"/>
        <v>45170</v>
      </c>
      <c r="AB83" s="182">
        <f t="shared" si="250"/>
        <v>45200</v>
      </c>
      <c r="AC83" s="182">
        <f t="shared" si="250"/>
        <v>45231</v>
      </c>
      <c r="AD83" s="182" t="str">
        <f t="shared" si="250"/>
        <v>Dec-23 +</v>
      </c>
      <c r="AE83" s="183" t="s">
        <v>33</v>
      </c>
      <c r="AG83" s="76"/>
      <c r="AH83" s="181" t="s">
        <v>35</v>
      </c>
      <c r="AI83" s="182">
        <f t="shared" ref="AI83:AT83" si="251">AI$3</f>
        <v>44927</v>
      </c>
      <c r="AJ83" s="182">
        <f t="shared" si="251"/>
        <v>44958</v>
      </c>
      <c r="AK83" s="182">
        <f t="shared" si="251"/>
        <v>44986</v>
      </c>
      <c r="AL83" s="182">
        <f t="shared" si="251"/>
        <v>45017</v>
      </c>
      <c r="AM83" s="182">
        <f t="shared" si="251"/>
        <v>45047</v>
      </c>
      <c r="AN83" s="182">
        <f t="shared" si="251"/>
        <v>45078</v>
      </c>
      <c r="AO83" s="182">
        <f t="shared" si="251"/>
        <v>45108</v>
      </c>
      <c r="AP83" s="182">
        <f t="shared" si="251"/>
        <v>45139</v>
      </c>
      <c r="AQ83" s="182">
        <f t="shared" si="251"/>
        <v>45170</v>
      </c>
      <c r="AR83" s="182">
        <f t="shared" si="251"/>
        <v>45200</v>
      </c>
      <c r="AS83" s="182">
        <f t="shared" si="251"/>
        <v>45231</v>
      </c>
      <c r="AT83" s="182" t="str">
        <f t="shared" si="251"/>
        <v>Dec-23 +</v>
      </c>
      <c r="AU83" s="183" t="s">
        <v>33</v>
      </c>
      <c r="AW83" s="76"/>
      <c r="AX83" s="181" t="s">
        <v>35</v>
      </c>
      <c r="AY83" s="182">
        <f t="shared" ref="AY83:BJ83" si="252">AY$3</f>
        <v>44927</v>
      </c>
      <c r="AZ83" s="182">
        <f t="shared" si="252"/>
        <v>44958</v>
      </c>
      <c r="BA83" s="182">
        <f t="shared" si="252"/>
        <v>44986</v>
      </c>
      <c r="BB83" s="182">
        <f t="shared" si="252"/>
        <v>45017</v>
      </c>
      <c r="BC83" s="182">
        <f t="shared" si="252"/>
        <v>45047</v>
      </c>
      <c r="BD83" s="182">
        <f t="shared" si="252"/>
        <v>45078</v>
      </c>
      <c r="BE83" s="182">
        <f t="shared" si="252"/>
        <v>45108</v>
      </c>
      <c r="BF83" s="182">
        <f t="shared" si="252"/>
        <v>45139</v>
      </c>
      <c r="BG83" s="182">
        <f t="shared" si="252"/>
        <v>45170</v>
      </c>
      <c r="BH83" s="182">
        <f t="shared" si="252"/>
        <v>45200</v>
      </c>
      <c r="BI83" s="182">
        <f t="shared" si="252"/>
        <v>45231</v>
      </c>
      <c r="BJ83" s="182" t="str">
        <f t="shared" si="252"/>
        <v>Dec-23 +</v>
      </c>
      <c r="BK83" s="183" t="s">
        <v>33</v>
      </c>
    </row>
    <row r="84" spans="1:64" ht="15" customHeight="1" x14ac:dyDescent="0.25">
      <c r="A84" s="542" t="s">
        <v>63</v>
      </c>
      <c r="B84" s="193" t="s">
        <v>60</v>
      </c>
      <c r="C84" s="3"/>
      <c r="D84" s="3"/>
      <c r="E84" s="3"/>
      <c r="F84" s="3"/>
      <c r="G84" s="3"/>
      <c r="H84" s="3"/>
      <c r="I84" s="3"/>
      <c r="J84" s="3"/>
      <c r="K84" s="3"/>
      <c r="L84" s="3"/>
      <c r="M84" s="3"/>
      <c r="N84" s="93"/>
      <c r="O84" s="70">
        <f t="shared" ref="O84:O97" si="253">SUM(C84:N84)</f>
        <v>0</v>
      </c>
      <c r="Q84" s="542" t="s">
        <v>63</v>
      </c>
      <c r="R84" s="193" t="s">
        <v>60</v>
      </c>
      <c r="S84" s="3"/>
      <c r="T84" s="3"/>
      <c r="U84" s="3"/>
      <c r="V84" s="3"/>
      <c r="W84" s="3">
        <v>23195</v>
      </c>
      <c r="X84" s="3">
        <v>64155</v>
      </c>
      <c r="Y84" s="3"/>
      <c r="Z84" s="3">
        <v>18556</v>
      </c>
      <c r="AA84" s="3">
        <v>54285</v>
      </c>
      <c r="AB84" s="3"/>
      <c r="AC84" s="3">
        <v>59220</v>
      </c>
      <c r="AD84" s="93"/>
      <c r="AE84" s="70">
        <f t="shared" ref="AE84:AE97" si="254">SUM(S84:AD84)</f>
        <v>219411</v>
      </c>
      <c r="AG84" s="542" t="s">
        <v>63</v>
      </c>
      <c r="AH84" s="193" t="s">
        <v>60</v>
      </c>
      <c r="AI84" s="3"/>
      <c r="AJ84" s="3"/>
      <c r="AK84" s="3"/>
      <c r="AL84" s="3"/>
      <c r="AM84" s="3"/>
      <c r="AN84" s="3"/>
      <c r="AO84" s="3"/>
      <c r="AP84" s="3"/>
      <c r="AQ84" s="3"/>
      <c r="AR84" s="3"/>
      <c r="AS84" s="3"/>
      <c r="AT84" s="93"/>
      <c r="AU84" s="70">
        <f t="shared" ref="AU84:AU97" si="255">SUM(AI84:AT84)</f>
        <v>0</v>
      </c>
      <c r="AW84" s="542" t="s">
        <v>63</v>
      </c>
      <c r="AX84" s="193" t="s">
        <v>60</v>
      </c>
      <c r="AY84" s="3"/>
      <c r="AZ84" s="3"/>
      <c r="BA84" s="3"/>
      <c r="BB84" s="3"/>
      <c r="BC84" s="3"/>
      <c r="BD84" s="3"/>
      <c r="BE84" s="3"/>
      <c r="BF84" s="3"/>
      <c r="BG84" s="3"/>
      <c r="BH84" s="3"/>
      <c r="BI84" s="3"/>
      <c r="BJ84" s="93"/>
      <c r="BK84" s="70">
        <f t="shared" ref="BK84:BK97" si="256">SUM(AY84:BJ84)</f>
        <v>0</v>
      </c>
      <c r="BL84" s="190"/>
    </row>
    <row r="85" spans="1:64" x14ac:dyDescent="0.25">
      <c r="A85" s="543"/>
      <c r="B85" s="193" t="s">
        <v>59</v>
      </c>
      <c r="C85" s="3"/>
      <c r="D85" s="3"/>
      <c r="E85" s="3"/>
      <c r="F85" s="3"/>
      <c r="G85" s="3"/>
      <c r="H85" s="3"/>
      <c r="I85" s="3"/>
      <c r="J85" s="3"/>
      <c r="K85" s="3"/>
      <c r="L85" s="3"/>
      <c r="M85" s="3"/>
      <c r="N85" s="93"/>
      <c r="O85" s="70">
        <f t="shared" si="253"/>
        <v>0</v>
      </c>
      <c r="Q85" s="543"/>
      <c r="R85" s="193" t="s">
        <v>59</v>
      </c>
      <c r="S85" s="3"/>
      <c r="T85" s="3"/>
      <c r="U85" s="3"/>
      <c r="V85" s="3"/>
      <c r="W85" s="3"/>
      <c r="X85" s="3"/>
      <c r="Y85" s="3"/>
      <c r="Z85" s="3"/>
      <c r="AA85" s="3"/>
      <c r="AB85" s="3"/>
      <c r="AC85" s="3"/>
      <c r="AD85" s="93"/>
      <c r="AE85" s="70">
        <f t="shared" si="254"/>
        <v>0</v>
      </c>
      <c r="AG85" s="543"/>
      <c r="AH85" s="193" t="s">
        <v>59</v>
      </c>
      <c r="AI85" s="3"/>
      <c r="AJ85" s="3"/>
      <c r="AK85" s="3"/>
      <c r="AL85" s="3"/>
      <c r="AM85" s="3"/>
      <c r="AN85" s="3"/>
      <c r="AO85" s="3"/>
      <c r="AP85" s="3"/>
      <c r="AQ85" s="3"/>
      <c r="AR85" s="3"/>
      <c r="AS85" s="3"/>
      <c r="AT85" s="93"/>
      <c r="AU85" s="70">
        <f t="shared" si="255"/>
        <v>0</v>
      </c>
      <c r="AW85" s="543"/>
      <c r="AX85" s="193" t="s">
        <v>59</v>
      </c>
      <c r="AY85" s="3"/>
      <c r="AZ85" s="3"/>
      <c r="BA85" s="3"/>
      <c r="BB85" s="3"/>
      <c r="BC85" s="3"/>
      <c r="BD85" s="3"/>
      <c r="BE85" s="3"/>
      <c r="BF85" s="3"/>
      <c r="BG85" s="3"/>
      <c r="BH85" s="3"/>
      <c r="BI85" s="3"/>
      <c r="BJ85" s="93"/>
      <c r="BK85" s="70">
        <f t="shared" si="256"/>
        <v>0</v>
      </c>
    </row>
    <row r="86" spans="1:64" x14ac:dyDescent="0.25">
      <c r="A86" s="543"/>
      <c r="B86" s="193" t="s">
        <v>58</v>
      </c>
      <c r="C86" s="3"/>
      <c r="D86" s="3"/>
      <c r="E86" s="3"/>
      <c r="F86" s="3"/>
      <c r="G86" s="3"/>
      <c r="H86" s="3"/>
      <c r="I86" s="3"/>
      <c r="J86" s="3"/>
      <c r="K86" s="3"/>
      <c r="L86" s="3"/>
      <c r="M86" s="3"/>
      <c r="N86" s="93"/>
      <c r="O86" s="70">
        <f t="shared" si="253"/>
        <v>0</v>
      </c>
      <c r="Q86" s="543"/>
      <c r="R86" s="193" t="s">
        <v>58</v>
      </c>
      <c r="S86" s="3"/>
      <c r="T86" s="3"/>
      <c r="U86" s="3"/>
      <c r="V86" s="3"/>
      <c r="W86" s="3"/>
      <c r="X86" s="3"/>
      <c r="Y86" s="3"/>
      <c r="Z86" s="3"/>
      <c r="AA86" s="3"/>
      <c r="AB86" s="3">
        <v>62085</v>
      </c>
      <c r="AC86" s="3">
        <v>23638</v>
      </c>
      <c r="AD86" s="93">
        <v>40799.602004386594</v>
      </c>
      <c r="AE86" s="70">
        <f t="shared" si="254"/>
        <v>126522.6020043866</v>
      </c>
      <c r="AG86" s="543"/>
      <c r="AH86" s="193" t="s">
        <v>58</v>
      </c>
      <c r="AI86" s="3"/>
      <c r="AJ86" s="3"/>
      <c r="AK86" s="3"/>
      <c r="AL86" s="3"/>
      <c r="AM86" s="3"/>
      <c r="AN86" s="3"/>
      <c r="AO86" s="3"/>
      <c r="AP86" s="3"/>
      <c r="AQ86" s="3"/>
      <c r="AR86" s="3"/>
      <c r="AS86" s="3"/>
      <c r="AT86" s="93"/>
      <c r="AU86" s="70">
        <f t="shared" si="255"/>
        <v>0</v>
      </c>
      <c r="AW86" s="543"/>
      <c r="AX86" s="193" t="s">
        <v>58</v>
      </c>
      <c r="AY86" s="3"/>
      <c r="AZ86" s="3"/>
      <c r="BA86" s="3"/>
      <c r="BB86" s="3"/>
      <c r="BC86" s="3"/>
      <c r="BD86" s="3"/>
      <c r="BE86" s="3"/>
      <c r="BF86" s="3"/>
      <c r="BG86" s="3"/>
      <c r="BH86" s="3"/>
      <c r="BI86" s="3"/>
      <c r="BJ86" s="93"/>
      <c r="BK86" s="70">
        <f t="shared" si="256"/>
        <v>0</v>
      </c>
    </row>
    <row r="87" spans="1:64" x14ac:dyDescent="0.25">
      <c r="A87" s="543"/>
      <c r="B87" s="193" t="s">
        <v>57</v>
      </c>
      <c r="C87" s="3"/>
      <c r="D87" s="3">
        <v>3169.9643518071098</v>
      </c>
      <c r="E87" s="3">
        <v>4458.6313292550112</v>
      </c>
      <c r="F87" s="3">
        <v>51185.191934990675</v>
      </c>
      <c r="G87" s="3">
        <v>40937.552241772144</v>
      </c>
      <c r="H87" s="3">
        <v>14223.129525871374</v>
      </c>
      <c r="I87" s="3">
        <v>2100.2751749774629</v>
      </c>
      <c r="J87" s="3">
        <v>17735.463931026072</v>
      </c>
      <c r="K87" s="3">
        <v>130880.94592666753</v>
      </c>
      <c r="L87" s="3">
        <v>13165.60578240941</v>
      </c>
      <c r="M87" s="3">
        <v>115230.11589914623</v>
      </c>
      <c r="N87" s="93">
        <v>89335.990976037632</v>
      </c>
      <c r="O87" s="70">
        <f t="shared" si="253"/>
        <v>482422.86707396066</v>
      </c>
      <c r="Q87" s="543"/>
      <c r="R87" s="193" t="s">
        <v>57</v>
      </c>
      <c r="S87" s="3"/>
      <c r="T87" s="3"/>
      <c r="U87" s="3">
        <v>200097.91699113997</v>
      </c>
      <c r="V87" s="3">
        <v>443914.39395249478</v>
      </c>
      <c r="W87" s="3">
        <v>397426.07103063277</v>
      </c>
      <c r="X87" s="3">
        <v>219711.20245842016</v>
      </c>
      <c r="Y87" s="3">
        <v>138281.1480260003</v>
      </c>
      <c r="Z87" s="3">
        <v>203124.66548458455</v>
      </c>
      <c r="AA87" s="3">
        <v>307365.56228041579</v>
      </c>
      <c r="AB87" s="3">
        <v>647597.300704594</v>
      </c>
      <c r="AC87" s="3">
        <v>491264.53025368589</v>
      </c>
      <c r="AD87" s="93">
        <v>1432009.7337254188</v>
      </c>
      <c r="AE87" s="70">
        <f t="shared" si="254"/>
        <v>4480792.5249073878</v>
      </c>
      <c r="AG87" s="543"/>
      <c r="AH87" s="193" t="s">
        <v>57</v>
      </c>
      <c r="AI87" s="3"/>
      <c r="AJ87" s="3"/>
      <c r="AK87" s="3"/>
      <c r="AL87" s="3"/>
      <c r="AM87" s="3"/>
      <c r="AN87" s="3"/>
      <c r="AO87" s="3">
        <v>362424.96841110016</v>
      </c>
      <c r="AP87" s="3"/>
      <c r="AQ87" s="3">
        <v>6896.9317599487476</v>
      </c>
      <c r="AR87" s="3">
        <v>2871.0422747726675</v>
      </c>
      <c r="AS87" s="3">
        <v>20286.729100133984</v>
      </c>
      <c r="AT87" s="93">
        <v>159722.47816876831</v>
      </c>
      <c r="AU87" s="70">
        <f t="shared" si="255"/>
        <v>552202.14971472381</v>
      </c>
      <c r="AW87" s="543"/>
      <c r="AX87" s="193" t="s">
        <v>57</v>
      </c>
      <c r="AY87" s="3"/>
      <c r="AZ87" s="3"/>
      <c r="BA87" s="3"/>
      <c r="BB87" s="3"/>
      <c r="BC87" s="3"/>
      <c r="BD87" s="3"/>
      <c r="BE87" s="3"/>
      <c r="BF87" s="3"/>
      <c r="BG87" s="3"/>
      <c r="BH87" s="3"/>
      <c r="BI87" s="3"/>
      <c r="BJ87" s="93"/>
      <c r="BK87" s="70">
        <f t="shared" si="256"/>
        <v>0</v>
      </c>
    </row>
    <row r="88" spans="1:64" x14ac:dyDescent="0.25">
      <c r="A88" s="543"/>
      <c r="B88" s="193" t="s">
        <v>56</v>
      </c>
      <c r="C88" s="3"/>
      <c r="D88" s="3"/>
      <c r="E88" s="3"/>
      <c r="F88" s="3"/>
      <c r="G88" s="3"/>
      <c r="H88" s="3"/>
      <c r="I88" s="3"/>
      <c r="J88" s="3"/>
      <c r="K88" s="3"/>
      <c r="L88" s="3"/>
      <c r="M88" s="3"/>
      <c r="N88" s="93"/>
      <c r="O88" s="70">
        <f t="shared" si="253"/>
        <v>0</v>
      </c>
      <c r="Q88" s="543"/>
      <c r="R88" s="193" t="s">
        <v>56</v>
      </c>
      <c r="S88" s="3"/>
      <c r="T88" s="3"/>
      <c r="U88" s="3"/>
      <c r="V88" s="3"/>
      <c r="W88" s="3"/>
      <c r="X88" s="3"/>
      <c r="Y88" s="3"/>
      <c r="Z88" s="3"/>
      <c r="AA88" s="3"/>
      <c r="AB88" s="3"/>
      <c r="AC88" s="3"/>
      <c r="AD88" s="93"/>
      <c r="AE88" s="70">
        <f t="shared" si="254"/>
        <v>0</v>
      </c>
      <c r="AG88" s="543"/>
      <c r="AH88" s="193" t="s">
        <v>56</v>
      </c>
      <c r="AI88" s="3"/>
      <c r="AJ88" s="3"/>
      <c r="AK88" s="3"/>
      <c r="AL88" s="3"/>
      <c r="AM88" s="3"/>
      <c r="AN88" s="3"/>
      <c r="AO88" s="3"/>
      <c r="AP88" s="3"/>
      <c r="AQ88" s="3"/>
      <c r="AR88" s="3"/>
      <c r="AS88" s="3"/>
      <c r="AT88" s="93"/>
      <c r="AU88" s="70">
        <f t="shared" si="255"/>
        <v>0</v>
      </c>
      <c r="AW88" s="543"/>
      <c r="AX88" s="193" t="s">
        <v>56</v>
      </c>
      <c r="AY88" s="3"/>
      <c r="AZ88" s="3"/>
      <c r="BA88" s="3"/>
      <c r="BB88" s="3"/>
      <c r="BC88" s="3"/>
      <c r="BD88" s="3"/>
      <c r="BE88" s="3"/>
      <c r="BF88" s="3"/>
      <c r="BG88" s="3"/>
      <c r="BH88" s="3"/>
      <c r="BI88" s="3"/>
      <c r="BJ88" s="93"/>
      <c r="BK88" s="70">
        <f t="shared" si="256"/>
        <v>0</v>
      </c>
    </row>
    <row r="89" spans="1:64" x14ac:dyDescent="0.25">
      <c r="A89" s="543"/>
      <c r="B89" s="193" t="s">
        <v>55</v>
      </c>
      <c r="C89" s="3"/>
      <c r="D89" s="3"/>
      <c r="E89" s="3"/>
      <c r="F89" s="3"/>
      <c r="G89" s="3"/>
      <c r="H89" s="3"/>
      <c r="I89" s="3"/>
      <c r="J89" s="3"/>
      <c r="K89" s="3"/>
      <c r="L89" s="3"/>
      <c r="M89" s="3"/>
      <c r="N89" s="93"/>
      <c r="O89" s="70">
        <f t="shared" si="253"/>
        <v>0</v>
      </c>
      <c r="Q89" s="543"/>
      <c r="R89" s="193" t="s">
        <v>55</v>
      </c>
      <c r="S89" s="3"/>
      <c r="T89" s="3"/>
      <c r="U89" s="3"/>
      <c r="V89" s="3"/>
      <c r="W89" s="3"/>
      <c r="X89" s="3"/>
      <c r="Y89" s="3"/>
      <c r="Z89" s="3"/>
      <c r="AA89" s="3"/>
      <c r="AB89" s="3"/>
      <c r="AC89" s="3"/>
      <c r="AD89" s="93"/>
      <c r="AE89" s="70">
        <f t="shared" si="254"/>
        <v>0</v>
      </c>
      <c r="AG89" s="543"/>
      <c r="AH89" s="193" t="s">
        <v>55</v>
      </c>
      <c r="AI89" s="3"/>
      <c r="AJ89" s="3"/>
      <c r="AK89" s="3"/>
      <c r="AL89" s="3"/>
      <c r="AM89" s="3"/>
      <c r="AN89" s="3"/>
      <c r="AO89" s="3"/>
      <c r="AP89" s="3"/>
      <c r="AQ89" s="3"/>
      <c r="AR89" s="3"/>
      <c r="AS89" s="3"/>
      <c r="AT89" s="93"/>
      <c r="AU89" s="70">
        <f t="shared" si="255"/>
        <v>0</v>
      </c>
      <c r="AW89" s="543"/>
      <c r="AX89" s="193" t="s">
        <v>55</v>
      </c>
      <c r="AY89" s="3"/>
      <c r="AZ89" s="3"/>
      <c r="BA89" s="3"/>
      <c r="BB89" s="3"/>
      <c r="BC89" s="3"/>
      <c r="BD89" s="3"/>
      <c r="BE89" s="3"/>
      <c r="BF89" s="3"/>
      <c r="BG89" s="3"/>
      <c r="BH89" s="3"/>
      <c r="BI89" s="3"/>
      <c r="BJ89" s="93"/>
      <c r="BK89" s="70">
        <f t="shared" si="256"/>
        <v>0</v>
      </c>
    </row>
    <row r="90" spans="1:64" x14ac:dyDescent="0.25">
      <c r="A90" s="543"/>
      <c r="B90" s="193" t="s">
        <v>54</v>
      </c>
      <c r="C90" s="3"/>
      <c r="D90" s="3"/>
      <c r="E90" s="3"/>
      <c r="F90" s="3"/>
      <c r="G90" s="3"/>
      <c r="H90" s="3"/>
      <c r="I90" s="3"/>
      <c r="J90" s="3"/>
      <c r="K90" s="3"/>
      <c r="L90" s="3"/>
      <c r="M90" s="3">
        <v>3055.6286960738444</v>
      </c>
      <c r="N90" s="93"/>
      <c r="O90" s="70">
        <f t="shared" si="253"/>
        <v>3055.6286960738444</v>
      </c>
      <c r="Q90" s="543"/>
      <c r="R90" s="193" t="s">
        <v>54</v>
      </c>
      <c r="S90" s="3"/>
      <c r="T90" s="3"/>
      <c r="U90" s="3"/>
      <c r="V90" s="3">
        <v>109587.74035497132</v>
      </c>
      <c r="W90" s="3">
        <v>63872.171066811839</v>
      </c>
      <c r="X90" s="3"/>
      <c r="Y90" s="3"/>
      <c r="Z90" s="3"/>
      <c r="AA90" s="3">
        <v>56000.232495417673</v>
      </c>
      <c r="AB90" s="3">
        <v>13479.935900484325</v>
      </c>
      <c r="AC90" s="3">
        <v>41032.547798279869</v>
      </c>
      <c r="AD90" s="93">
        <v>436850.67609087395</v>
      </c>
      <c r="AE90" s="70">
        <f t="shared" si="254"/>
        <v>720823.30370683898</v>
      </c>
      <c r="AG90" s="543"/>
      <c r="AH90" s="193" t="s">
        <v>54</v>
      </c>
      <c r="AI90" s="3"/>
      <c r="AJ90" s="3"/>
      <c r="AK90" s="3"/>
      <c r="AL90" s="3"/>
      <c r="AM90" s="3">
        <v>26343.444020867093</v>
      </c>
      <c r="AN90" s="3"/>
      <c r="AO90" s="3"/>
      <c r="AP90" s="3"/>
      <c r="AQ90" s="3">
        <v>183520.49882037929</v>
      </c>
      <c r="AR90" s="3"/>
      <c r="AS90" s="3"/>
      <c r="AT90" s="93">
        <v>161190.30070896112</v>
      </c>
      <c r="AU90" s="70">
        <f t="shared" si="255"/>
        <v>371054.24355020747</v>
      </c>
      <c r="AW90" s="543"/>
      <c r="AX90" s="193" t="s">
        <v>54</v>
      </c>
      <c r="AY90" s="3"/>
      <c r="AZ90" s="3"/>
      <c r="BA90" s="3"/>
      <c r="BB90" s="3"/>
      <c r="BC90" s="3"/>
      <c r="BD90" s="3"/>
      <c r="BE90" s="3"/>
      <c r="BF90" s="3"/>
      <c r="BG90" s="3"/>
      <c r="BH90" s="3"/>
      <c r="BI90" s="3"/>
      <c r="BJ90" s="93">
        <v>104634.81853825272</v>
      </c>
      <c r="BK90" s="70">
        <f t="shared" si="256"/>
        <v>104634.81853825272</v>
      </c>
    </row>
    <row r="91" spans="1:64" x14ac:dyDescent="0.25">
      <c r="A91" s="543"/>
      <c r="B91" s="193" t="s">
        <v>53</v>
      </c>
      <c r="C91" s="3"/>
      <c r="D91" s="3">
        <v>244734.55671688003</v>
      </c>
      <c r="E91" s="3">
        <v>598331.48130883474</v>
      </c>
      <c r="F91" s="3">
        <v>536738.21825674037</v>
      </c>
      <c r="G91" s="3">
        <v>565478.06554201501</v>
      </c>
      <c r="H91" s="3">
        <v>1115258.1989262397</v>
      </c>
      <c r="I91" s="3">
        <v>319040.97310652002</v>
      </c>
      <c r="J91" s="3">
        <v>342469.39335984003</v>
      </c>
      <c r="K91" s="3">
        <v>332369.43866884016</v>
      </c>
      <c r="L91" s="3">
        <v>570747.79467107996</v>
      </c>
      <c r="M91" s="3">
        <v>360399.09013278288</v>
      </c>
      <c r="N91" s="93">
        <v>1545141.5180643448</v>
      </c>
      <c r="O91" s="70">
        <f t="shared" si="253"/>
        <v>6530708.7287541181</v>
      </c>
      <c r="Q91" s="543"/>
      <c r="R91" s="193" t="s">
        <v>53</v>
      </c>
      <c r="S91" s="3"/>
      <c r="T91" s="3">
        <v>194653.65526896008</v>
      </c>
      <c r="U91" s="3">
        <v>1572590.2142222472</v>
      </c>
      <c r="V91" s="3">
        <v>1777150.6630540201</v>
      </c>
      <c r="W91" s="3">
        <v>2120590.8501036828</v>
      </c>
      <c r="X91" s="3">
        <v>1326630.8102771256</v>
      </c>
      <c r="Y91" s="3">
        <v>1641937.0903646569</v>
      </c>
      <c r="Z91" s="3">
        <v>1145265.076680728</v>
      </c>
      <c r="AA91" s="3">
        <v>1768248.9421713091</v>
      </c>
      <c r="AB91" s="3">
        <v>2432139.731523314</v>
      </c>
      <c r="AC91" s="3">
        <v>2302343.3212054004</v>
      </c>
      <c r="AD91" s="93">
        <v>6250495.2666307585</v>
      </c>
      <c r="AE91" s="70">
        <f t="shared" si="254"/>
        <v>22532045.621502202</v>
      </c>
      <c r="AG91" s="543"/>
      <c r="AH91" s="193" t="s">
        <v>53</v>
      </c>
      <c r="AI91" s="3"/>
      <c r="AJ91" s="3">
        <v>31237.34323200001</v>
      </c>
      <c r="AK91" s="3">
        <v>30799.923796800002</v>
      </c>
      <c r="AL91" s="3">
        <v>326126.14222656004</v>
      </c>
      <c r="AM91" s="3">
        <v>535400.8582720001</v>
      </c>
      <c r="AN91" s="3">
        <v>358747.37304959999</v>
      </c>
      <c r="AO91" s="3">
        <v>125552.20392840001</v>
      </c>
      <c r="AP91" s="3">
        <v>459234.5980512001</v>
      </c>
      <c r="AQ91" s="3">
        <v>39611.944257600007</v>
      </c>
      <c r="AR91" s="3">
        <v>454950.92501439998</v>
      </c>
      <c r="AS91" s="3">
        <v>39738.418819200007</v>
      </c>
      <c r="AT91" s="93">
        <v>5248046.0427360451</v>
      </c>
      <c r="AU91" s="70">
        <f t="shared" si="255"/>
        <v>7649445.7733838055</v>
      </c>
      <c r="AW91" s="543"/>
      <c r="AX91" s="193" t="s">
        <v>53</v>
      </c>
      <c r="AY91" s="3"/>
      <c r="AZ91" s="3"/>
      <c r="BA91" s="3">
        <v>109507.29988320002</v>
      </c>
      <c r="BB91" s="3"/>
      <c r="BC91" s="3">
        <v>48621.889440000006</v>
      </c>
      <c r="BD91" s="3"/>
      <c r="BE91" s="3">
        <v>2170.9940186915887</v>
      </c>
      <c r="BF91" s="3">
        <v>179461.01151647104</v>
      </c>
      <c r="BG91" s="3">
        <v>221653.5275304</v>
      </c>
      <c r="BH91" s="3">
        <v>28928.297412000007</v>
      </c>
      <c r="BI91" s="3"/>
      <c r="BJ91" s="93">
        <v>1214017.1706416002</v>
      </c>
      <c r="BK91" s="70">
        <f t="shared" si="256"/>
        <v>1804360.1904423628</v>
      </c>
    </row>
    <row r="92" spans="1:64" x14ac:dyDescent="0.25">
      <c r="A92" s="543"/>
      <c r="B92" s="193" t="s">
        <v>52</v>
      </c>
      <c r="C92" s="3"/>
      <c r="D92" s="3"/>
      <c r="E92" s="3"/>
      <c r="F92" s="3"/>
      <c r="G92" s="3"/>
      <c r="H92" s="3"/>
      <c r="I92" s="3">
        <v>4739.8688067171161</v>
      </c>
      <c r="J92" s="3"/>
      <c r="K92" s="3"/>
      <c r="L92" s="3"/>
      <c r="M92" s="3"/>
      <c r="N92" s="93"/>
      <c r="O92" s="70">
        <f t="shared" si="253"/>
        <v>4739.8688067171161</v>
      </c>
      <c r="Q92" s="543"/>
      <c r="R92" s="193" t="s">
        <v>52</v>
      </c>
      <c r="S92" s="3"/>
      <c r="T92" s="3"/>
      <c r="U92" s="3">
        <v>107437.02628558796</v>
      </c>
      <c r="V92" s="3"/>
      <c r="W92" s="3"/>
      <c r="X92" s="3"/>
      <c r="Y92" s="3">
        <v>36338.994184831223</v>
      </c>
      <c r="Z92" s="3"/>
      <c r="AA92" s="3"/>
      <c r="AB92" s="3">
        <v>6319.8250756228208</v>
      </c>
      <c r="AC92" s="3"/>
      <c r="AD92" s="93"/>
      <c r="AE92" s="70">
        <f t="shared" si="254"/>
        <v>150095.84554604199</v>
      </c>
      <c r="AG92" s="543"/>
      <c r="AH92" s="193" t="s">
        <v>52</v>
      </c>
      <c r="AI92" s="3"/>
      <c r="AJ92" s="3"/>
      <c r="AK92" s="3"/>
      <c r="AL92" s="3"/>
      <c r="AM92" s="3"/>
      <c r="AN92" s="3"/>
      <c r="AO92" s="3"/>
      <c r="AP92" s="3"/>
      <c r="AQ92" s="3"/>
      <c r="AR92" s="3"/>
      <c r="AS92" s="3"/>
      <c r="AT92" s="93"/>
      <c r="AU92" s="70">
        <f t="shared" si="255"/>
        <v>0</v>
      </c>
      <c r="AW92" s="543"/>
      <c r="AX92" s="193" t="s">
        <v>52</v>
      </c>
      <c r="AY92" s="3"/>
      <c r="AZ92" s="3"/>
      <c r="BA92" s="3"/>
      <c r="BB92" s="3"/>
      <c r="BC92" s="3"/>
      <c r="BD92" s="3"/>
      <c r="BE92" s="3"/>
      <c r="BF92" s="3"/>
      <c r="BG92" s="3"/>
      <c r="BH92" s="3"/>
      <c r="BI92" s="3"/>
      <c r="BJ92" s="93"/>
      <c r="BK92" s="70">
        <f t="shared" si="256"/>
        <v>0</v>
      </c>
    </row>
    <row r="93" spans="1:64" x14ac:dyDescent="0.25">
      <c r="A93" s="543"/>
      <c r="B93" s="193" t="s">
        <v>51</v>
      </c>
      <c r="C93" s="3"/>
      <c r="D93" s="3"/>
      <c r="E93" s="3"/>
      <c r="F93" s="3"/>
      <c r="G93" s="3"/>
      <c r="H93" s="3"/>
      <c r="I93" s="3"/>
      <c r="J93" s="3"/>
      <c r="K93" s="3"/>
      <c r="L93" s="3"/>
      <c r="M93" s="3"/>
      <c r="N93" s="93"/>
      <c r="O93" s="70">
        <f t="shared" si="253"/>
        <v>0</v>
      </c>
      <c r="Q93" s="543"/>
      <c r="R93" s="193" t="s">
        <v>51</v>
      </c>
      <c r="S93" s="3"/>
      <c r="T93" s="3"/>
      <c r="U93" s="3"/>
      <c r="V93" s="3"/>
      <c r="W93" s="3"/>
      <c r="X93" s="3"/>
      <c r="Y93" s="3"/>
      <c r="Z93" s="3"/>
      <c r="AA93" s="3"/>
      <c r="AB93" s="3"/>
      <c r="AC93" s="3"/>
      <c r="AD93" s="93"/>
      <c r="AE93" s="70">
        <f t="shared" si="254"/>
        <v>0</v>
      </c>
      <c r="AG93" s="543"/>
      <c r="AH93" s="193" t="s">
        <v>51</v>
      </c>
      <c r="AI93" s="3"/>
      <c r="AJ93" s="3"/>
      <c r="AK93" s="3"/>
      <c r="AL93" s="3"/>
      <c r="AM93" s="3"/>
      <c r="AN93" s="3"/>
      <c r="AO93" s="3"/>
      <c r="AP93" s="3"/>
      <c r="AQ93" s="3"/>
      <c r="AR93" s="3"/>
      <c r="AS93" s="3"/>
      <c r="AT93" s="93"/>
      <c r="AU93" s="70">
        <f t="shared" si="255"/>
        <v>0</v>
      </c>
      <c r="AW93" s="543"/>
      <c r="AX93" s="193" t="s">
        <v>51</v>
      </c>
      <c r="AY93" s="3"/>
      <c r="AZ93" s="3"/>
      <c r="BA93" s="3"/>
      <c r="BB93" s="3"/>
      <c r="BC93" s="3"/>
      <c r="BD93" s="3"/>
      <c r="BE93" s="3"/>
      <c r="BF93" s="3"/>
      <c r="BG93" s="3"/>
      <c r="BH93" s="3"/>
      <c r="BI93" s="3"/>
      <c r="BJ93" s="93"/>
      <c r="BK93" s="70">
        <f t="shared" si="256"/>
        <v>0</v>
      </c>
    </row>
    <row r="94" spans="1:64" x14ac:dyDescent="0.25">
      <c r="A94" s="543"/>
      <c r="B94" s="193" t="s">
        <v>50</v>
      </c>
      <c r="C94" s="3"/>
      <c r="D94" s="3"/>
      <c r="E94" s="3"/>
      <c r="F94" s="3"/>
      <c r="G94" s="3"/>
      <c r="H94" s="3"/>
      <c r="I94" s="3"/>
      <c r="J94" s="3"/>
      <c r="K94" s="3"/>
      <c r="L94" s="3"/>
      <c r="M94" s="3"/>
      <c r="N94" s="93"/>
      <c r="O94" s="70">
        <f t="shared" si="253"/>
        <v>0</v>
      </c>
      <c r="Q94" s="543"/>
      <c r="R94" s="193" t="s">
        <v>50</v>
      </c>
      <c r="S94" s="3"/>
      <c r="T94" s="3"/>
      <c r="U94" s="3"/>
      <c r="V94" s="3"/>
      <c r="W94" s="3"/>
      <c r="X94" s="3"/>
      <c r="Y94" s="3"/>
      <c r="Z94" s="3"/>
      <c r="AA94" s="3"/>
      <c r="AB94" s="3"/>
      <c r="AC94" s="3"/>
      <c r="AD94" s="93"/>
      <c r="AE94" s="70">
        <f t="shared" si="254"/>
        <v>0</v>
      </c>
      <c r="AG94" s="543"/>
      <c r="AH94" s="193" t="s">
        <v>50</v>
      </c>
      <c r="AI94" s="3"/>
      <c r="AJ94" s="3"/>
      <c r="AK94" s="3"/>
      <c r="AL94" s="3"/>
      <c r="AM94" s="3"/>
      <c r="AN94" s="3"/>
      <c r="AO94" s="3"/>
      <c r="AP94" s="3"/>
      <c r="AQ94" s="3"/>
      <c r="AR94" s="3"/>
      <c r="AS94" s="3"/>
      <c r="AT94" s="93"/>
      <c r="AU94" s="70">
        <f t="shared" si="255"/>
        <v>0</v>
      </c>
      <c r="AW94" s="543"/>
      <c r="AX94" s="193" t="s">
        <v>50</v>
      </c>
      <c r="AY94" s="3"/>
      <c r="AZ94" s="3"/>
      <c r="BA94" s="3"/>
      <c r="BB94" s="3"/>
      <c r="BC94" s="3"/>
      <c r="BD94" s="3"/>
      <c r="BE94" s="3"/>
      <c r="BF94" s="3"/>
      <c r="BG94" s="3"/>
      <c r="BH94" s="3"/>
      <c r="BI94" s="3"/>
      <c r="BJ94" s="93"/>
      <c r="BK94" s="70">
        <f t="shared" si="256"/>
        <v>0</v>
      </c>
    </row>
    <row r="95" spans="1:64" x14ac:dyDescent="0.25">
      <c r="A95" s="543"/>
      <c r="B95" s="193" t="s">
        <v>49</v>
      </c>
      <c r="C95" s="3"/>
      <c r="D95" s="3"/>
      <c r="E95" s="3">
        <v>2403</v>
      </c>
      <c r="F95" s="3"/>
      <c r="G95" s="3">
        <v>1220</v>
      </c>
      <c r="H95" s="3"/>
      <c r="I95" s="3"/>
      <c r="J95" s="3"/>
      <c r="K95" s="3">
        <v>2878</v>
      </c>
      <c r="L95" s="3">
        <v>211833</v>
      </c>
      <c r="M95" s="3">
        <v>97026</v>
      </c>
      <c r="N95" s="93">
        <v>2440</v>
      </c>
      <c r="O95" s="70">
        <f t="shared" si="253"/>
        <v>317800</v>
      </c>
      <c r="Q95" s="543"/>
      <c r="R95" s="193" t="s">
        <v>49</v>
      </c>
      <c r="S95" s="3"/>
      <c r="T95" s="3"/>
      <c r="U95" s="3">
        <v>2878</v>
      </c>
      <c r="V95" s="3"/>
      <c r="W95" s="3"/>
      <c r="X95" s="3">
        <v>5150</v>
      </c>
      <c r="Y95" s="3"/>
      <c r="Z95" s="3"/>
      <c r="AA95" s="3">
        <v>2878</v>
      </c>
      <c r="AB95" s="3">
        <v>41242</v>
      </c>
      <c r="AC95" s="3">
        <v>18116</v>
      </c>
      <c r="AD95" s="93">
        <v>7320</v>
      </c>
      <c r="AE95" s="70">
        <f t="shared" si="254"/>
        <v>77584</v>
      </c>
      <c r="AG95" s="543"/>
      <c r="AH95" s="193" t="s">
        <v>49</v>
      </c>
      <c r="AI95" s="3"/>
      <c r="AJ95" s="3"/>
      <c r="AK95" s="3"/>
      <c r="AL95" s="3"/>
      <c r="AM95" s="3"/>
      <c r="AN95" s="3"/>
      <c r="AO95" s="3"/>
      <c r="AP95" s="3"/>
      <c r="AQ95" s="3"/>
      <c r="AR95" s="3"/>
      <c r="AS95" s="3"/>
      <c r="AT95" s="93"/>
      <c r="AU95" s="70">
        <f t="shared" si="255"/>
        <v>0</v>
      </c>
      <c r="AW95" s="543"/>
      <c r="AX95" s="193" t="s">
        <v>49</v>
      </c>
      <c r="AY95" s="3"/>
      <c r="AZ95" s="3"/>
      <c r="BA95" s="3"/>
      <c r="BB95" s="3"/>
      <c r="BC95" s="3"/>
      <c r="BD95" s="3"/>
      <c r="BE95" s="3"/>
      <c r="BF95" s="3"/>
      <c r="BG95" s="3"/>
      <c r="BH95" s="3"/>
      <c r="BI95" s="3"/>
      <c r="BJ95" s="93"/>
      <c r="BK95" s="70">
        <f t="shared" si="256"/>
        <v>0</v>
      </c>
    </row>
    <row r="96" spans="1:64" ht="15.75" thickBot="1" x14ac:dyDescent="0.3">
      <c r="A96" s="544"/>
      <c r="B96" s="193" t="s">
        <v>48</v>
      </c>
      <c r="C96" s="3"/>
      <c r="D96" s="3"/>
      <c r="E96" s="3"/>
      <c r="F96" s="3"/>
      <c r="G96" s="3"/>
      <c r="H96" s="3"/>
      <c r="I96" s="3">
        <v>21156</v>
      </c>
      <c r="J96" s="3"/>
      <c r="K96" s="3"/>
      <c r="L96" s="3"/>
      <c r="M96" s="3"/>
      <c r="N96" s="93"/>
      <c r="O96" s="70">
        <f t="shared" si="253"/>
        <v>21156</v>
      </c>
      <c r="Q96" s="544"/>
      <c r="R96" s="193" t="s">
        <v>48</v>
      </c>
      <c r="S96" s="3"/>
      <c r="T96" s="3"/>
      <c r="U96" s="3"/>
      <c r="V96" s="3"/>
      <c r="W96" s="3"/>
      <c r="X96" s="3"/>
      <c r="Y96" s="3"/>
      <c r="Z96" s="3"/>
      <c r="AA96" s="3"/>
      <c r="AB96" s="3"/>
      <c r="AC96" s="3"/>
      <c r="AD96" s="93"/>
      <c r="AE96" s="70">
        <f t="shared" si="254"/>
        <v>0</v>
      </c>
      <c r="AG96" s="544"/>
      <c r="AH96" s="193" t="s">
        <v>48</v>
      </c>
      <c r="AI96" s="3"/>
      <c r="AJ96" s="3"/>
      <c r="AK96" s="3"/>
      <c r="AL96" s="3"/>
      <c r="AM96" s="3"/>
      <c r="AN96" s="3"/>
      <c r="AO96" s="3"/>
      <c r="AP96" s="3"/>
      <c r="AQ96" s="3"/>
      <c r="AR96" s="3"/>
      <c r="AS96" s="3"/>
      <c r="AT96" s="93"/>
      <c r="AU96" s="70">
        <f t="shared" si="255"/>
        <v>0</v>
      </c>
      <c r="AW96" s="544"/>
      <c r="AX96" s="193" t="s">
        <v>48</v>
      </c>
      <c r="AY96" s="3"/>
      <c r="AZ96" s="3"/>
      <c r="BA96" s="3"/>
      <c r="BB96" s="3"/>
      <c r="BC96" s="3"/>
      <c r="BD96" s="3"/>
      <c r="BE96" s="3"/>
      <c r="BF96" s="3"/>
      <c r="BG96" s="3"/>
      <c r="BH96" s="3"/>
      <c r="BI96" s="3"/>
      <c r="BJ96" s="93"/>
      <c r="BK96" s="70">
        <f t="shared" si="256"/>
        <v>0</v>
      </c>
    </row>
    <row r="97" spans="1:64" ht="15.75" thickBot="1" x14ac:dyDescent="0.3">
      <c r="B97" s="194" t="s">
        <v>42</v>
      </c>
      <c r="C97" s="186">
        <f>SUM(C84:C96)</f>
        <v>0</v>
      </c>
      <c r="D97" s="186">
        <f t="shared" ref="D97" si="257">SUM(D84:D96)</f>
        <v>247904.52106868714</v>
      </c>
      <c r="E97" s="186">
        <f t="shared" ref="E97" si="258">SUM(E84:E96)</f>
        <v>605193.11263808981</v>
      </c>
      <c r="F97" s="186">
        <f t="shared" ref="F97" si="259">SUM(F84:F96)</f>
        <v>587923.41019173106</v>
      </c>
      <c r="G97" s="186">
        <f t="shared" ref="G97" si="260">SUM(G84:G96)</f>
        <v>607635.61778378719</v>
      </c>
      <c r="H97" s="186">
        <f t="shared" ref="H97" si="261">SUM(H84:H96)</f>
        <v>1129481.3284521112</v>
      </c>
      <c r="I97" s="186">
        <f t="shared" ref="I97" si="262">SUM(I84:I96)</f>
        <v>347037.11708821461</v>
      </c>
      <c r="J97" s="186">
        <f t="shared" ref="J97" si="263">SUM(J84:J96)</f>
        <v>360204.85729086609</v>
      </c>
      <c r="K97" s="186">
        <f t="shared" ref="K97" si="264">SUM(K84:K96)</f>
        <v>466128.3845955077</v>
      </c>
      <c r="L97" s="186">
        <f t="shared" ref="L97" si="265">SUM(L84:L96)</f>
        <v>795746.40045348939</v>
      </c>
      <c r="M97" s="186">
        <f t="shared" ref="M97" si="266">SUM(M84:M96)</f>
        <v>575710.83472800301</v>
      </c>
      <c r="N97" s="383">
        <f t="shared" ref="N97" si="267">SUM(N84:N96)</f>
        <v>1636917.5090403825</v>
      </c>
      <c r="O97" s="73">
        <f t="shared" si="253"/>
        <v>7359883.0933308704</v>
      </c>
      <c r="Q97" s="74"/>
      <c r="R97" s="194" t="s">
        <v>42</v>
      </c>
      <c r="S97" s="186">
        <f>SUM(S84:S96)</f>
        <v>0</v>
      </c>
      <c r="T97" s="186">
        <f t="shared" ref="T97" si="268">SUM(T84:T96)</f>
        <v>194653.65526896008</v>
      </c>
      <c r="U97" s="186">
        <f t="shared" ref="U97" si="269">SUM(U84:U96)</f>
        <v>1883003.1574989753</v>
      </c>
      <c r="V97" s="186">
        <f t="shared" ref="V97" si="270">SUM(V84:V96)</f>
        <v>2330652.7973614861</v>
      </c>
      <c r="W97" s="186">
        <f t="shared" ref="W97" si="271">SUM(W84:W96)</f>
        <v>2605084.0922011277</v>
      </c>
      <c r="X97" s="186">
        <f t="shared" ref="X97" si="272">SUM(X84:X96)</f>
        <v>1615647.0127355456</v>
      </c>
      <c r="Y97" s="186">
        <f t="shared" ref="Y97" si="273">SUM(Y84:Y96)</f>
        <v>1816557.2325754883</v>
      </c>
      <c r="Z97" s="186">
        <f t="shared" ref="Z97" si="274">SUM(Z84:Z96)</f>
        <v>1366945.7421653126</v>
      </c>
      <c r="AA97" s="186">
        <f t="shared" ref="AA97" si="275">SUM(AA84:AA96)</f>
        <v>2188777.7369471425</v>
      </c>
      <c r="AB97" s="186">
        <f t="shared" ref="AB97" si="276">SUM(AB84:AB96)</f>
        <v>3202863.7932040151</v>
      </c>
      <c r="AC97" s="186">
        <f t="shared" ref="AC97" si="277">SUM(AC84:AC96)</f>
        <v>2935614.3992573661</v>
      </c>
      <c r="AD97" s="383">
        <f t="shared" ref="AD97" si="278">SUM(AD84:AD96)</f>
        <v>8167475.2784514381</v>
      </c>
      <c r="AE97" s="73">
        <f t="shared" si="254"/>
        <v>28307274.897666857</v>
      </c>
      <c r="AG97" s="74"/>
      <c r="AH97" s="194" t="s">
        <v>42</v>
      </c>
      <c r="AI97" s="186">
        <f>SUM(AI84:AI96)</f>
        <v>0</v>
      </c>
      <c r="AJ97" s="186">
        <f t="shared" ref="AJ97" si="279">SUM(AJ84:AJ96)</f>
        <v>31237.34323200001</v>
      </c>
      <c r="AK97" s="186">
        <f t="shared" ref="AK97" si="280">SUM(AK84:AK96)</f>
        <v>30799.923796800002</v>
      </c>
      <c r="AL97" s="186">
        <f t="shared" ref="AL97" si="281">SUM(AL84:AL96)</f>
        <v>326126.14222656004</v>
      </c>
      <c r="AM97" s="186">
        <f t="shared" ref="AM97" si="282">SUM(AM84:AM96)</f>
        <v>561744.30229286721</v>
      </c>
      <c r="AN97" s="186">
        <f t="shared" ref="AN97" si="283">SUM(AN84:AN96)</f>
        <v>358747.37304959999</v>
      </c>
      <c r="AO97" s="186">
        <f t="shared" ref="AO97" si="284">SUM(AO84:AO96)</f>
        <v>487977.17233950016</v>
      </c>
      <c r="AP97" s="186">
        <f t="shared" ref="AP97" si="285">SUM(AP84:AP96)</f>
        <v>459234.5980512001</v>
      </c>
      <c r="AQ97" s="186">
        <f t="shared" ref="AQ97" si="286">SUM(AQ84:AQ96)</f>
        <v>230029.37483792804</v>
      </c>
      <c r="AR97" s="186">
        <f t="shared" ref="AR97" si="287">SUM(AR84:AR96)</f>
        <v>457821.96728917264</v>
      </c>
      <c r="AS97" s="186">
        <f t="shared" ref="AS97" si="288">SUM(AS84:AS96)</f>
        <v>60025.147919333991</v>
      </c>
      <c r="AT97" s="383">
        <f t="shared" ref="AT97" si="289">SUM(AT84:AT96)</f>
        <v>5568958.8216137746</v>
      </c>
      <c r="AU97" s="73">
        <f t="shared" si="255"/>
        <v>8572702.1666487362</v>
      </c>
      <c r="AW97" s="74"/>
      <c r="AX97" s="194" t="s">
        <v>42</v>
      </c>
      <c r="AY97" s="186">
        <f>SUM(AY84:AY96)</f>
        <v>0</v>
      </c>
      <c r="AZ97" s="186">
        <f t="shared" ref="AZ97" si="290">SUM(AZ84:AZ96)</f>
        <v>0</v>
      </c>
      <c r="BA97" s="186">
        <f t="shared" ref="BA97" si="291">SUM(BA84:BA96)</f>
        <v>109507.29988320002</v>
      </c>
      <c r="BB97" s="186">
        <f t="shared" ref="BB97" si="292">SUM(BB84:BB96)</f>
        <v>0</v>
      </c>
      <c r="BC97" s="186">
        <f t="shared" ref="BC97" si="293">SUM(BC84:BC96)</f>
        <v>48621.889440000006</v>
      </c>
      <c r="BD97" s="186">
        <f t="shared" ref="BD97" si="294">SUM(BD84:BD96)</f>
        <v>0</v>
      </c>
      <c r="BE97" s="186">
        <f t="shared" ref="BE97" si="295">SUM(BE84:BE96)</f>
        <v>2170.9940186915887</v>
      </c>
      <c r="BF97" s="186">
        <f t="shared" ref="BF97" si="296">SUM(BF84:BF96)</f>
        <v>179461.01151647104</v>
      </c>
      <c r="BG97" s="186">
        <f t="shared" ref="BG97" si="297">SUM(BG84:BG96)</f>
        <v>221653.5275304</v>
      </c>
      <c r="BH97" s="186">
        <f t="shared" ref="BH97" si="298">SUM(BH84:BH96)</f>
        <v>28928.297412000007</v>
      </c>
      <c r="BI97" s="186">
        <f t="shared" ref="BI97" si="299">SUM(BI84:BI96)</f>
        <v>0</v>
      </c>
      <c r="BJ97" s="383">
        <f t="shared" ref="BJ97" si="300">SUM(BJ84:BJ96)</f>
        <v>1318651.9891798529</v>
      </c>
      <c r="BK97" s="73">
        <f t="shared" si="256"/>
        <v>1908995.0089806155</v>
      </c>
    </row>
    <row r="98" spans="1:64" ht="21.75" thickBot="1" x14ac:dyDescent="0.4">
      <c r="A98" s="76"/>
      <c r="Q98" s="76"/>
      <c r="AG98" s="76"/>
      <c r="AW98" s="76"/>
    </row>
    <row r="99" spans="1:64" ht="21.75" thickBot="1" x14ac:dyDescent="0.4">
      <c r="A99" s="76"/>
      <c r="B99" s="181" t="s">
        <v>35</v>
      </c>
      <c r="C99" s="182">
        <f t="shared" ref="C99:N99" si="301">C$3</f>
        <v>44927</v>
      </c>
      <c r="D99" s="182">
        <f t="shared" si="301"/>
        <v>44958</v>
      </c>
      <c r="E99" s="182">
        <f t="shared" si="301"/>
        <v>44986</v>
      </c>
      <c r="F99" s="182">
        <f t="shared" si="301"/>
        <v>45017</v>
      </c>
      <c r="G99" s="182">
        <f t="shared" si="301"/>
        <v>45047</v>
      </c>
      <c r="H99" s="182">
        <f t="shared" si="301"/>
        <v>45078</v>
      </c>
      <c r="I99" s="182">
        <f t="shared" si="301"/>
        <v>45108</v>
      </c>
      <c r="J99" s="182">
        <f t="shared" si="301"/>
        <v>45139</v>
      </c>
      <c r="K99" s="182">
        <f t="shared" si="301"/>
        <v>45170</v>
      </c>
      <c r="L99" s="182">
        <f t="shared" si="301"/>
        <v>45200</v>
      </c>
      <c r="M99" s="182">
        <f t="shared" si="301"/>
        <v>45231</v>
      </c>
      <c r="N99" s="182" t="str">
        <f t="shared" si="301"/>
        <v>Dec-23 +</v>
      </c>
      <c r="O99" s="183" t="s">
        <v>33</v>
      </c>
      <c r="Q99" s="76"/>
      <c r="R99" s="181" t="s">
        <v>35</v>
      </c>
      <c r="S99" s="182">
        <f t="shared" ref="S99:AD99" si="302">S$3</f>
        <v>44927</v>
      </c>
      <c r="T99" s="182">
        <f t="shared" si="302"/>
        <v>44958</v>
      </c>
      <c r="U99" s="182">
        <f t="shared" si="302"/>
        <v>44986</v>
      </c>
      <c r="V99" s="182">
        <f t="shared" si="302"/>
        <v>45017</v>
      </c>
      <c r="W99" s="182">
        <f t="shared" si="302"/>
        <v>45047</v>
      </c>
      <c r="X99" s="182">
        <f t="shared" si="302"/>
        <v>45078</v>
      </c>
      <c r="Y99" s="182">
        <f t="shared" si="302"/>
        <v>45108</v>
      </c>
      <c r="Z99" s="182">
        <f t="shared" si="302"/>
        <v>45139</v>
      </c>
      <c r="AA99" s="182">
        <f t="shared" si="302"/>
        <v>45170</v>
      </c>
      <c r="AB99" s="182">
        <f t="shared" si="302"/>
        <v>45200</v>
      </c>
      <c r="AC99" s="182">
        <f t="shared" si="302"/>
        <v>45231</v>
      </c>
      <c r="AD99" s="182" t="str">
        <f t="shared" si="302"/>
        <v>Dec-23 +</v>
      </c>
      <c r="AE99" s="183" t="s">
        <v>33</v>
      </c>
      <c r="AG99" s="76"/>
      <c r="AH99" s="181" t="s">
        <v>35</v>
      </c>
      <c r="AI99" s="182">
        <f t="shared" ref="AI99:AT99" si="303">AI$3</f>
        <v>44927</v>
      </c>
      <c r="AJ99" s="182">
        <f t="shared" si="303"/>
        <v>44958</v>
      </c>
      <c r="AK99" s="182">
        <f t="shared" si="303"/>
        <v>44986</v>
      </c>
      <c r="AL99" s="182">
        <f t="shared" si="303"/>
        <v>45017</v>
      </c>
      <c r="AM99" s="182">
        <f t="shared" si="303"/>
        <v>45047</v>
      </c>
      <c r="AN99" s="182">
        <f t="shared" si="303"/>
        <v>45078</v>
      </c>
      <c r="AO99" s="182">
        <f t="shared" si="303"/>
        <v>45108</v>
      </c>
      <c r="AP99" s="182">
        <f t="shared" si="303"/>
        <v>45139</v>
      </c>
      <c r="AQ99" s="182">
        <f t="shared" si="303"/>
        <v>45170</v>
      </c>
      <c r="AR99" s="182">
        <f t="shared" si="303"/>
        <v>45200</v>
      </c>
      <c r="AS99" s="182">
        <f t="shared" si="303"/>
        <v>45231</v>
      </c>
      <c r="AT99" s="182" t="str">
        <f t="shared" si="303"/>
        <v>Dec-23 +</v>
      </c>
      <c r="AU99" s="183" t="s">
        <v>33</v>
      </c>
      <c r="AW99" s="76"/>
      <c r="AX99" s="181" t="s">
        <v>35</v>
      </c>
      <c r="AY99" s="182">
        <f t="shared" ref="AY99:BJ99" si="304">AY$3</f>
        <v>44927</v>
      </c>
      <c r="AZ99" s="182">
        <f t="shared" si="304"/>
        <v>44958</v>
      </c>
      <c r="BA99" s="182">
        <f t="shared" si="304"/>
        <v>44986</v>
      </c>
      <c r="BB99" s="182">
        <f t="shared" si="304"/>
        <v>45017</v>
      </c>
      <c r="BC99" s="182">
        <f t="shared" si="304"/>
        <v>45047</v>
      </c>
      <c r="BD99" s="182">
        <f t="shared" si="304"/>
        <v>45078</v>
      </c>
      <c r="BE99" s="182">
        <f t="shared" si="304"/>
        <v>45108</v>
      </c>
      <c r="BF99" s="182">
        <f t="shared" si="304"/>
        <v>45139</v>
      </c>
      <c r="BG99" s="182">
        <f t="shared" si="304"/>
        <v>45170</v>
      </c>
      <c r="BH99" s="182">
        <f t="shared" si="304"/>
        <v>45200</v>
      </c>
      <c r="BI99" s="182">
        <f t="shared" si="304"/>
        <v>45231</v>
      </c>
      <c r="BJ99" s="182" t="str">
        <f t="shared" si="304"/>
        <v>Dec-23 +</v>
      </c>
      <c r="BK99" s="183" t="s">
        <v>33</v>
      </c>
    </row>
    <row r="100" spans="1:64" ht="15" customHeight="1" x14ac:dyDescent="0.25">
      <c r="A100" s="551" t="s">
        <v>164</v>
      </c>
      <c r="B100" s="193" t="s">
        <v>60</v>
      </c>
      <c r="C100" s="164">
        <v>0</v>
      </c>
      <c r="D100" s="164">
        <v>0</v>
      </c>
      <c r="E100" s="164">
        <v>0</v>
      </c>
      <c r="F100" s="164">
        <v>0</v>
      </c>
      <c r="G100" s="3">
        <v>0</v>
      </c>
      <c r="H100" s="3">
        <v>0</v>
      </c>
      <c r="I100" s="3">
        <v>0</v>
      </c>
      <c r="J100" s="3">
        <v>0</v>
      </c>
      <c r="K100" s="3">
        <v>0</v>
      </c>
      <c r="L100" s="164">
        <v>0</v>
      </c>
      <c r="M100" s="164">
        <v>0</v>
      </c>
      <c r="N100" s="164">
        <v>0</v>
      </c>
      <c r="O100" s="70">
        <f t="shared" ref="O100:O113" si="305">SUM(C100:N100)</f>
        <v>0</v>
      </c>
      <c r="Q100" s="551" t="s">
        <v>164</v>
      </c>
      <c r="R100" s="193" t="s">
        <v>60</v>
      </c>
      <c r="S100" s="164">
        <v>0</v>
      </c>
      <c r="T100" s="164">
        <v>0</v>
      </c>
      <c r="U100" s="164">
        <v>0</v>
      </c>
      <c r="V100" s="164">
        <v>0</v>
      </c>
      <c r="W100" s="3">
        <v>0</v>
      </c>
      <c r="X100" s="3">
        <v>0</v>
      </c>
      <c r="Y100" s="3">
        <v>0</v>
      </c>
      <c r="Z100" s="3">
        <v>0</v>
      </c>
      <c r="AA100" s="3">
        <v>0</v>
      </c>
      <c r="AB100" s="164">
        <v>0</v>
      </c>
      <c r="AC100" s="164">
        <v>0</v>
      </c>
      <c r="AD100" s="164">
        <v>0</v>
      </c>
      <c r="AE100" s="70">
        <f t="shared" ref="AE100:AE113" si="306">SUM(S100:AD100)</f>
        <v>0</v>
      </c>
      <c r="AG100" s="551" t="s">
        <v>164</v>
      </c>
      <c r="AH100" s="193" t="s">
        <v>60</v>
      </c>
      <c r="AI100" s="164">
        <v>0</v>
      </c>
      <c r="AJ100" s="164">
        <v>0</v>
      </c>
      <c r="AK100" s="164">
        <v>0</v>
      </c>
      <c r="AL100" s="164">
        <v>0</v>
      </c>
      <c r="AM100" s="3">
        <v>0</v>
      </c>
      <c r="AN100" s="3">
        <v>0</v>
      </c>
      <c r="AO100" s="3">
        <v>0</v>
      </c>
      <c r="AP100" s="3">
        <v>0</v>
      </c>
      <c r="AQ100" s="3">
        <v>0</v>
      </c>
      <c r="AR100" s="164">
        <v>0</v>
      </c>
      <c r="AS100" s="164">
        <v>0</v>
      </c>
      <c r="AT100" s="164">
        <v>0</v>
      </c>
      <c r="AU100" s="70">
        <f t="shared" ref="AU100:AU113" si="307">SUM(AI100:AT100)</f>
        <v>0</v>
      </c>
      <c r="AW100" s="551" t="s">
        <v>164</v>
      </c>
      <c r="AX100" s="193" t="s">
        <v>60</v>
      </c>
      <c r="AY100" s="164">
        <v>0</v>
      </c>
      <c r="AZ100" s="164">
        <v>0</v>
      </c>
      <c r="BA100" s="164">
        <v>0</v>
      </c>
      <c r="BB100" s="164">
        <v>0</v>
      </c>
      <c r="BC100" s="3">
        <v>0</v>
      </c>
      <c r="BD100" s="3">
        <v>0</v>
      </c>
      <c r="BE100" s="3">
        <v>0</v>
      </c>
      <c r="BF100" s="3">
        <v>0</v>
      </c>
      <c r="BG100" s="3">
        <v>0</v>
      </c>
      <c r="BH100" s="164">
        <v>0</v>
      </c>
      <c r="BI100" s="164">
        <v>0</v>
      </c>
      <c r="BJ100" s="164">
        <v>0</v>
      </c>
      <c r="BK100" s="70">
        <f t="shared" ref="BK100:BK113" si="308">SUM(AY100:BJ100)</f>
        <v>0</v>
      </c>
      <c r="BL100" s="190"/>
    </row>
    <row r="101" spans="1:64" x14ac:dyDescent="0.25">
      <c r="A101" s="552"/>
      <c r="B101" s="193" t="s">
        <v>59</v>
      </c>
      <c r="C101" s="164">
        <v>0</v>
      </c>
      <c r="D101" s="164">
        <v>0</v>
      </c>
      <c r="E101" s="164">
        <v>0</v>
      </c>
      <c r="F101" s="164">
        <v>0</v>
      </c>
      <c r="G101" s="3">
        <v>0</v>
      </c>
      <c r="H101" s="3">
        <v>0</v>
      </c>
      <c r="I101" s="3">
        <v>0</v>
      </c>
      <c r="J101" s="3">
        <v>0</v>
      </c>
      <c r="K101" s="3">
        <v>0</v>
      </c>
      <c r="L101" s="164">
        <v>0</v>
      </c>
      <c r="M101" s="164">
        <v>0</v>
      </c>
      <c r="N101" s="164">
        <v>0</v>
      </c>
      <c r="O101" s="70">
        <f t="shared" si="305"/>
        <v>0</v>
      </c>
      <c r="Q101" s="552"/>
      <c r="R101" s="193" t="s">
        <v>59</v>
      </c>
      <c r="S101" s="164">
        <v>0</v>
      </c>
      <c r="T101" s="164">
        <v>0</v>
      </c>
      <c r="U101" s="164">
        <v>0</v>
      </c>
      <c r="V101" s="164">
        <v>0</v>
      </c>
      <c r="W101" s="3">
        <v>0</v>
      </c>
      <c r="X101" s="3">
        <v>0</v>
      </c>
      <c r="Y101" s="3">
        <v>0</v>
      </c>
      <c r="Z101" s="3">
        <v>0</v>
      </c>
      <c r="AA101" s="3">
        <v>0</v>
      </c>
      <c r="AB101" s="164">
        <v>0</v>
      </c>
      <c r="AC101" s="164">
        <v>0</v>
      </c>
      <c r="AD101" s="164">
        <v>0</v>
      </c>
      <c r="AE101" s="70">
        <f t="shared" si="306"/>
        <v>0</v>
      </c>
      <c r="AG101" s="552"/>
      <c r="AH101" s="193" t="s">
        <v>59</v>
      </c>
      <c r="AI101" s="164">
        <v>0</v>
      </c>
      <c r="AJ101" s="164">
        <v>0</v>
      </c>
      <c r="AK101" s="164">
        <v>0</v>
      </c>
      <c r="AL101" s="164">
        <v>0</v>
      </c>
      <c r="AM101" s="3">
        <v>0</v>
      </c>
      <c r="AN101" s="3">
        <v>0</v>
      </c>
      <c r="AO101" s="3">
        <v>0</v>
      </c>
      <c r="AP101" s="3">
        <v>0</v>
      </c>
      <c r="AQ101" s="3">
        <v>0</v>
      </c>
      <c r="AR101" s="164">
        <v>0</v>
      </c>
      <c r="AS101" s="164">
        <v>0</v>
      </c>
      <c r="AT101" s="164">
        <v>0</v>
      </c>
      <c r="AU101" s="70">
        <f t="shared" si="307"/>
        <v>0</v>
      </c>
      <c r="AW101" s="552"/>
      <c r="AX101" s="193" t="s">
        <v>59</v>
      </c>
      <c r="AY101" s="164">
        <v>0</v>
      </c>
      <c r="AZ101" s="164">
        <v>0</v>
      </c>
      <c r="BA101" s="164">
        <v>0</v>
      </c>
      <c r="BB101" s="164">
        <v>0</v>
      </c>
      <c r="BC101" s="3">
        <v>0</v>
      </c>
      <c r="BD101" s="3">
        <v>0</v>
      </c>
      <c r="BE101" s="3">
        <v>0</v>
      </c>
      <c r="BF101" s="3">
        <v>0</v>
      </c>
      <c r="BG101" s="3">
        <v>0</v>
      </c>
      <c r="BH101" s="164">
        <v>0</v>
      </c>
      <c r="BI101" s="164">
        <v>0</v>
      </c>
      <c r="BJ101" s="164">
        <v>0</v>
      </c>
      <c r="BK101" s="70">
        <f t="shared" si="308"/>
        <v>0</v>
      </c>
    </row>
    <row r="102" spans="1:64" x14ac:dyDescent="0.25">
      <c r="A102" s="552"/>
      <c r="B102" s="193" t="s">
        <v>58</v>
      </c>
      <c r="C102" s="164">
        <v>0</v>
      </c>
      <c r="D102" s="164">
        <v>0</v>
      </c>
      <c r="E102" s="164">
        <v>0</v>
      </c>
      <c r="F102" s="164">
        <v>0</v>
      </c>
      <c r="G102" s="3">
        <v>0</v>
      </c>
      <c r="H102" s="3">
        <v>0</v>
      </c>
      <c r="I102" s="3">
        <v>0</v>
      </c>
      <c r="J102" s="3">
        <v>0</v>
      </c>
      <c r="K102" s="3">
        <v>0</v>
      </c>
      <c r="L102" s="164">
        <v>0</v>
      </c>
      <c r="M102" s="164">
        <v>0</v>
      </c>
      <c r="N102" s="164">
        <v>0</v>
      </c>
      <c r="O102" s="70">
        <f t="shared" si="305"/>
        <v>0</v>
      </c>
      <c r="Q102" s="552"/>
      <c r="R102" s="193" t="s">
        <v>58</v>
      </c>
      <c r="S102" s="164">
        <v>0</v>
      </c>
      <c r="T102" s="164">
        <v>0</v>
      </c>
      <c r="U102" s="164">
        <v>0</v>
      </c>
      <c r="V102" s="164">
        <v>0</v>
      </c>
      <c r="W102" s="3">
        <v>0</v>
      </c>
      <c r="X102" s="3">
        <v>0</v>
      </c>
      <c r="Y102" s="3">
        <v>0</v>
      </c>
      <c r="Z102" s="3">
        <v>0</v>
      </c>
      <c r="AA102" s="3">
        <v>0</v>
      </c>
      <c r="AB102" s="164">
        <v>0</v>
      </c>
      <c r="AC102" s="164">
        <v>0</v>
      </c>
      <c r="AD102" s="164">
        <v>0</v>
      </c>
      <c r="AE102" s="70">
        <f t="shared" si="306"/>
        <v>0</v>
      </c>
      <c r="AG102" s="552"/>
      <c r="AH102" s="193" t="s">
        <v>58</v>
      </c>
      <c r="AI102" s="164">
        <v>0</v>
      </c>
      <c r="AJ102" s="164">
        <v>0</v>
      </c>
      <c r="AK102" s="164">
        <v>0</v>
      </c>
      <c r="AL102" s="164">
        <v>0</v>
      </c>
      <c r="AM102" s="3">
        <v>0</v>
      </c>
      <c r="AN102" s="3">
        <v>0</v>
      </c>
      <c r="AO102" s="3">
        <v>0</v>
      </c>
      <c r="AP102" s="3">
        <v>0</v>
      </c>
      <c r="AQ102" s="3">
        <v>0</v>
      </c>
      <c r="AR102" s="164">
        <v>0</v>
      </c>
      <c r="AS102" s="164">
        <v>0</v>
      </c>
      <c r="AT102" s="164">
        <v>0</v>
      </c>
      <c r="AU102" s="70">
        <f t="shared" si="307"/>
        <v>0</v>
      </c>
      <c r="AW102" s="552"/>
      <c r="AX102" s="193" t="s">
        <v>58</v>
      </c>
      <c r="AY102" s="164">
        <v>0</v>
      </c>
      <c r="AZ102" s="164">
        <v>0</v>
      </c>
      <c r="BA102" s="164">
        <v>0</v>
      </c>
      <c r="BB102" s="164">
        <v>0</v>
      </c>
      <c r="BC102" s="3">
        <v>0</v>
      </c>
      <c r="BD102" s="3">
        <v>0</v>
      </c>
      <c r="BE102" s="3">
        <v>0</v>
      </c>
      <c r="BF102" s="3">
        <v>0</v>
      </c>
      <c r="BG102" s="3">
        <v>0</v>
      </c>
      <c r="BH102" s="164">
        <v>0</v>
      </c>
      <c r="BI102" s="164">
        <v>0</v>
      </c>
      <c r="BJ102" s="164">
        <v>0</v>
      </c>
      <c r="BK102" s="70">
        <f t="shared" si="308"/>
        <v>0</v>
      </c>
    </row>
    <row r="103" spans="1:64" x14ac:dyDescent="0.25">
      <c r="A103" s="552"/>
      <c r="B103" s="193" t="s">
        <v>57</v>
      </c>
      <c r="C103" s="164">
        <v>0</v>
      </c>
      <c r="D103" s="164">
        <v>0</v>
      </c>
      <c r="E103" s="164">
        <v>0</v>
      </c>
      <c r="F103" s="164">
        <v>0</v>
      </c>
      <c r="G103" s="3">
        <v>0</v>
      </c>
      <c r="H103" s="3">
        <v>0</v>
      </c>
      <c r="I103" s="3">
        <v>0</v>
      </c>
      <c r="J103" s="3">
        <v>0</v>
      </c>
      <c r="K103" s="3">
        <v>0</v>
      </c>
      <c r="L103" s="164">
        <v>0</v>
      </c>
      <c r="M103" s="164">
        <v>0</v>
      </c>
      <c r="N103" s="164">
        <v>0</v>
      </c>
      <c r="O103" s="70">
        <f t="shared" si="305"/>
        <v>0</v>
      </c>
      <c r="Q103" s="552"/>
      <c r="R103" s="193" t="s">
        <v>57</v>
      </c>
      <c r="S103" s="164">
        <v>0</v>
      </c>
      <c r="T103" s="164">
        <v>0</v>
      </c>
      <c r="U103" s="164">
        <v>0</v>
      </c>
      <c r="V103" s="164">
        <v>0</v>
      </c>
      <c r="W103" s="3">
        <v>0</v>
      </c>
      <c r="X103" s="3">
        <v>0</v>
      </c>
      <c r="Y103" s="3">
        <v>0</v>
      </c>
      <c r="Z103" s="3">
        <v>0</v>
      </c>
      <c r="AA103" s="3">
        <v>0</v>
      </c>
      <c r="AB103" s="164">
        <v>0</v>
      </c>
      <c r="AC103" s="164">
        <v>0</v>
      </c>
      <c r="AD103" s="164">
        <v>0</v>
      </c>
      <c r="AE103" s="70">
        <f t="shared" si="306"/>
        <v>0</v>
      </c>
      <c r="AG103" s="552"/>
      <c r="AH103" s="193" t="s">
        <v>57</v>
      </c>
      <c r="AI103" s="164">
        <v>0</v>
      </c>
      <c r="AJ103" s="164">
        <v>0</v>
      </c>
      <c r="AK103" s="164">
        <v>0</v>
      </c>
      <c r="AL103" s="164">
        <v>0</v>
      </c>
      <c r="AM103" s="3">
        <v>0</v>
      </c>
      <c r="AN103" s="3">
        <v>0</v>
      </c>
      <c r="AO103" s="3">
        <v>0</v>
      </c>
      <c r="AP103" s="3">
        <v>0</v>
      </c>
      <c r="AQ103" s="3">
        <v>0</v>
      </c>
      <c r="AR103" s="164">
        <v>0</v>
      </c>
      <c r="AS103" s="164">
        <v>0</v>
      </c>
      <c r="AT103" s="164">
        <v>0</v>
      </c>
      <c r="AU103" s="70">
        <f t="shared" si="307"/>
        <v>0</v>
      </c>
      <c r="AW103" s="552"/>
      <c r="AX103" s="193" t="s">
        <v>57</v>
      </c>
      <c r="AY103" s="164">
        <v>0</v>
      </c>
      <c r="AZ103" s="164">
        <v>0</v>
      </c>
      <c r="BA103" s="164">
        <v>0</v>
      </c>
      <c r="BB103" s="164">
        <v>0</v>
      </c>
      <c r="BC103" s="3">
        <v>0</v>
      </c>
      <c r="BD103" s="3">
        <v>0</v>
      </c>
      <c r="BE103" s="3">
        <v>0</v>
      </c>
      <c r="BF103" s="3">
        <v>0</v>
      </c>
      <c r="BG103" s="3">
        <v>0</v>
      </c>
      <c r="BH103" s="164">
        <v>0</v>
      </c>
      <c r="BI103" s="164">
        <v>0</v>
      </c>
      <c r="BJ103" s="164">
        <v>0</v>
      </c>
      <c r="BK103" s="70">
        <f t="shared" si="308"/>
        <v>0</v>
      </c>
    </row>
    <row r="104" spans="1:64" x14ac:dyDescent="0.25">
      <c r="A104" s="552"/>
      <c r="B104" s="193" t="s">
        <v>56</v>
      </c>
      <c r="C104" s="164">
        <v>0</v>
      </c>
      <c r="D104" s="164">
        <v>0</v>
      </c>
      <c r="E104" s="164">
        <v>0</v>
      </c>
      <c r="F104" s="164">
        <v>0</v>
      </c>
      <c r="G104" s="3">
        <v>0</v>
      </c>
      <c r="H104" s="3">
        <v>0</v>
      </c>
      <c r="I104" s="3">
        <v>0</v>
      </c>
      <c r="J104" s="3">
        <v>0</v>
      </c>
      <c r="K104" s="3">
        <v>0</v>
      </c>
      <c r="L104" s="164">
        <v>0</v>
      </c>
      <c r="M104" s="164">
        <v>0</v>
      </c>
      <c r="N104" s="164">
        <v>0</v>
      </c>
      <c r="O104" s="70">
        <f t="shared" si="305"/>
        <v>0</v>
      </c>
      <c r="Q104" s="552"/>
      <c r="R104" s="193" t="s">
        <v>56</v>
      </c>
      <c r="S104" s="164">
        <v>0</v>
      </c>
      <c r="T104" s="164">
        <v>0</v>
      </c>
      <c r="U104" s="164">
        <v>0</v>
      </c>
      <c r="V104" s="164">
        <v>0</v>
      </c>
      <c r="W104" s="3">
        <v>0</v>
      </c>
      <c r="X104" s="3">
        <v>0</v>
      </c>
      <c r="Y104" s="3">
        <v>0</v>
      </c>
      <c r="Z104" s="3">
        <v>0</v>
      </c>
      <c r="AA104" s="3">
        <v>0</v>
      </c>
      <c r="AB104" s="164">
        <v>0</v>
      </c>
      <c r="AC104" s="164">
        <v>0</v>
      </c>
      <c r="AD104" s="164">
        <v>0</v>
      </c>
      <c r="AE104" s="70">
        <f t="shared" si="306"/>
        <v>0</v>
      </c>
      <c r="AG104" s="552"/>
      <c r="AH104" s="193" t="s">
        <v>56</v>
      </c>
      <c r="AI104" s="164">
        <v>0</v>
      </c>
      <c r="AJ104" s="164">
        <v>0</v>
      </c>
      <c r="AK104" s="164">
        <v>0</v>
      </c>
      <c r="AL104" s="164">
        <v>0</v>
      </c>
      <c r="AM104" s="3">
        <v>0</v>
      </c>
      <c r="AN104" s="3">
        <v>0</v>
      </c>
      <c r="AO104" s="3">
        <v>0</v>
      </c>
      <c r="AP104" s="3">
        <v>0</v>
      </c>
      <c r="AQ104" s="3">
        <v>0</v>
      </c>
      <c r="AR104" s="164">
        <v>0</v>
      </c>
      <c r="AS104" s="164">
        <v>0</v>
      </c>
      <c r="AT104" s="164">
        <v>0</v>
      </c>
      <c r="AU104" s="70">
        <f t="shared" si="307"/>
        <v>0</v>
      </c>
      <c r="AW104" s="552"/>
      <c r="AX104" s="193" t="s">
        <v>56</v>
      </c>
      <c r="AY104" s="164">
        <v>0</v>
      </c>
      <c r="AZ104" s="164">
        <v>0</v>
      </c>
      <c r="BA104" s="164">
        <v>0</v>
      </c>
      <c r="BB104" s="164">
        <v>0</v>
      </c>
      <c r="BC104" s="3">
        <v>0</v>
      </c>
      <c r="BD104" s="3">
        <v>0</v>
      </c>
      <c r="BE104" s="3">
        <v>0</v>
      </c>
      <c r="BF104" s="3">
        <v>0</v>
      </c>
      <c r="BG104" s="3">
        <v>0</v>
      </c>
      <c r="BH104" s="164">
        <v>0</v>
      </c>
      <c r="BI104" s="164">
        <v>0</v>
      </c>
      <c r="BJ104" s="164">
        <v>0</v>
      </c>
      <c r="BK104" s="70">
        <f t="shared" si="308"/>
        <v>0</v>
      </c>
    </row>
    <row r="105" spans="1:64" x14ac:dyDescent="0.25">
      <c r="A105" s="552"/>
      <c r="B105" s="193" t="s">
        <v>55</v>
      </c>
      <c r="C105" s="164">
        <v>0</v>
      </c>
      <c r="D105" s="164">
        <v>0</v>
      </c>
      <c r="E105" s="164">
        <v>0</v>
      </c>
      <c r="F105" s="164">
        <v>0</v>
      </c>
      <c r="G105" s="3">
        <v>0</v>
      </c>
      <c r="H105" s="3">
        <v>0</v>
      </c>
      <c r="I105" s="3">
        <v>0</v>
      </c>
      <c r="J105" s="3">
        <v>0</v>
      </c>
      <c r="K105" s="3">
        <v>0</v>
      </c>
      <c r="L105" s="164">
        <v>0</v>
      </c>
      <c r="M105" s="164">
        <v>0</v>
      </c>
      <c r="N105" s="164">
        <v>0</v>
      </c>
      <c r="O105" s="70">
        <f t="shared" si="305"/>
        <v>0</v>
      </c>
      <c r="Q105" s="552"/>
      <c r="R105" s="193" t="s">
        <v>55</v>
      </c>
      <c r="S105" s="164">
        <v>0</v>
      </c>
      <c r="T105" s="164">
        <v>0</v>
      </c>
      <c r="U105" s="164">
        <v>0</v>
      </c>
      <c r="V105" s="164">
        <v>0</v>
      </c>
      <c r="W105" s="3">
        <v>0</v>
      </c>
      <c r="X105" s="3">
        <v>0</v>
      </c>
      <c r="Y105" s="3">
        <v>0</v>
      </c>
      <c r="Z105" s="3">
        <v>0</v>
      </c>
      <c r="AA105" s="3">
        <v>0</v>
      </c>
      <c r="AB105" s="164">
        <v>0</v>
      </c>
      <c r="AC105" s="164">
        <v>0</v>
      </c>
      <c r="AD105" s="164">
        <v>0</v>
      </c>
      <c r="AE105" s="70">
        <f t="shared" si="306"/>
        <v>0</v>
      </c>
      <c r="AG105" s="552"/>
      <c r="AH105" s="193" t="s">
        <v>55</v>
      </c>
      <c r="AI105" s="164">
        <v>0</v>
      </c>
      <c r="AJ105" s="164">
        <v>0</v>
      </c>
      <c r="AK105" s="164">
        <v>0</v>
      </c>
      <c r="AL105" s="164">
        <v>0</v>
      </c>
      <c r="AM105" s="3">
        <v>0</v>
      </c>
      <c r="AN105" s="3">
        <v>0</v>
      </c>
      <c r="AO105" s="3">
        <v>0</v>
      </c>
      <c r="AP105" s="3">
        <v>0</v>
      </c>
      <c r="AQ105" s="3">
        <v>0</v>
      </c>
      <c r="AR105" s="164">
        <v>0</v>
      </c>
      <c r="AS105" s="164">
        <v>0</v>
      </c>
      <c r="AT105" s="164">
        <v>0</v>
      </c>
      <c r="AU105" s="70">
        <f t="shared" si="307"/>
        <v>0</v>
      </c>
      <c r="AW105" s="552"/>
      <c r="AX105" s="193" t="s">
        <v>55</v>
      </c>
      <c r="AY105" s="164">
        <v>0</v>
      </c>
      <c r="AZ105" s="164">
        <v>0</v>
      </c>
      <c r="BA105" s="164">
        <v>0</v>
      </c>
      <c r="BB105" s="164">
        <v>0</v>
      </c>
      <c r="BC105" s="3">
        <v>0</v>
      </c>
      <c r="BD105" s="3">
        <v>0</v>
      </c>
      <c r="BE105" s="3">
        <v>0</v>
      </c>
      <c r="BF105" s="3">
        <v>0</v>
      </c>
      <c r="BG105" s="3">
        <v>0</v>
      </c>
      <c r="BH105" s="164">
        <v>0</v>
      </c>
      <c r="BI105" s="164">
        <v>0</v>
      </c>
      <c r="BJ105" s="164">
        <v>0</v>
      </c>
      <c r="BK105" s="70">
        <f t="shared" si="308"/>
        <v>0</v>
      </c>
    </row>
    <row r="106" spans="1:64" x14ac:dyDescent="0.25">
      <c r="A106" s="552"/>
      <c r="B106" s="193" t="s">
        <v>54</v>
      </c>
      <c r="C106" s="164">
        <v>0</v>
      </c>
      <c r="D106" s="164">
        <v>0</v>
      </c>
      <c r="E106" s="164">
        <v>0</v>
      </c>
      <c r="F106" s="164">
        <v>0</v>
      </c>
      <c r="G106" s="3">
        <v>0</v>
      </c>
      <c r="H106" s="3">
        <v>0</v>
      </c>
      <c r="I106" s="3">
        <v>0</v>
      </c>
      <c r="J106" s="3">
        <v>0</v>
      </c>
      <c r="K106" s="3">
        <v>0</v>
      </c>
      <c r="L106" s="164">
        <v>0</v>
      </c>
      <c r="M106" s="164">
        <v>0</v>
      </c>
      <c r="N106" s="164">
        <v>0</v>
      </c>
      <c r="O106" s="70">
        <f t="shared" si="305"/>
        <v>0</v>
      </c>
      <c r="Q106" s="552"/>
      <c r="R106" s="193" t="s">
        <v>54</v>
      </c>
      <c r="S106" s="164">
        <v>0</v>
      </c>
      <c r="T106" s="164">
        <v>0</v>
      </c>
      <c r="U106" s="164">
        <v>0</v>
      </c>
      <c r="V106" s="164">
        <v>0</v>
      </c>
      <c r="W106" s="3">
        <v>0</v>
      </c>
      <c r="X106" s="3">
        <v>0</v>
      </c>
      <c r="Y106" s="3">
        <v>0</v>
      </c>
      <c r="Z106" s="3">
        <v>0</v>
      </c>
      <c r="AA106" s="3">
        <v>0</v>
      </c>
      <c r="AB106" s="164">
        <v>0</v>
      </c>
      <c r="AC106" s="164">
        <v>0</v>
      </c>
      <c r="AD106" s="164">
        <v>0</v>
      </c>
      <c r="AE106" s="70">
        <f t="shared" si="306"/>
        <v>0</v>
      </c>
      <c r="AG106" s="552"/>
      <c r="AH106" s="193" t="s">
        <v>54</v>
      </c>
      <c r="AI106" s="164">
        <v>0</v>
      </c>
      <c r="AJ106" s="164">
        <v>0</v>
      </c>
      <c r="AK106" s="164">
        <v>0</v>
      </c>
      <c r="AL106" s="164">
        <v>0</v>
      </c>
      <c r="AM106" s="3">
        <v>0</v>
      </c>
      <c r="AN106" s="3">
        <v>0</v>
      </c>
      <c r="AO106" s="3">
        <v>0</v>
      </c>
      <c r="AP106" s="3">
        <v>0</v>
      </c>
      <c r="AQ106" s="3">
        <v>0</v>
      </c>
      <c r="AR106" s="164">
        <v>0</v>
      </c>
      <c r="AS106" s="164">
        <v>0</v>
      </c>
      <c r="AT106" s="164">
        <v>0</v>
      </c>
      <c r="AU106" s="70">
        <f t="shared" si="307"/>
        <v>0</v>
      </c>
      <c r="AW106" s="552"/>
      <c r="AX106" s="193" t="s">
        <v>54</v>
      </c>
      <c r="AY106" s="164">
        <v>0</v>
      </c>
      <c r="AZ106" s="164">
        <v>0</v>
      </c>
      <c r="BA106" s="164">
        <v>0</v>
      </c>
      <c r="BB106" s="164">
        <v>0</v>
      </c>
      <c r="BC106" s="3">
        <v>0</v>
      </c>
      <c r="BD106" s="3">
        <v>0</v>
      </c>
      <c r="BE106" s="3">
        <v>0</v>
      </c>
      <c r="BF106" s="3">
        <v>0</v>
      </c>
      <c r="BG106" s="3">
        <v>0</v>
      </c>
      <c r="BH106" s="164">
        <v>0</v>
      </c>
      <c r="BI106" s="164">
        <v>0</v>
      </c>
      <c r="BJ106" s="164">
        <v>0</v>
      </c>
      <c r="BK106" s="70">
        <f t="shared" si="308"/>
        <v>0</v>
      </c>
    </row>
    <row r="107" spans="1:64" x14ac:dyDescent="0.25">
      <c r="A107" s="552"/>
      <c r="B107" s="193" t="s">
        <v>53</v>
      </c>
      <c r="C107" s="164">
        <v>0</v>
      </c>
      <c r="D107" s="164">
        <v>0</v>
      </c>
      <c r="E107" s="164">
        <v>0</v>
      </c>
      <c r="F107" s="164">
        <v>0</v>
      </c>
      <c r="G107" s="3">
        <v>0</v>
      </c>
      <c r="H107" s="3">
        <v>0</v>
      </c>
      <c r="I107" s="3">
        <v>0</v>
      </c>
      <c r="J107" s="3">
        <v>0</v>
      </c>
      <c r="K107" s="3">
        <v>0</v>
      </c>
      <c r="L107" s="164">
        <v>0</v>
      </c>
      <c r="M107" s="164">
        <v>0</v>
      </c>
      <c r="N107" s="164">
        <v>0</v>
      </c>
      <c r="O107" s="70">
        <f t="shared" si="305"/>
        <v>0</v>
      </c>
      <c r="Q107" s="552"/>
      <c r="R107" s="193" t="s">
        <v>53</v>
      </c>
      <c r="S107" s="164">
        <v>0</v>
      </c>
      <c r="T107" s="164">
        <v>0</v>
      </c>
      <c r="U107" s="164">
        <v>0</v>
      </c>
      <c r="V107" s="164">
        <v>0</v>
      </c>
      <c r="W107" s="3">
        <v>0</v>
      </c>
      <c r="X107" s="3">
        <v>0</v>
      </c>
      <c r="Y107" s="3">
        <v>0</v>
      </c>
      <c r="Z107" s="3">
        <v>0</v>
      </c>
      <c r="AA107" s="3">
        <v>0</v>
      </c>
      <c r="AB107" s="164">
        <v>0</v>
      </c>
      <c r="AC107" s="164">
        <v>0</v>
      </c>
      <c r="AD107" s="164">
        <v>0</v>
      </c>
      <c r="AE107" s="70">
        <f t="shared" si="306"/>
        <v>0</v>
      </c>
      <c r="AG107" s="552"/>
      <c r="AH107" s="193" t="s">
        <v>53</v>
      </c>
      <c r="AI107" s="164">
        <v>0</v>
      </c>
      <c r="AJ107" s="164">
        <v>0</v>
      </c>
      <c r="AK107" s="164">
        <v>0</v>
      </c>
      <c r="AL107" s="164">
        <v>0</v>
      </c>
      <c r="AM107" s="3">
        <v>0</v>
      </c>
      <c r="AN107" s="3">
        <v>0</v>
      </c>
      <c r="AO107" s="3">
        <v>0</v>
      </c>
      <c r="AP107" s="3">
        <v>0</v>
      </c>
      <c r="AQ107" s="3">
        <v>0</v>
      </c>
      <c r="AR107" s="164">
        <v>0</v>
      </c>
      <c r="AS107" s="164">
        <v>0</v>
      </c>
      <c r="AT107" s="164">
        <v>0</v>
      </c>
      <c r="AU107" s="70">
        <f t="shared" si="307"/>
        <v>0</v>
      </c>
      <c r="AW107" s="552"/>
      <c r="AX107" s="193" t="s">
        <v>53</v>
      </c>
      <c r="AY107" s="164">
        <v>0</v>
      </c>
      <c r="AZ107" s="164">
        <v>0</v>
      </c>
      <c r="BA107" s="164">
        <v>0</v>
      </c>
      <c r="BB107" s="164">
        <v>0</v>
      </c>
      <c r="BC107" s="3">
        <v>0</v>
      </c>
      <c r="BD107" s="3">
        <v>0</v>
      </c>
      <c r="BE107" s="3">
        <v>0</v>
      </c>
      <c r="BF107" s="3">
        <v>0</v>
      </c>
      <c r="BG107" s="3">
        <v>0</v>
      </c>
      <c r="BH107" s="164">
        <v>0</v>
      </c>
      <c r="BI107" s="164">
        <v>0</v>
      </c>
      <c r="BJ107" s="164">
        <v>0</v>
      </c>
      <c r="BK107" s="70">
        <f t="shared" si="308"/>
        <v>0</v>
      </c>
    </row>
    <row r="108" spans="1:64" x14ac:dyDescent="0.25">
      <c r="A108" s="552"/>
      <c r="B108" s="193" t="s">
        <v>52</v>
      </c>
      <c r="C108" s="164">
        <v>0</v>
      </c>
      <c r="D108" s="164">
        <v>0</v>
      </c>
      <c r="E108" s="164">
        <v>0</v>
      </c>
      <c r="F108" s="164">
        <v>0</v>
      </c>
      <c r="G108" s="3">
        <v>0</v>
      </c>
      <c r="H108" s="3">
        <v>0</v>
      </c>
      <c r="I108" s="3">
        <v>6629.2670499999995</v>
      </c>
      <c r="J108" s="3">
        <v>11179.974799999996</v>
      </c>
      <c r="K108" s="3"/>
      <c r="L108" s="164"/>
      <c r="M108" s="164"/>
      <c r="N108" s="164">
        <v>0</v>
      </c>
      <c r="O108" s="70">
        <f t="shared" si="305"/>
        <v>17809.241849999995</v>
      </c>
      <c r="Q108" s="552"/>
      <c r="R108" s="193" t="s">
        <v>52</v>
      </c>
      <c r="S108" s="164">
        <v>0</v>
      </c>
      <c r="T108" s="164">
        <v>0</v>
      </c>
      <c r="U108" s="164">
        <v>0</v>
      </c>
      <c r="V108" s="164">
        <v>0</v>
      </c>
      <c r="W108" s="3">
        <v>0</v>
      </c>
      <c r="X108" s="3">
        <v>0</v>
      </c>
      <c r="Y108" s="3">
        <v>138951.73132499997</v>
      </c>
      <c r="Z108" s="3">
        <v>264068.18575833307</v>
      </c>
      <c r="AA108" s="3"/>
      <c r="AB108" s="164"/>
      <c r="AC108" s="164"/>
      <c r="AD108" s="164">
        <v>311.90220000000323</v>
      </c>
      <c r="AE108" s="70">
        <f t="shared" si="306"/>
        <v>403331.81928333302</v>
      </c>
      <c r="AG108" s="552"/>
      <c r="AH108" s="193" t="s">
        <v>52</v>
      </c>
      <c r="AI108" s="164">
        <v>0</v>
      </c>
      <c r="AJ108" s="164">
        <v>0</v>
      </c>
      <c r="AK108" s="164">
        <v>0</v>
      </c>
      <c r="AL108" s="164">
        <v>0</v>
      </c>
      <c r="AM108" s="3">
        <v>0</v>
      </c>
      <c r="AN108" s="3">
        <v>0</v>
      </c>
      <c r="AO108" s="3">
        <v>53266.900050000084</v>
      </c>
      <c r="AP108" s="3">
        <v>312344.2862750002</v>
      </c>
      <c r="AQ108" s="3"/>
      <c r="AR108" s="164"/>
      <c r="AS108" s="164"/>
      <c r="AT108" s="164">
        <v>39886.515174999993</v>
      </c>
      <c r="AU108" s="70">
        <f t="shared" si="307"/>
        <v>405497.70150000026</v>
      </c>
      <c r="AW108" s="552"/>
      <c r="AX108" s="193" t="s">
        <v>52</v>
      </c>
      <c r="AY108" s="164">
        <v>0</v>
      </c>
      <c r="AZ108" s="164">
        <v>0</v>
      </c>
      <c r="BA108" s="164">
        <v>0</v>
      </c>
      <c r="BB108" s="164">
        <v>0</v>
      </c>
      <c r="BC108" s="3">
        <v>0</v>
      </c>
      <c r="BD108" s="3">
        <v>0</v>
      </c>
      <c r="BE108" s="3">
        <v>-12421.016700000133</v>
      </c>
      <c r="BF108" s="3">
        <v>8539.018450000025</v>
      </c>
      <c r="BG108" s="3"/>
      <c r="BH108" s="164"/>
      <c r="BI108" s="164"/>
      <c r="BJ108" s="164">
        <v>102870.74129999999</v>
      </c>
      <c r="BK108" s="70">
        <f t="shared" si="308"/>
        <v>98988.743049999888</v>
      </c>
    </row>
    <row r="109" spans="1:64" x14ac:dyDescent="0.25">
      <c r="A109" s="552"/>
      <c r="B109" s="193" t="s">
        <v>51</v>
      </c>
      <c r="C109" s="164">
        <v>0</v>
      </c>
      <c r="D109" s="164">
        <v>0</v>
      </c>
      <c r="E109" s="164">
        <v>0</v>
      </c>
      <c r="F109" s="164">
        <v>0</v>
      </c>
      <c r="G109" s="3">
        <v>0</v>
      </c>
      <c r="H109" s="3">
        <v>0</v>
      </c>
      <c r="I109" s="3">
        <v>0</v>
      </c>
      <c r="J109" s="3">
        <v>0</v>
      </c>
      <c r="K109" s="3">
        <v>0</v>
      </c>
      <c r="L109" s="164">
        <v>0</v>
      </c>
      <c r="M109" s="164">
        <v>0</v>
      </c>
      <c r="N109" s="164">
        <v>0</v>
      </c>
      <c r="O109" s="70">
        <f t="shared" si="305"/>
        <v>0</v>
      </c>
      <c r="Q109" s="552"/>
      <c r="R109" s="193" t="s">
        <v>51</v>
      </c>
      <c r="S109" s="164">
        <v>0</v>
      </c>
      <c r="T109" s="164">
        <v>0</v>
      </c>
      <c r="U109" s="164">
        <v>0</v>
      </c>
      <c r="V109" s="164">
        <v>0</v>
      </c>
      <c r="W109" s="3">
        <v>0</v>
      </c>
      <c r="X109" s="3">
        <v>0</v>
      </c>
      <c r="Y109" s="3">
        <v>0</v>
      </c>
      <c r="Z109" s="3">
        <v>0</v>
      </c>
      <c r="AA109" s="3">
        <v>0</v>
      </c>
      <c r="AB109" s="164">
        <v>0</v>
      </c>
      <c r="AC109" s="164">
        <v>0</v>
      </c>
      <c r="AD109" s="164">
        <v>0</v>
      </c>
      <c r="AE109" s="70">
        <f t="shared" si="306"/>
        <v>0</v>
      </c>
      <c r="AG109" s="552"/>
      <c r="AH109" s="193" t="s">
        <v>51</v>
      </c>
      <c r="AI109" s="164">
        <v>0</v>
      </c>
      <c r="AJ109" s="164">
        <v>0</v>
      </c>
      <c r="AK109" s="164">
        <v>0</v>
      </c>
      <c r="AL109" s="164">
        <v>0</v>
      </c>
      <c r="AM109" s="3">
        <v>0</v>
      </c>
      <c r="AN109" s="3">
        <v>0</v>
      </c>
      <c r="AO109" s="3">
        <v>0</v>
      </c>
      <c r="AP109" s="3">
        <v>0</v>
      </c>
      <c r="AQ109" s="3">
        <v>0</v>
      </c>
      <c r="AR109" s="164">
        <v>0</v>
      </c>
      <c r="AS109" s="164">
        <v>0</v>
      </c>
      <c r="AT109" s="164">
        <v>0</v>
      </c>
      <c r="AU109" s="70">
        <f t="shared" si="307"/>
        <v>0</v>
      </c>
      <c r="AW109" s="552"/>
      <c r="AX109" s="193" t="s">
        <v>51</v>
      </c>
      <c r="AY109" s="164">
        <v>0</v>
      </c>
      <c r="AZ109" s="164">
        <v>0</v>
      </c>
      <c r="BA109" s="164">
        <v>0</v>
      </c>
      <c r="BB109" s="164">
        <v>0</v>
      </c>
      <c r="BC109" s="3">
        <v>0</v>
      </c>
      <c r="BD109" s="3">
        <v>0</v>
      </c>
      <c r="BE109" s="3">
        <v>0</v>
      </c>
      <c r="BF109" s="3">
        <v>0</v>
      </c>
      <c r="BG109" s="3">
        <v>0</v>
      </c>
      <c r="BH109" s="164">
        <v>0</v>
      </c>
      <c r="BI109" s="164">
        <v>0</v>
      </c>
      <c r="BJ109" s="164">
        <v>0</v>
      </c>
      <c r="BK109" s="70">
        <f t="shared" si="308"/>
        <v>0</v>
      </c>
    </row>
    <row r="110" spans="1:64" x14ac:dyDescent="0.25">
      <c r="A110" s="552"/>
      <c r="B110" s="193" t="s">
        <v>50</v>
      </c>
      <c r="C110" s="164">
        <v>0</v>
      </c>
      <c r="D110" s="164">
        <v>0</v>
      </c>
      <c r="E110" s="164">
        <v>0</v>
      </c>
      <c r="F110" s="164">
        <v>0</v>
      </c>
      <c r="G110" s="3">
        <v>0</v>
      </c>
      <c r="H110" s="3">
        <v>0</v>
      </c>
      <c r="I110" s="3">
        <v>0</v>
      </c>
      <c r="J110" s="3">
        <v>0</v>
      </c>
      <c r="K110" s="3">
        <v>0</v>
      </c>
      <c r="L110" s="164">
        <v>0</v>
      </c>
      <c r="M110" s="164">
        <v>0</v>
      </c>
      <c r="N110" s="164">
        <v>0</v>
      </c>
      <c r="O110" s="70">
        <f t="shared" si="305"/>
        <v>0</v>
      </c>
      <c r="Q110" s="552"/>
      <c r="R110" s="193" t="s">
        <v>50</v>
      </c>
      <c r="S110" s="164">
        <v>0</v>
      </c>
      <c r="T110" s="164">
        <v>0</v>
      </c>
      <c r="U110" s="164">
        <v>0</v>
      </c>
      <c r="V110" s="164">
        <v>0</v>
      </c>
      <c r="W110" s="3">
        <v>0</v>
      </c>
      <c r="X110" s="3">
        <v>0</v>
      </c>
      <c r="Y110" s="3">
        <v>0</v>
      </c>
      <c r="Z110" s="3">
        <v>0</v>
      </c>
      <c r="AA110" s="3">
        <v>0</v>
      </c>
      <c r="AB110" s="164">
        <v>0</v>
      </c>
      <c r="AC110" s="164">
        <v>0</v>
      </c>
      <c r="AD110" s="164">
        <v>0</v>
      </c>
      <c r="AE110" s="70">
        <f t="shared" si="306"/>
        <v>0</v>
      </c>
      <c r="AG110" s="552"/>
      <c r="AH110" s="193" t="s">
        <v>50</v>
      </c>
      <c r="AI110" s="164">
        <v>0</v>
      </c>
      <c r="AJ110" s="164">
        <v>0</v>
      </c>
      <c r="AK110" s="164">
        <v>0</v>
      </c>
      <c r="AL110" s="164">
        <v>0</v>
      </c>
      <c r="AM110" s="3">
        <v>0</v>
      </c>
      <c r="AN110" s="3">
        <v>0</v>
      </c>
      <c r="AO110" s="3">
        <v>0</v>
      </c>
      <c r="AP110" s="3">
        <v>0</v>
      </c>
      <c r="AQ110" s="3">
        <v>0</v>
      </c>
      <c r="AR110" s="164">
        <v>0</v>
      </c>
      <c r="AS110" s="164">
        <v>0</v>
      </c>
      <c r="AT110" s="164">
        <v>0</v>
      </c>
      <c r="AU110" s="70">
        <f t="shared" si="307"/>
        <v>0</v>
      </c>
      <c r="AW110" s="552"/>
      <c r="AX110" s="193" t="s">
        <v>50</v>
      </c>
      <c r="AY110" s="164">
        <v>0</v>
      </c>
      <c r="AZ110" s="164">
        <v>0</v>
      </c>
      <c r="BA110" s="164">
        <v>0</v>
      </c>
      <c r="BB110" s="164">
        <v>0</v>
      </c>
      <c r="BC110" s="3">
        <v>0</v>
      </c>
      <c r="BD110" s="3">
        <v>0</v>
      </c>
      <c r="BE110" s="3">
        <v>0</v>
      </c>
      <c r="BF110" s="3">
        <v>0</v>
      </c>
      <c r="BG110" s="3">
        <v>0</v>
      </c>
      <c r="BH110" s="164">
        <v>0</v>
      </c>
      <c r="BI110" s="164">
        <v>0</v>
      </c>
      <c r="BJ110" s="164">
        <v>0</v>
      </c>
      <c r="BK110" s="70">
        <f t="shared" si="308"/>
        <v>0</v>
      </c>
    </row>
    <row r="111" spans="1:64" x14ac:dyDescent="0.25">
      <c r="A111" s="552"/>
      <c r="B111" s="193" t="s">
        <v>49</v>
      </c>
      <c r="C111" s="164">
        <v>0</v>
      </c>
      <c r="D111" s="164">
        <v>0</v>
      </c>
      <c r="E111" s="164">
        <v>0</v>
      </c>
      <c r="F111" s="164">
        <v>0</v>
      </c>
      <c r="G111" s="3">
        <v>0</v>
      </c>
      <c r="H111" s="3">
        <v>0</v>
      </c>
      <c r="I111" s="3">
        <v>0</v>
      </c>
      <c r="J111" s="3">
        <v>0</v>
      </c>
      <c r="K111" s="3">
        <v>0</v>
      </c>
      <c r="L111" s="164">
        <v>0</v>
      </c>
      <c r="M111" s="164">
        <v>0</v>
      </c>
      <c r="N111" s="164">
        <v>0</v>
      </c>
      <c r="O111" s="70">
        <f t="shared" si="305"/>
        <v>0</v>
      </c>
      <c r="Q111" s="552"/>
      <c r="R111" s="193" t="s">
        <v>49</v>
      </c>
      <c r="S111" s="164">
        <v>0</v>
      </c>
      <c r="T111" s="164">
        <v>0</v>
      </c>
      <c r="U111" s="164">
        <v>0</v>
      </c>
      <c r="V111" s="164">
        <v>0</v>
      </c>
      <c r="W111" s="3">
        <v>0</v>
      </c>
      <c r="X111" s="3">
        <v>0</v>
      </c>
      <c r="Y111" s="3">
        <v>0</v>
      </c>
      <c r="Z111" s="3">
        <v>0</v>
      </c>
      <c r="AA111" s="3">
        <v>0</v>
      </c>
      <c r="AB111" s="164">
        <v>0</v>
      </c>
      <c r="AC111" s="164">
        <v>0</v>
      </c>
      <c r="AD111" s="164">
        <v>0</v>
      </c>
      <c r="AE111" s="70">
        <f t="shared" si="306"/>
        <v>0</v>
      </c>
      <c r="AG111" s="552"/>
      <c r="AH111" s="193" t="s">
        <v>49</v>
      </c>
      <c r="AI111" s="164">
        <v>0</v>
      </c>
      <c r="AJ111" s="164">
        <v>0</v>
      </c>
      <c r="AK111" s="164">
        <v>0</v>
      </c>
      <c r="AL111" s="164">
        <v>0</v>
      </c>
      <c r="AM111" s="3">
        <v>0</v>
      </c>
      <c r="AN111" s="3">
        <v>0</v>
      </c>
      <c r="AO111" s="3">
        <v>0</v>
      </c>
      <c r="AP111" s="3">
        <v>0</v>
      </c>
      <c r="AQ111" s="3">
        <v>0</v>
      </c>
      <c r="AR111" s="164">
        <v>0</v>
      </c>
      <c r="AS111" s="164">
        <v>0</v>
      </c>
      <c r="AT111" s="164">
        <v>0</v>
      </c>
      <c r="AU111" s="70">
        <f t="shared" si="307"/>
        <v>0</v>
      </c>
      <c r="AW111" s="552"/>
      <c r="AX111" s="193" t="s">
        <v>49</v>
      </c>
      <c r="AY111" s="164">
        <v>0</v>
      </c>
      <c r="AZ111" s="164">
        <v>0</v>
      </c>
      <c r="BA111" s="164">
        <v>0</v>
      </c>
      <c r="BB111" s="164">
        <v>0</v>
      </c>
      <c r="BC111" s="3">
        <v>0</v>
      </c>
      <c r="BD111" s="3">
        <v>0</v>
      </c>
      <c r="BE111" s="3">
        <v>0</v>
      </c>
      <c r="BF111" s="3">
        <v>0</v>
      </c>
      <c r="BG111" s="3">
        <v>0</v>
      </c>
      <c r="BH111" s="164">
        <v>0</v>
      </c>
      <c r="BI111" s="164">
        <v>0</v>
      </c>
      <c r="BJ111" s="164">
        <v>0</v>
      </c>
      <c r="BK111" s="70">
        <f t="shared" si="308"/>
        <v>0</v>
      </c>
    </row>
    <row r="112" spans="1:64" ht="15.75" thickBot="1" x14ac:dyDescent="0.3">
      <c r="A112" s="553"/>
      <c r="B112" s="193" t="s">
        <v>48</v>
      </c>
      <c r="C112" s="164">
        <v>0</v>
      </c>
      <c r="D112" s="164">
        <v>0</v>
      </c>
      <c r="E112" s="164">
        <v>0</v>
      </c>
      <c r="F112" s="164">
        <v>0</v>
      </c>
      <c r="G112" s="3">
        <v>0</v>
      </c>
      <c r="H112" s="3">
        <v>0</v>
      </c>
      <c r="I112" s="3">
        <v>0</v>
      </c>
      <c r="J112" s="3">
        <v>0</v>
      </c>
      <c r="K112" s="3">
        <v>0</v>
      </c>
      <c r="L112" s="164">
        <v>0</v>
      </c>
      <c r="M112" s="164">
        <v>0</v>
      </c>
      <c r="N112" s="164">
        <v>0</v>
      </c>
      <c r="O112" s="70">
        <f t="shared" si="305"/>
        <v>0</v>
      </c>
      <c r="Q112" s="553"/>
      <c r="R112" s="193" t="s">
        <v>48</v>
      </c>
      <c r="S112" s="164">
        <v>0</v>
      </c>
      <c r="T112" s="164">
        <v>0</v>
      </c>
      <c r="U112" s="164">
        <v>0</v>
      </c>
      <c r="V112" s="164">
        <v>0</v>
      </c>
      <c r="W112" s="3">
        <v>0</v>
      </c>
      <c r="X112" s="3">
        <v>0</v>
      </c>
      <c r="Y112" s="3">
        <v>0</v>
      </c>
      <c r="Z112" s="3">
        <v>0</v>
      </c>
      <c r="AA112" s="3">
        <v>0</v>
      </c>
      <c r="AB112" s="164">
        <v>0</v>
      </c>
      <c r="AC112" s="164">
        <v>0</v>
      </c>
      <c r="AD112" s="164">
        <v>0</v>
      </c>
      <c r="AE112" s="70">
        <f t="shared" si="306"/>
        <v>0</v>
      </c>
      <c r="AG112" s="553"/>
      <c r="AH112" s="193" t="s">
        <v>48</v>
      </c>
      <c r="AI112" s="164">
        <v>0</v>
      </c>
      <c r="AJ112" s="164">
        <v>0</v>
      </c>
      <c r="AK112" s="164">
        <v>0</v>
      </c>
      <c r="AL112" s="164">
        <v>0</v>
      </c>
      <c r="AM112" s="3">
        <v>0</v>
      </c>
      <c r="AN112" s="3">
        <v>0</v>
      </c>
      <c r="AO112" s="3">
        <v>0</v>
      </c>
      <c r="AP112" s="3">
        <v>0</v>
      </c>
      <c r="AQ112" s="3">
        <v>0</v>
      </c>
      <c r="AR112" s="164">
        <v>0</v>
      </c>
      <c r="AS112" s="164">
        <v>0</v>
      </c>
      <c r="AT112" s="164">
        <v>0</v>
      </c>
      <c r="AU112" s="70">
        <f t="shared" si="307"/>
        <v>0</v>
      </c>
      <c r="AW112" s="553"/>
      <c r="AX112" s="193" t="s">
        <v>48</v>
      </c>
      <c r="AY112" s="164">
        <v>0</v>
      </c>
      <c r="AZ112" s="164">
        <v>0</v>
      </c>
      <c r="BA112" s="164">
        <v>0</v>
      </c>
      <c r="BB112" s="164">
        <v>0</v>
      </c>
      <c r="BC112" s="3">
        <v>0</v>
      </c>
      <c r="BD112" s="3">
        <v>0</v>
      </c>
      <c r="BE112" s="3">
        <v>0</v>
      </c>
      <c r="BF112" s="3">
        <v>0</v>
      </c>
      <c r="BG112" s="3">
        <v>0</v>
      </c>
      <c r="BH112" s="164">
        <v>0</v>
      </c>
      <c r="BI112" s="164">
        <v>0</v>
      </c>
      <c r="BJ112" s="164">
        <v>0</v>
      </c>
      <c r="BK112" s="70">
        <f t="shared" si="308"/>
        <v>0</v>
      </c>
    </row>
    <row r="113" spans="1:64" ht="15.75" thickBot="1" x14ac:dyDescent="0.3">
      <c r="B113" s="194" t="s">
        <v>42</v>
      </c>
      <c r="C113" s="186">
        <f>SUM(C100:C112)</f>
        <v>0</v>
      </c>
      <c r="D113" s="186">
        <f t="shared" ref="D113" si="309">SUM(D100:D112)</f>
        <v>0</v>
      </c>
      <c r="E113" s="186">
        <f t="shared" ref="E113" si="310">SUM(E100:E112)</f>
        <v>0</v>
      </c>
      <c r="F113" s="186">
        <f t="shared" ref="F113" si="311">SUM(F100:F112)</f>
        <v>0</v>
      </c>
      <c r="G113" s="186">
        <f t="shared" ref="G113" si="312">SUM(G100:G112)</f>
        <v>0</v>
      </c>
      <c r="H113" s="186">
        <f t="shared" ref="H113" si="313">SUM(H100:H112)</f>
        <v>0</v>
      </c>
      <c r="I113" s="186">
        <f t="shared" ref="I113" si="314">SUM(I100:I112)</f>
        <v>6629.2670499999995</v>
      </c>
      <c r="J113" s="186">
        <f t="shared" ref="J113" si="315">SUM(J100:J112)</f>
        <v>11179.974799999996</v>
      </c>
      <c r="K113" s="186">
        <f t="shared" ref="K113" si="316">SUM(K100:K112)</f>
        <v>0</v>
      </c>
      <c r="L113" s="186">
        <f t="shared" ref="L113" si="317">SUM(L100:L112)</f>
        <v>0</v>
      </c>
      <c r="M113" s="186">
        <f t="shared" ref="M113" si="318">SUM(M100:M112)</f>
        <v>0</v>
      </c>
      <c r="N113" s="383">
        <f t="shared" ref="N113" si="319">SUM(N100:N112)</f>
        <v>0</v>
      </c>
      <c r="O113" s="73">
        <f t="shared" si="305"/>
        <v>17809.241849999995</v>
      </c>
      <c r="P113" s="302">
        <f>SUM(C100:N112)</f>
        <v>17809.241849999995</v>
      </c>
      <c r="Q113" s="74"/>
      <c r="R113" s="194" t="s">
        <v>42</v>
      </c>
      <c r="S113" s="186">
        <f>SUM(S100:S112)</f>
        <v>0</v>
      </c>
      <c r="T113" s="186">
        <f t="shared" ref="T113" si="320">SUM(T100:T112)</f>
        <v>0</v>
      </c>
      <c r="U113" s="186">
        <f t="shared" ref="U113" si="321">SUM(U100:U112)</f>
        <v>0</v>
      </c>
      <c r="V113" s="186">
        <f t="shared" ref="V113" si="322">SUM(V100:V112)</f>
        <v>0</v>
      </c>
      <c r="W113" s="186">
        <f t="shared" ref="W113" si="323">SUM(W100:W112)</f>
        <v>0</v>
      </c>
      <c r="X113" s="186">
        <f t="shared" ref="X113" si="324">SUM(X100:X112)</f>
        <v>0</v>
      </c>
      <c r="Y113" s="186">
        <f t="shared" ref="Y113" si="325">SUM(Y100:Y112)</f>
        <v>138951.73132499997</v>
      </c>
      <c r="Z113" s="186">
        <f t="shared" ref="Z113" si="326">SUM(Z100:Z112)</f>
        <v>264068.18575833307</v>
      </c>
      <c r="AA113" s="186">
        <f t="shared" ref="AA113" si="327">SUM(AA100:AA112)</f>
        <v>0</v>
      </c>
      <c r="AB113" s="186">
        <f t="shared" ref="AB113" si="328">SUM(AB100:AB112)</f>
        <v>0</v>
      </c>
      <c r="AC113" s="186">
        <f t="shared" ref="AC113" si="329">SUM(AC100:AC112)</f>
        <v>0</v>
      </c>
      <c r="AD113" s="383">
        <f t="shared" ref="AD113" si="330">SUM(AD100:AD112)</f>
        <v>311.90220000000323</v>
      </c>
      <c r="AE113" s="73">
        <f t="shared" si="306"/>
        <v>403331.81928333302</v>
      </c>
      <c r="AF113" s="302">
        <f>SUM(S100:AD112)</f>
        <v>403331.81928333302</v>
      </c>
      <c r="AG113" s="74"/>
      <c r="AH113" s="194" t="s">
        <v>42</v>
      </c>
      <c r="AI113" s="186">
        <f>SUM(AI100:AI112)</f>
        <v>0</v>
      </c>
      <c r="AJ113" s="186">
        <f t="shared" ref="AJ113" si="331">SUM(AJ100:AJ112)</f>
        <v>0</v>
      </c>
      <c r="AK113" s="186">
        <f t="shared" ref="AK113" si="332">SUM(AK100:AK112)</f>
        <v>0</v>
      </c>
      <c r="AL113" s="186">
        <f t="shared" ref="AL113" si="333">SUM(AL100:AL112)</f>
        <v>0</v>
      </c>
      <c r="AM113" s="186">
        <f t="shared" ref="AM113" si="334">SUM(AM100:AM112)</f>
        <v>0</v>
      </c>
      <c r="AN113" s="186">
        <f t="shared" ref="AN113" si="335">SUM(AN100:AN112)</f>
        <v>0</v>
      </c>
      <c r="AO113" s="186">
        <f t="shared" ref="AO113" si="336">SUM(AO100:AO112)</f>
        <v>53266.900050000084</v>
      </c>
      <c r="AP113" s="186">
        <f t="shared" ref="AP113" si="337">SUM(AP100:AP112)</f>
        <v>312344.2862750002</v>
      </c>
      <c r="AQ113" s="186">
        <f t="shared" ref="AQ113" si="338">SUM(AQ100:AQ112)</f>
        <v>0</v>
      </c>
      <c r="AR113" s="186">
        <f t="shared" ref="AR113" si="339">SUM(AR100:AR112)</f>
        <v>0</v>
      </c>
      <c r="AS113" s="186">
        <f t="shared" ref="AS113" si="340">SUM(AS100:AS112)</f>
        <v>0</v>
      </c>
      <c r="AT113" s="383">
        <f t="shared" ref="AT113" si="341">SUM(AT100:AT112)</f>
        <v>39886.515174999993</v>
      </c>
      <c r="AU113" s="73">
        <f t="shared" si="307"/>
        <v>405497.70150000026</v>
      </c>
      <c r="AV113" s="302">
        <f>SUM(AI100:AT112)</f>
        <v>405497.70150000026</v>
      </c>
      <c r="AW113" s="74"/>
      <c r="AX113" s="194" t="s">
        <v>42</v>
      </c>
      <c r="AY113" s="186">
        <f>SUM(AY100:AY112)</f>
        <v>0</v>
      </c>
      <c r="AZ113" s="186">
        <f t="shared" ref="AZ113" si="342">SUM(AZ100:AZ112)</f>
        <v>0</v>
      </c>
      <c r="BA113" s="186">
        <f t="shared" ref="BA113" si="343">SUM(BA100:BA112)</f>
        <v>0</v>
      </c>
      <c r="BB113" s="186">
        <f t="shared" ref="BB113" si="344">SUM(BB100:BB112)</f>
        <v>0</v>
      </c>
      <c r="BC113" s="186">
        <f t="shared" ref="BC113" si="345">SUM(BC100:BC112)</f>
        <v>0</v>
      </c>
      <c r="BD113" s="186">
        <f t="shared" ref="BD113" si="346">SUM(BD100:BD112)</f>
        <v>0</v>
      </c>
      <c r="BE113" s="186">
        <f t="shared" ref="BE113" si="347">SUM(BE100:BE112)</f>
        <v>-12421.016700000133</v>
      </c>
      <c r="BF113" s="186">
        <f t="shared" ref="BF113" si="348">SUM(BF100:BF112)</f>
        <v>8539.018450000025</v>
      </c>
      <c r="BG113" s="186">
        <f t="shared" ref="BG113" si="349">SUM(BG100:BG112)</f>
        <v>0</v>
      </c>
      <c r="BH113" s="186">
        <f t="shared" ref="BH113" si="350">SUM(BH100:BH112)</f>
        <v>0</v>
      </c>
      <c r="BI113" s="186">
        <f t="shared" ref="BI113" si="351">SUM(BI100:BI112)</f>
        <v>0</v>
      </c>
      <c r="BJ113" s="383">
        <f t="shared" ref="BJ113" si="352">SUM(BJ100:BJ112)</f>
        <v>102870.74129999999</v>
      </c>
      <c r="BK113" s="73">
        <f t="shared" si="308"/>
        <v>98988.743049999888</v>
      </c>
      <c r="BL113" s="302">
        <f>SUM(AY100:BJ112)</f>
        <v>98988.743049999888</v>
      </c>
    </row>
    <row r="114" spans="1:64" ht="21.75" thickBot="1" x14ac:dyDescent="0.3">
      <c r="A114" s="75"/>
      <c r="Q114" s="75"/>
      <c r="AG114" s="75"/>
      <c r="AW114" s="75"/>
    </row>
    <row r="115" spans="1:64" ht="21.75" thickBot="1" x14ac:dyDescent="0.3">
      <c r="A115" s="75"/>
      <c r="B115" s="181" t="s">
        <v>35</v>
      </c>
      <c r="C115" s="182">
        <f t="shared" ref="C115:N115" si="353">C$3</f>
        <v>44927</v>
      </c>
      <c r="D115" s="182">
        <f t="shared" si="353"/>
        <v>44958</v>
      </c>
      <c r="E115" s="182">
        <f t="shared" si="353"/>
        <v>44986</v>
      </c>
      <c r="F115" s="182">
        <f t="shared" si="353"/>
        <v>45017</v>
      </c>
      <c r="G115" s="182">
        <f t="shared" si="353"/>
        <v>45047</v>
      </c>
      <c r="H115" s="182">
        <f t="shared" si="353"/>
        <v>45078</v>
      </c>
      <c r="I115" s="182">
        <f t="shared" si="353"/>
        <v>45108</v>
      </c>
      <c r="J115" s="182">
        <f t="shared" si="353"/>
        <v>45139</v>
      </c>
      <c r="K115" s="182">
        <f t="shared" si="353"/>
        <v>45170</v>
      </c>
      <c r="L115" s="182">
        <f t="shared" si="353"/>
        <v>45200</v>
      </c>
      <c r="M115" s="182">
        <f t="shared" si="353"/>
        <v>45231</v>
      </c>
      <c r="N115" s="182" t="str">
        <f t="shared" si="353"/>
        <v>Dec-23 +</v>
      </c>
      <c r="O115" s="183" t="s">
        <v>33</v>
      </c>
      <c r="Q115" s="75"/>
      <c r="R115" s="181" t="s">
        <v>35</v>
      </c>
      <c r="S115" s="182">
        <f t="shared" ref="S115:AD115" si="354">S$3</f>
        <v>44927</v>
      </c>
      <c r="T115" s="182">
        <f t="shared" si="354"/>
        <v>44958</v>
      </c>
      <c r="U115" s="182">
        <f t="shared" si="354"/>
        <v>44986</v>
      </c>
      <c r="V115" s="182">
        <f t="shared" si="354"/>
        <v>45017</v>
      </c>
      <c r="W115" s="182">
        <f t="shared" si="354"/>
        <v>45047</v>
      </c>
      <c r="X115" s="182">
        <f t="shared" si="354"/>
        <v>45078</v>
      </c>
      <c r="Y115" s="182">
        <f t="shared" si="354"/>
        <v>45108</v>
      </c>
      <c r="Z115" s="182">
        <f t="shared" si="354"/>
        <v>45139</v>
      </c>
      <c r="AA115" s="182">
        <f t="shared" si="354"/>
        <v>45170</v>
      </c>
      <c r="AB115" s="182">
        <f t="shared" si="354"/>
        <v>45200</v>
      </c>
      <c r="AC115" s="182">
        <f t="shared" si="354"/>
        <v>45231</v>
      </c>
      <c r="AD115" s="182" t="str">
        <f t="shared" si="354"/>
        <v>Dec-23 +</v>
      </c>
      <c r="AE115" s="183" t="s">
        <v>33</v>
      </c>
      <c r="AG115" s="75"/>
      <c r="AH115" s="181" t="s">
        <v>35</v>
      </c>
      <c r="AI115" s="182">
        <f t="shared" ref="AI115:AT115" si="355">AI$3</f>
        <v>44927</v>
      </c>
      <c r="AJ115" s="182">
        <f t="shared" si="355"/>
        <v>44958</v>
      </c>
      <c r="AK115" s="182">
        <f t="shared" si="355"/>
        <v>44986</v>
      </c>
      <c r="AL115" s="182">
        <f t="shared" si="355"/>
        <v>45017</v>
      </c>
      <c r="AM115" s="182">
        <f t="shared" si="355"/>
        <v>45047</v>
      </c>
      <c r="AN115" s="182">
        <f t="shared" si="355"/>
        <v>45078</v>
      </c>
      <c r="AO115" s="182">
        <f t="shared" si="355"/>
        <v>45108</v>
      </c>
      <c r="AP115" s="182">
        <f t="shared" si="355"/>
        <v>45139</v>
      </c>
      <c r="AQ115" s="182">
        <f t="shared" si="355"/>
        <v>45170</v>
      </c>
      <c r="AR115" s="182">
        <f t="shared" si="355"/>
        <v>45200</v>
      </c>
      <c r="AS115" s="182">
        <f t="shared" si="355"/>
        <v>45231</v>
      </c>
      <c r="AT115" s="182" t="str">
        <f t="shared" si="355"/>
        <v>Dec-23 +</v>
      </c>
      <c r="AU115" s="183" t="s">
        <v>33</v>
      </c>
      <c r="AW115" s="75"/>
      <c r="AX115" s="181" t="s">
        <v>35</v>
      </c>
      <c r="AY115" s="182">
        <f t="shared" ref="AY115:BJ115" si="356">AY$3</f>
        <v>44927</v>
      </c>
      <c r="AZ115" s="182">
        <f t="shared" si="356"/>
        <v>44958</v>
      </c>
      <c r="BA115" s="182">
        <f t="shared" si="356"/>
        <v>44986</v>
      </c>
      <c r="BB115" s="182">
        <f t="shared" si="356"/>
        <v>45017</v>
      </c>
      <c r="BC115" s="182">
        <f t="shared" si="356"/>
        <v>45047</v>
      </c>
      <c r="BD115" s="182">
        <f t="shared" si="356"/>
        <v>45078</v>
      </c>
      <c r="BE115" s="182">
        <f t="shared" si="356"/>
        <v>45108</v>
      </c>
      <c r="BF115" s="182">
        <f t="shared" si="356"/>
        <v>45139</v>
      </c>
      <c r="BG115" s="182">
        <f t="shared" si="356"/>
        <v>45170</v>
      </c>
      <c r="BH115" s="182">
        <f t="shared" si="356"/>
        <v>45200</v>
      </c>
      <c r="BI115" s="182">
        <f t="shared" si="356"/>
        <v>45231</v>
      </c>
      <c r="BJ115" s="182" t="str">
        <f t="shared" si="356"/>
        <v>Dec-23 +</v>
      </c>
      <c r="BK115" s="183" t="s">
        <v>33</v>
      </c>
    </row>
    <row r="116" spans="1:64" ht="15" customHeight="1" x14ac:dyDescent="0.25">
      <c r="A116" s="545" t="s">
        <v>62</v>
      </c>
      <c r="B116" s="193" t="s">
        <v>60</v>
      </c>
      <c r="C116" s="3">
        <v>0</v>
      </c>
      <c r="D116" s="3">
        <v>0</v>
      </c>
      <c r="E116" s="3">
        <v>0</v>
      </c>
      <c r="F116" s="3">
        <v>0</v>
      </c>
      <c r="G116" s="3">
        <v>0</v>
      </c>
      <c r="H116" s="3">
        <v>0</v>
      </c>
      <c r="I116" s="3">
        <v>0</v>
      </c>
      <c r="J116" s="3">
        <v>0</v>
      </c>
      <c r="K116" s="3">
        <v>0</v>
      </c>
      <c r="L116" s="3">
        <v>0</v>
      </c>
      <c r="M116" s="3">
        <v>0</v>
      </c>
      <c r="N116" s="93">
        <v>0</v>
      </c>
      <c r="O116" s="70">
        <f t="shared" ref="O116:O129" si="357">SUM(C116:N116)</f>
        <v>0</v>
      </c>
      <c r="Q116" s="545" t="s">
        <v>62</v>
      </c>
      <c r="R116" s="193" t="s">
        <v>60</v>
      </c>
      <c r="S116" s="3">
        <v>0</v>
      </c>
      <c r="T116" s="3">
        <v>0</v>
      </c>
      <c r="U116" s="3">
        <v>0</v>
      </c>
      <c r="V116" s="3">
        <v>0</v>
      </c>
      <c r="W116" s="3">
        <v>0</v>
      </c>
      <c r="X116" s="3">
        <v>0</v>
      </c>
      <c r="Y116" s="3">
        <v>0</v>
      </c>
      <c r="Z116" s="3">
        <v>0</v>
      </c>
      <c r="AA116" s="3">
        <v>0</v>
      </c>
      <c r="AB116" s="3">
        <v>0</v>
      </c>
      <c r="AC116" s="3">
        <v>0</v>
      </c>
      <c r="AD116" s="93">
        <v>0</v>
      </c>
      <c r="AE116" s="70">
        <f t="shared" ref="AE116:AE129" si="358">SUM(S116:AD116)</f>
        <v>0</v>
      </c>
      <c r="AG116" s="545" t="s">
        <v>62</v>
      </c>
      <c r="AH116" s="193" t="s">
        <v>60</v>
      </c>
      <c r="AI116" s="3"/>
      <c r="AJ116" s="3"/>
      <c r="AK116" s="3"/>
      <c r="AL116" s="3"/>
      <c r="AM116" s="3"/>
      <c r="AN116" s="3"/>
      <c r="AO116" s="3"/>
      <c r="AP116" s="3"/>
      <c r="AQ116" s="3"/>
      <c r="AR116" s="3"/>
      <c r="AS116" s="3"/>
      <c r="AT116" s="93"/>
      <c r="AU116" s="70">
        <f t="shared" ref="AU116:AU129" si="359">SUM(AI116:AT116)</f>
        <v>0</v>
      </c>
      <c r="AW116" s="545" t="s">
        <v>62</v>
      </c>
      <c r="AX116" s="193" t="s">
        <v>60</v>
      </c>
      <c r="AY116" s="3"/>
      <c r="AZ116" s="3"/>
      <c r="BA116" s="3"/>
      <c r="BB116" s="3"/>
      <c r="BC116" s="3"/>
      <c r="BD116" s="3"/>
      <c r="BE116" s="3"/>
      <c r="BF116" s="3"/>
      <c r="BG116" s="3"/>
      <c r="BH116" s="3"/>
      <c r="BI116" s="3"/>
      <c r="BJ116" s="93"/>
      <c r="BK116" s="70">
        <f t="shared" ref="BK116:BK129" si="360">SUM(AY116:BJ116)</f>
        <v>0</v>
      </c>
    </row>
    <row r="117" spans="1:64" x14ac:dyDescent="0.25">
      <c r="A117" s="546"/>
      <c r="B117" s="193" t="s">
        <v>59</v>
      </c>
      <c r="C117" s="3">
        <v>0</v>
      </c>
      <c r="D117" s="3">
        <v>0</v>
      </c>
      <c r="E117" s="3">
        <v>0</v>
      </c>
      <c r="F117" s="3">
        <v>0</v>
      </c>
      <c r="G117" s="3">
        <v>0</v>
      </c>
      <c r="H117" s="3">
        <v>0</v>
      </c>
      <c r="I117" s="3">
        <v>0</v>
      </c>
      <c r="J117" s="3">
        <v>0</v>
      </c>
      <c r="K117" s="3">
        <v>0</v>
      </c>
      <c r="L117" s="3">
        <v>0</v>
      </c>
      <c r="M117" s="3">
        <v>0</v>
      </c>
      <c r="N117" s="93">
        <v>0</v>
      </c>
      <c r="O117" s="70">
        <f t="shared" si="357"/>
        <v>0</v>
      </c>
      <c r="Q117" s="546"/>
      <c r="R117" s="193" t="s">
        <v>59</v>
      </c>
      <c r="S117" s="3">
        <v>0</v>
      </c>
      <c r="T117" s="3">
        <v>0</v>
      </c>
      <c r="U117" s="3">
        <v>0</v>
      </c>
      <c r="V117" s="3">
        <v>0</v>
      </c>
      <c r="W117" s="3">
        <v>0</v>
      </c>
      <c r="X117" s="3">
        <v>0</v>
      </c>
      <c r="Y117" s="3">
        <v>0</v>
      </c>
      <c r="Z117" s="3">
        <v>0</v>
      </c>
      <c r="AA117" s="3">
        <v>0</v>
      </c>
      <c r="AB117" s="3">
        <v>0</v>
      </c>
      <c r="AC117" s="3">
        <v>0</v>
      </c>
      <c r="AD117" s="93">
        <v>0</v>
      </c>
      <c r="AE117" s="70">
        <f t="shared" si="358"/>
        <v>0</v>
      </c>
      <c r="AG117" s="546"/>
      <c r="AH117" s="193" t="s">
        <v>59</v>
      </c>
      <c r="AI117" s="3"/>
      <c r="AJ117" s="3"/>
      <c r="AK117" s="3"/>
      <c r="AL117" s="3"/>
      <c r="AM117" s="3"/>
      <c r="AN117" s="3"/>
      <c r="AO117" s="3"/>
      <c r="AP117" s="3"/>
      <c r="AQ117" s="3"/>
      <c r="AR117" s="3"/>
      <c r="AS117" s="3"/>
      <c r="AT117" s="93"/>
      <c r="AU117" s="70">
        <f t="shared" si="359"/>
        <v>0</v>
      </c>
      <c r="AW117" s="546"/>
      <c r="AX117" s="193" t="s">
        <v>59</v>
      </c>
      <c r="AY117" s="3"/>
      <c r="AZ117" s="3"/>
      <c r="BA117" s="3"/>
      <c r="BB117" s="3"/>
      <c r="BC117" s="3"/>
      <c r="BD117" s="3"/>
      <c r="BE117" s="3"/>
      <c r="BF117" s="3"/>
      <c r="BG117" s="3"/>
      <c r="BH117" s="3"/>
      <c r="BI117" s="3"/>
      <c r="BJ117" s="93"/>
      <c r="BK117" s="70">
        <f t="shared" si="360"/>
        <v>0</v>
      </c>
    </row>
    <row r="118" spans="1:64" x14ac:dyDescent="0.25">
      <c r="A118" s="546"/>
      <c r="B118" s="193" t="s">
        <v>58</v>
      </c>
      <c r="C118" s="3">
        <v>0</v>
      </c>
      <c r="D118" s="3">
        <v>0</v>
      </c>
      <c r="E118" s="3">
        <v>0</v>
      </c>
      <c r="F118" s="3">
        <v>0</v>
      </c>
      <c r="G118" s="3">
        <v>0</v>
      </c>
      <c r="H118" s="3">
        <v>0</v>
      </c>
      <c r="I118" s="3">
        <v>0</v>
      </c>
      <c r="J118" s="3">
        <v>0</v>
      </c>
      <c r="K118" s="3">
        <v>0</v>
      </c>
      <c r="L118" s="3">
        <v>0</v>
      </c>
      <c r="M118" s="3">
        <v>0</v>
      </c>
      <c r="N118" s="93">
        <v>0</v>
      </c>
      <c r="O118" s="70">
        <f t="shared" si="357"/>
        <v>0</v>
      </c>
      <c r="Q118" s="546"/>
      <c r="R118" s="193" t="s">
        <v>58</v>
      </c>
      <c r="S118" s="3">
        <v>0</v>
      </c>
      <c r="T118" s="3">
        <v>0</v>
      </c>
      <c r="U118" s="3">
        <v>0</v>
      </c>
      <c r="V118" s="3">
        <v>0</v>
      </c>
      <c r="W118" s="3">
        <v>0</v>
      </c>
      <c r="X118" s="3">
        <v>0</v>
      </c>
      <c r="Y118" s="3">
        <v>0</v>
      </c>
      <c r="Z118" s="3">
        <v>0</v>
      </c>
      <c r="AA118" s="3">
        <v>0</v>
      </c>
      <c r="AB118" s="3">
        <v>0</v>
      </c>
      <c r="AC118" s="3">
        <v>0</v>
      </c>
      <c r="AD118" s="93">
        <v>0</v>
      </c>
      <c r="AE118" s="70">
        <f t="shared" si="358"/>
        <v>0</v>
      </c>
      <c r="AG118" s="546"/>
      <c r="AH118" s="193" t="s">
        <v>58</v>
      </c>
      <c r="AI118" s="3"/>
      <c r="AJ118" s="3"/>
      <c r="AK118" s="3"/>
      <c r="AL118" s="3"/>
      <c r="AM118" s="3"/>
      <c r="AN118" s="3"/>
      <c r="AO118" s="3"/>
      <c r="AP118" s="3"/>
      <c r="AQ118" s="3"/>
      <c r="AR118" s="3"/>
      <c r="AS118" s="3"/>
      <c r="AT118" s="93"/>
      <c r="AU118" s="70">
        <f t="shared" si="359"/>
        <v>0</v>
      </c>
      <c r="AW118" s="546"/>
      <c r="AX118" s="193" t="s">
        <v>58</v>
      </c>
      <c r="AY118" s="3"/>
      <c r="AZ118" s="3"/>
      <c r="BA118" s="3"/>
      <c r="BB118" s="3"/>
      <c r="BC118" s="3"/>
      <c r="BD118" s="3"/>
      <c r="BE118" s="3"/>
      <c r="BF118" s="3"/>
      <c r="BG118" s="3"/>
      <c r="BH118" s="3"/>
      <c r="BI118" s="3"/>
      <c r="BJ118" s="93"/>
      <c r="BK118" s="70">
        <f t="shared" si="360"/>
        <v>0</v>
      </c>
    </row>
    <row r="119" spans="1:64" x14ac:dyDescent="0.25">
      <c r="A119" s="546"/>
      <c r="B119" s="193" t="s">
        <v>57</v>
      </c>
      <c r="C119" s="3">
        <v>0</v>
      </c>
      <c r="D119" s="3">
        <v>0</v>
      </c>
      <c r="E119" s="3">
        <v>0</v>
      </c>
      <c r="F119" s="3">
        <v>0</v>
      </c>
      <c r="G119" s="3">
        <v>1406.863037109375</v>
      </c>
      <c r="H119" s="3">
        <v>0</v>
      </c>
      <c r="I119" s="3">
        <v>0</v>
      </c>
      <c r="J119" s="3">
        <v>0</v>
      </c>
      <c r="K119" s="3">
        <v>312.63623046875</v>
      </c>
      <c r="L119" s="3">
        <v>0</v>
      </c>
      <c r="M119" s="3">
        <v>0</v>
      </c>
      <c r="N119" s="93">
        <v>0</v>
      </c>
      <c r="O119" s="70">
        <f t="shared" si="357"/>
        <v>1719.499267578125</v>
      </c>
      <c r="Q119" s="546"/>
      <c r="R119" s="193" t="s">
        <v>57</v>
      </c>
      <c r="S119" s="3">
        <v>0</v>
      </c>
      <c r="T119" s="3">
        <v>0</v>
      </c>
      <c r="U119" s="3">
        <v>0</v>
      </c>
      <c r="V119" s="3">
        <v>0</v>
      </c>
      <c r="W119" s="3">
        <v>0</v>
      </c>
      <c r="X119" s="3">
        <v>0</v>
      </c>
      <c r="Y119" s="3">
        <v>0</v>
      </c>
      <c r="Z119" s="3">
        <v>0</v>
      </c>
      <c r="AA119" s="3">
        <v>0</v>
      </c>
      <c r="AB119" s="3">
        <v>0</v>
      </c>
      <c r="AC119" s="3">
        <v>0</v>
      </c>
      <c r="AD119" s="93">
        <v>0</v>
      </c>
      <c r="AE119" s="70">
        <f t="shared" si="358"/>
        <v>0</v>
      </c>
      <c r="AG119" s="546"/>
      <c r="AH119" s="193" t="s">
        <v>57</v>
      </c>
      <c r="AI119" s="3"/>
      <c r="AJ119" s="3"/>
      <c r="AK119" s="3"/>
      <c r="AL119" s="3"/>
      <c r="AM119" s="3"/>
      <c r="AN119" s="3"/>
      <c r="AO119" s="3"/>
      <c r="AP119" s="3"/>
      <c r="AQ119" s="3"/>
      <c r="AR119" s="3"/>
      <c r="AS119" s="3"/>
      <c r="AT119" s="93"/>
      <c r="AU119" s="70">
        <f t="shared" si="359"/>
        <v>0</v>
      </c>
      <c r="AW119" s="546"/>
      <c r="AX119" s="193" t="s">
        <v>57</v>
      </c>
      <c r="AY119" s="3"/>
      <c r="AZ119" s="3"/>
      <c r="BA119" s="3"/>
      <c r="BB119" s="3"/>
      <c r="BC119" s="3"/>
      <c r="BD119" s="3"/>
      <c r="BE119" s="3"/>
      <c r="BF119" s="3"/>
      <c r="BG119" s="3"/>
      <c r="BH119" s="3"/>
      <c r="BI119" s="3"/>
      <c r="BJ119" s="93"/>
      <c r="BK119" s="70">
        <f t="shared" si="360"/>
        <v>0</v>
      </c>
    </row>
    <row r="120" spans="1:64" x14ac:dyDescent="0.25">
      <c r="A120" s="546"/>
      <c r="B120" s="193" t="s">
        <v>56</v>
      </c>
      <c r="C120" s="3">
        <v>0</v>
      </c>
      <c r="D120" s="3">
        <v>0</v>
      </c>
      <c r="E120" s="3">
        <v>0</v>
      </c>
      <c r="F120" s="3">
        <v>0</v>
      </c>
      <c r="G120" s="3">
        <v>0</v>
      </c>
      <c r="H120" s="3">
        <v>0</v>
      </c>
      <c r="I120" s="3">
        <v>0</v>
      </c>
      <c r="J120" s="3">
        <v>0</v>
      </c>
      <c r="K120" s="3">
        <v>0</v>
      </c>
      <c r="L120" s="3">
        <v>0</v>
      </c>
      <c r="M120" s="3">
        <v>0</v>
      </c>
      <c r="N120" s="93">
        <v>0</v>
      </c>
      <c r="O120" s="70">
        <f t="shared" si="357"/>
        <v>0</v>
      </c>
      <c r="Q120" s="546"/>
      <c r="R120" s="193" t="s">
        <v>56</v>
      </c>
      <c r="S120" s="3">
        <v>0</v>
      </c>
      <c r="T120" s="3">
        <v>0</v>
      </c>
      <c r="U120" s="3">
        <v>0</v>
      </c>
      <c r="V120" s="3">
        <v>0</v>
      </c>
      <c r="W120" s="3">
        <v>0</v>
      </c>
      <c r="X120" s="3">
        <v>0</v>
      </c>
      <c r="Y120" s="3">
        <v>0</v>
      </c>
      <c r="Z120" s="3">
        <v>0</v>
      </c>
      <c r="AA120" s="3">
        <v>0</v>
      </c>
      <c r="AB120" s="3">
        <v>0</v>
      </c>
      <c r="AC120" s="3">
        <v>0</v>
      </c>
      <c r="AD120" s="93">
        <v>0</v>
      </c>
      <c r="AE120" s="70">
        <f t="shared" si="358"/>
        <v>0</v>
      </c>
      <c r="AG120" s="546"/>
      <c r="AH120" s="193" t="s">
        <v>56</v>
      </c>
      <c r="AI120" s="3"/>
      <c r="AJ120" s="3"/>
      <c r="AK120" s="3"/>
      <c r="AL120" s="3"/>
      <c r="AM120" s="3"/>
      <c r="AN120" s="3"/>
      <c r="AO120" s="3"/>
      <c r="AP120" s="3"/>
      <c r="AQ120" s="3"/>
      <c r="AR120" s="3"/>
      <c r="AS120" s="3"/>
      <c r="AT120" s="93"/>
      <c r="AU120" s="70">
        <f t="shared" si="359"/>
        <v>0</v>
      </c>
      <c r="AW120" s="546"/>
      <c r="AX120" s="193" t="s">
        <v>56</v>
      </c>
      <c r="AY120" s="3"/>
      <c r="AZ120" s="3"/>
      <c r="BA120" s="3"/>
      <c r="BB120" s="3"/>
      <c r="BC120" s="3"/>
      <c r="BD120" s="3"/>
      <c r="BE120" s="3"/>
      <c r="BF120" s="3"/>
      <c r="BG120" s="3"/>
      <c r="BH120" s="3"/>
      <c r="BI120" s="3"/>
      <c r="BJ120" s="93"/>
      <c r="BK120" s="70">
        <f t="shared" si="360"/>
        <v>0</v>
      </c>
    </row>
    <row r="121" spans="1:64" x14ac:dyDescent="0.25">
      <c r="A121" s="546"/>
      <c r="B121" s="193" t="s">
        <v>55</v>
      </c>
      <c r="C121" s="3">
        <v>0</v>
      </c>
      <c r="D121" s="3">
        <v>0</v>
      </c>
      <c r="E121" s="3">
        <v>0</v>
      </c>
      <c r="F121" s="3">
        <v>0</v>
      </c>
      <c r="G121" s="3">
        <v>1710.8329010009768</v>
      </c>
      <c r="H121" s="3">
        <v>0</v>
      </c>
      <c r="I121" s="3">
        <v>0</v>
      </c>
      <c r="J121" s="3">
        <v>0</v>
      </c>
      <c r="K121" s="3">
        <v>380.18508911132818</v>
      </c>
      <c r="L121" s="3">
        <v>0</v>
      </c>
      <c r="M121" s="3">
        <v>0</v>
      </c>
      <c r="N121" s="93">
        <v>0</v>
      </c>
      <c r="O121" s="70">
        <f t="shared" si="357"/>
        <v>2091.0179901123051</v>
      </c>
      <c r="Q121" s="546"/>
      <c r="R121" s="193" t="s">
        <v>55</v>
      </c>
      <c r="S121" s="3">
        <v>0</v>
      </c>
      <c r="T121" s="3">
        <v>0</v>
      </c>
      <c r="U121" s="3">
        <v>0</v>
      </c>
      <c r="V121" s="3">
        <v>0</v>
      </c>
      <c r="W121" s="3">
        <v>0</v>
      </c>
      <c r="X121" s="3">
        <v>0</v>
      </c>
      <c r="Y121" s="3">
        <v>0</v>
      </c>
      <c r="Z121" s="3">
        <v>0</v>
      </c>
      <c r="AA121" s="3">
        <v>0</v>
      </c>
      <c r="AB121" s="3">
        <v>0</v>
      </c>
      <c r="AC121" s="3">
        <v>0</v>
      </c>
      <c r="AD121" s="93">
        <v>0</v>
      </c>
      <c r="AE121" s="70">
        <f t="shared" si="358"/>
        <v>0</v>
      </c>
      <c r="AG121" s="546"/>
      <c r="AH121" s="193" t="s">
        <v>55</v>
      </c>
      <c r="AI121" s="3"/>
      <c r="AJ121" s="3"/>
      <c r="AK121" s="3"/>
      <c r="AL121" s="3"/>
      <c r="AM121" s="3"/>
      <c r="AN121" s="3"/>
      <c r="AO121" s="3"/>
      <c r="AP121" s="3"/>
      <c r="AQ121" s="3"/>
      <c r="AR121" s="3"/>
      <c r="AS121" s="3"/>
      <c r="AT121" s="93"/>
      <c r="AU121" s="70">
        <f t="shared" si="359"/>
        <v>0</v>
      </c>
      <c r="AW121" s="546"/>
      <c r="AX121" s="193" t="s">
        <v>55</v>
      </c>
      <c r="AY121" s="3"/>
      <c r="AZ121" s="3"/>
      <c r="BA121" s="3"/>
      <c r="BB121" s="3"/>
      <c r="BC121" s="3"/>
      <c r="BD121" s="3"/>
      <c r="BE121" s="3"/>
      <c r="BF121" s="3"/>
      <c r="BG121" s="3"/>
      <c r="BH121" s="3"/>
      <c r="BI121" s="3"/>
      <c r="BJ121" s="93"/>
      <c r="BK121" s="70">
        <f t="shared" si="360"/>
        <v>0</v>
      </c>
    </row>
    <row r="122" spans="1:64" x14ac:dyDescent="0.25">
      <c r="A122" s="546"/>
      <c r="B122" s="193" t="s">
        <v>54</v>
      </c>
      <c r="C122" s="3">
        <v>0</v>
      </c>
      <c r="D122" s="3">
        <v>0</v>
      </c>
      <c r="E122" s="3">
        <v>0</v>
      </c>
      <c r="F122" s="3">
        <v>0</v>
      </c>
      <c r="G122" s="3">
        <v>0</v>
      </c>
      <c r="H122" s="3">
        <v>0</v>
      </c>
      <c r="I122" s="3">
        <v>410.72955322265642</v>
      </c>
      <c r="J122" s="3">
        <v>0</v>
      </c>
      <c r="K122" s="3">
        <v>0</v>
      </c>
      <c r="L122" s="3">
        <v>0</v>
      </c>
      <c r="M122" s="3">
        <v>0</v>
      </c>
      <c r="N122" s="93">
        <v>0</v>
      </c>
      <c r="O122" s="70">
        <f t="shared" si="357"/>
        <v>410.72955322265642</v>
      </c>
      <c r="Q122" s="546"/>
      <c r="R122" s="193" t="s">
        <v>54</v>
      </c>
      <c r="S122" s="3">
        <v>0</v>
      </c>
      <c r="T122" s="3">
        <v>0</v>
      </c>
      <c r="U122" s="3">
        <v>0</v>
      </c>
      <c r="V122" s="3">
        <v>0</v>
      </c>
      <c r="W122" s="3">
        <v>0</v>
      </c>
      <c r="X122" s="3">
        <v>0</v>
      </c>
      <c r="Y122" s="3">
        <v>0</v>
      </c>
      <c r="Z122" s="3">
        <v>0</v>
      </c>
      <c r="AA122" s="3">
        <v>0</v>
      </c>
      <c r="AB122" s="3">
        <v>0</v>
      </c>
      <c r="AC122" s="3">
        <v>0</v>
      </c>
      <c r="AD122" s="93">
        <v>0</v>
      </c>
      <c r="AE122" s="70">
        <f t="shared" si="358"/>
        <v>0</v>
      </c>
      <c r="AG122" s="546"/>
      <c r="AH122" s="193" t="s">
        <v>54</v>
      </c>
      <c r="AI122" s="3"/>
      <c r="AJ122" s="3"/>
      <c r="AK122" s="3"/>
      <c r="AL122" s="3"/>
      <c r="AM122" s="3"/>
      <c r="AN122" s="3"/>
      <c r="AO122" s="3"/>
      <c r="AP122" s="3"/>
      <c r="AQ122" s="3"/>
      <c r="AR122" s="3"/>
      <c r="AS122" s="3"/>
      <c r="AT122" s="93"/>
      <c r="AU122" s="70">
        <f t="shared" si="359"/>
        <v>0</v>
      </c>
      <c r="AW122" s="546"/>
      <c r="AX122" s="193" t="s">
        <v>54</v>
      </c>
      <c r="AY122" s="3"/>
      <c r="AZ122" s="3"/>
      <c r="BA122" s="3"/>
      <c r="BB122" s="3"/>
      <c r="BC122" s="3"/>
      <c r="BD122" s="3"/>
      <c r="BE122" s="3"/>
      <c r="BF122" s="3"/>
      <c r="BG122" s="3"/>
      <c r="BH122" s="3"/>
      <c r="BI122" s="3"/>
      <c r="BJ122" s="93"/>
      <c r="BK122" s="70">
        <f t="shared" si="360"/>
        <v>0</v>
      </c>
    </row>
    <row r="123" spans="1:64" x14ac:dyDescent="0.25">
      <c r="A123" s="546"/>
      <c r="B123" s="193" t="s">
        <v>53</v>
      </c>
      <c r="C123" s="3">
        <v>0</v>
      </c>
      <c r="D123" s="3">
        <v>0</v>
      </c>
      <c r="E123" s="3">
        <v>149463.57927830701</v>
      </c>
      <c r="F123" s="3">
        <v>35670.795054586088</v>
      </c>
      <c r="G123" s="3">
        <v>91093.187370802494</v>
      </c>
      <c r="H123" s="3">
        <v>9728.3986512507508</v>
      </c>
      <c r="I123" s="3">
        <v>82543.988556066979</v>
      </c>
      <c r="J123" s="3">
        <v>0</v>
      </c>
      <c r="K123" s="3">
        <v>473153.93440174108</v>
      </c>
      <c r="L123" s="3">
        <v>0</v>
      </c>
      <c r="M123" s="3">
        <v>0</v>
      </c>
      <c r="N123" s="93">
        <v>0</v>
      </c>
      <c r="O123" s="70">
        <f t="shared" si="357"/>
        <v>841653.88331275433</v>
      </c>
      <c r="Q123" s="546"/>
      <c r="R123" s="193" t="s">
        <v>53</v>
      </c>
      <c r="S123" s="3">
        <v>0</v>
      </c>
      <c r="T123" s="3">
        <v>0</v>
      </c>
      <c r="U123" s="3">
        <v>0</v>
      </c>
      <c r="V123" s="3">
        <v>0</v>
      </c>
      <c r="W123" s="3">
        <v>0</v>
      </c>
      <c r="X123" s="3">
        <v>0</v>
      </c>
      <c r="Y123" s="3">
        <v>105538.38536811422</v>
      </c>
      <c r="Z123" s="3">
        <v>0</v>
      </c>
      <c r="AA123" s="3">
        <v>0</v>
      </c>
      <c r="AB123" s="3">
        <v>0</v>
      </c>
      <c r="AC123" s="3">
        <v>0</v>
      </c>
      <c r="AD123" s="93">
        <v>74268.921875</v>
      </c>
      <c r="AE123" s="70">
        <f t="shared" si="358"/>
        <v>179807.30724311422</v>
      </c>
      <c r="AG123" s="546"/>
      <c r="AH123" s="193" t="s">
        <v>53</v>
      </c>
      <c r="AI123" s="3"/>
      <c r="AJ123" s="3"/>
      <c r="AK123" s="3"/>
      <c r="AL123" s="3"/>
      <c r="AM123" s="3"/>
      <c r="AN123" s="3"/>
      <c r="AO123" s="3"/>
      <c r="AP123" s="3"/>
      <c r="AQ123" s="3"/>
      <c r="AR123" s="3"/>
      <c r="AS123" s="3"/>
      <c r="AT123" s="93"/>
      <c r="AU123" s="70">
        <f t="shared" si="359"/>
        <v>0</v>
      </c>
      <c r="AW123" s="546"/>
      <c r="AX123" s="193" t="s">
        <v>53</v>
      </c>
      <c r="AY123" s="3"/>
      <c r="AZ123" s="3"/>
      <c r="BA123" s="3"/>
      <c r="BB123" s="3"/>
      <c r="BC123" s="3"/>
      <c r="BD123" s="3"/>
      <c r="BE123" s="3"/>
      <c r="BF123" s="3"/>
      <c r="BG123" s="3"/>
      <c r="BH123" s="3"/>
      <c r="BI123" s="3"/>
      <c r="BJ123" s="93"/>
      <c r="BK123" s="70">
        <f t="shared" si="360"/>
        <v>0</v>
      </c>
    </row>
    <row r="124" spans="1:64" x14ac:dyDescent="0.25">
      <c r="A124" s="546"/>
      <c r="B124" s="193" t="s">
        <v>52</v>
      </c>
      <c r="C124" s="3">
        <v>0</v>
      </c>
      <c r="D124" s="3">
        <v>0</v>
      </c>
      <c r="E124" s="3">
        <v>0</v>
      </c>
      <c r="F124" s="3">
        <v>0</v>
      </c>
      <c r="G124" s="3">
        <v>153.8999938964844</v>
      </c>
      <c r="H124" s="3">
        <v>0</v>
      </c>
      <c r="I124" s="3">
        <v>0</v>
      </c>
      <c r="J124" s="3">
        <v>0</v>
      </c>
      <c r="K124" s="3">
        <v>0</v>
      </c>
      <c r="L124" s="3">
        <v>0</v>
      </c>
      <c r="M124" s="3">
        <v>0</v>
      </c>
      <c r="N124" s="93">
        <v>0</v>
      </c>
      <c r="O124" s="70">
        <f t="shared" si="357"/>
        <v>153.8999938964844</v>
      </c>
      <c r="Q124" s="546"/>
      <c r="R124" s="193" t="s">
        <v>52</v>
      </c>
      <c r="S124" s="3">
        <v>0</v>
      </c>
      <c r="T124" s="3">
        <v>0</v>
      </c>
      <c r="U124" s="3">
        <v>0</v>
      </c>
      <c r="V124" s="3">
        <v>0</v>
      </c>
      <c r="W124" s="3">
        <v>0</v>
      </c>
      <c r="X124" s="3">
        <v>0</v>
      </c>
      <c r="Y124" s="3">
        <v>0</v>
      </c>
      <c r="Z124" s="3">
        <v>0</v>
      </c>
      <c r="AA124" s="3">
        <v>0</v>
      </c>
      <c r="AB124" s="3">
        <v>0</v>
      </c>
      <c r="AC124" s="3">
        <v>0</v>
      </c>
      <c r="AD124" s="93">
        <v>0</v>
      </c>
      <c r="AE124" s="70">
        <f t="shared" si="358"/>
        <v>0</v>
      </c>
      <c r="AG124" s="546"/>
      <c r="AH124" s="193" t="s">
        <v>52</v>
      </c>
      <c r="AI124" s="3"/>
      <c r="AJ124" s="3"/>
      <c r="AK124" s="3"/>
      <c r="AL124" s="3"/>
      <c r="AM124" s="3"/>
      <c r="AN124" s="3"/>
      <c r="AO124" s="3"/>
      <c r="AP124" s="3"/>
      <c r="AQ124" s="3"/>
      <c r="AR124" s="3"/>
      <c r="AS124" s="3"/>
      <c r="AT124" s="93"/>
      <c r="AU124" s="70">
        <f t="shared" si="359"/>
        <v>0</v>
      </c>
      <c r="AW124" s="546"/>
      <c r="AX124" s="193" t="s">
        <v>52</v>
      </c>
      <c r="AY124" s="3"/>
      <c r="AZ124" s="3"/>
      <c r="BA124" s="3"/>
      <c r="BB124" s="3"/>
      <c r="BC124" s="3"/>
      <c r="BD124" s="3"/>
      <c r="BE124" s="3"/>
      <c r="BF124" s="3"/>
      <c r="BG124" s="3"/>
      <c r="BH124" s="3"/>
      <c r="BI124" s="3"/>
      <c r="BJ124" s="93"/>
      <c r="BK124" s="70">
        <f t="shared" si="360"/>
        <v>0</v>
      </c>
    </row>
    <row r="125" spans="1:64" x14ac:dyDescent="0.25">
      <c r="A125" s="546"/>
      <c r="B125" s="193" t="s">
        <v>51</v>
      </c>
      <c r="C125" s="3">
        <v>0</v>
      </c>
      <c r="D125" s="3">
        <v>0</v>
      </c>
      <c r="E125" s="3">
        <v>0</v>
      </c>
      <c r="F125" s="3">
        <v>0</v>
      </c>
      <c r="G125" s="3">
        <v>0</v>
      </c>
      <c r="H125" s="3">
        <v>0</v>
      </c>
      <c r="I125" s="3">
        <v>0</v>
      </c>
      <c r="J125" s="3">
        <v>0</v>
      </c>
      <c r="K125" s="3">
        <v>0</v>
      </c>
      <c r="L125" s="3">
        <v>0</v>
      </c>
      <c r="M125" s="3">
        <v>0</v>
      </c>
      <c r="N125" s="93">
        <v>0</v>
      </c>
      <c r="O125" s="70">
        <f t="shared" si="357"/>
        <v>0</v>
      </c>
      <c r="Q125" s="546"/>
      <c r="R125" s="193" t="s">
        <v>51</v>
      </c>
      <c r="S125" s="3">
        <v>0</v>
      </c>
      <c r="T125" s="3">
        <v>0</v>
      </c>
      <c r="U125" s="3">
        <v>0</v>
      </c>
      <c r="V125" s="3">
        <v>0</v>
      </c>
      <c r="W125" s="3">
        <v>0</v>
      </c>
      <c r="X125" s="3">
        <v>0</v>
      </c>
      <c r="Y125" s="3">
        <v>0</v>
      </c>
      <c r="Z125" s="3">
        <v>0</v>
      </c>
      <c r="AA125" s="3">
        <v>0</v>
      </c>
      <c r="AB125" s="3">
        <v>0</v>
      </c>
      <c r="AC125" s="3">
        <v>0</v>
      </c>
      <c r="AD125" s="93">
        <v>0</v>
      </c>
      <c r="AE125" s="70">
        <f t="shared" si="358"/>
        <v>0</v>
      </c>
      <c r="AG125" s="546"/>
      <c r="AH125" s="193" t="s">
        <v>51</v>
      </c>
      <c r="AI125" s="3"/>
      <c r="AJ125" s="3"/>
      <c r="AK125" s="3"/>
      <c r="AL125" s="3"/>
      <c r="AM125" s="3"/>
      <c r="AN125" s="3"/>
      <c r="AO125" s="3"/>
      <c r="AP125" s="3"/>
      <c r="AQ125" s="3"/>
      <c r="AR125" s="3"/>
      <c r="AS125" s="3"/>
      <c r="AT125" s="93"/>
      <c r="AU125" s="70">
        <f t="shared" si="359"/>
        <v>0</v>
      </c>
      <c r="AW125" s="546"/>
      <c r="AX125" s="193" t="s">
        <v>51</v>
      </c>
      <c r="AY125" s="3"/>
      <c r="AZ125" s="3"/>
      <c r="BA125" s="3"/>
      <c r="BB125" s="3"/>
      <c r="BC125" s="3"/>
      <c r="BD125" s="3"/>
      <c r="BE125" s="3"/>
      <c r="BF125" s="3"/>
      <c r="BG125" s="3"/>
      <c r="BH125" s="3"/>
      <c r="BI125" s="3"/>
      <c r="BJ125" s="93"/>
      <c r="BK125" s="70">
        <f t="shared" si="360"/>
        <v>0</v>
      </c>
    </row>
    <row r="126" spans="1:64" x14ac:dyDescent="0.25">
      <c r="A126" s="546"/>
      <c r="B126" s="193" t="s">
        <v>50</v>
      </c>
      <c r="C126" s="3">
        <v>0</v>
      </c>
      <c r="D126" s="3">
        <v>0</v>
      </c>
      <c r="E126" s="3">
        <v>0</v>
      </c>
      <c r="F126" s="3">
        <v>0</v>
      </c>
      <c r="G126" s="3">
        <v>0</v>
      </c>
      <c r="H126" s="3">
        <v>0</v>
      </c>
      <c r="I126" s="3">
        <v>0</v>
      </c>
      <c r="J126" s="3">
        <v>0</v>
      </c>
      <c r="K126" s="3">
        <v>0</v>
      </c>
      <c r="L126" s="3">
        <v>0</v>
      </c>
      <c r="M126" s="3">
        <v>0</v>
      </c>
      <c r="N126" s="93">
        <v>0</v>
      </c>
      <c r="O126" s="70">
        <f t="shared" si="357"/>
        <v>0</v>
      </c>
      <c r="Q126" s="546"/>
      <c r="R126" s="193" t="s">
        <v>50</v>
      </c>
      <c r="S126" s="3">
        <v>0</v>
      </c>
      <c r="T126" s="3">
        <v>0</v>
      </c>
      <c r="U126" s="3">
        <v>0</v>
      </c>
      <c r="V126" s="3">
        <v>0</v>
      </c>
      <c r="W126" s="3">
        <v>0</v>
      </c>
      <c r="X126" s="3">
        <v>0</v>
      </c>
      <c r="Y126" s="3">
        <v>0</v>
      </c>
      <c r="Z126" s="3">
        <v>0</v>
      </c>
      <c r="AA126" s="3">
        <v>0</v>
      </c>
      <c r="AB126" s="3">
        <v>0</v>
      </c>
      <c r="AC126" s="3">
        <v>0</v>
      </c>
      <c r="AD126" s="93">
        <v>0</v>
      </c>
      <c r="AE126" s="70">
        <f t="shared" si="358"/>
        <v>0</v>
      </c>
      <c r="AG126" s="546"/>
      <c r="AH126" s="193" t="s">
        <v>50</v>
      </c>
      <c r="AI126" s="3"/>
      <c r="AJ126" s="3"/>
      <c r="AK126" s="3"/>
      <c r="AL126" s="3"/>
      <c r="AM126" s="3"/>
      <c r="AN126" s="3"/>
      <c r="AO126" s="3"/>
      <c r="AP126" s="3"/>
      <c r="AQ126" s="3"/>
      <c r="AR126" s="3"/>
      <c r="AS126" s="3"/>
      <c r="AT126" s="93"/>
      <c r="AU126" s="70">
        <f t="shared" si="359"/>
        <v>0</v>
      </c>
      <c r="AW126" s="546"/>
      <c r="AX126" s="193" t="s">
        <v>50</v>
      </c>
      <c r="AY126" s="3"/>
      <c r="AZ126" s="3"/>
      <c r="BA126" s="3"/>
      <c r="BB126" s="3"/>
      <c r="BC126" s="3"/>
      <c r="BD126" s="3"/>
      <c r="BE126" s="3"/>
      <c r="BF126" s="3"/>
      <c r="BG126" s="3"/>
      <c r="BH126" s="3"/>
      <c r="BI126" s="3"/>
      <c r="BJ126" s="93"/>
      <c r="BK126" s="70">
        <f t="shared" si="360"/>
        <v>0</v>
      </c>
    </row>
    <row r="127" spans="1:64" x14ac:dyDescent="0.25">
      <c r="A127" s="546"/>
      <c r="B127" s="193" t="s">
        <v>49</v>
      </c>
      <c r="C127" s="3">
        <v>0</v>
      </c>
      <c r="D127" s="3">
        <v>0</v>
      </c>
      <c r="E127" s="3">
        <v>0</v>
      </c>
      <c r="F127" s="3">
        <v>0</v>
      </c>
      <c r="G127" s="3">
        <v>0</v>
      </c>
      <c r="H127" s="3">
        <v>0</v>
      </c>
      <c r="I127" s="3">
        <v>0</v>
      </c>
      <c r="J127" s="3">
        <v>0</v>
      </c>
      <c r="K127" s="3">
        <v>0</v>
      </c>
      <c r="L127" s="3">
        <v>0</v>
      </c>
      <c r="M127" s="3">
        <v>0</v>
      </c>
      <c r="N127" s="93">
        <v>0</v>
      </c>
      <c r="O127" s="70">
        <f t="shared" si="357"/>
        <v>0</v>
      </c>
      <c r="Q127" s="546"/>
      <c r="R127" s="193" t="s">
        <v>49</v>
      </c>
      <c r="S127" s="3">
        <v>0</v>
      </c>
      <c r="T127" s="3">
        <v>0</v>
      </c>
      <c r="U127" s="3">
        <v>0</v>
      </c>
      <c r="V127" s="3">
        <v>0</v>
      </c>
      <c r="W127" s="3">
        <v>0</v>
      </c>
      <c r="X127" s="3">
        <v>0</v>
      </c>
      <c r="Y127" s="3">
        <v>0</v>
      </c>
      <c r="Z127" s="3">
        <v>0</v>
      </c>
      <c r="AA127" s="3">
        <v>0</v>
      </c>
      <c r="AB127" s="3">
        <v>0</v>
      </c>
      <c r="AC127" s="3">
        <v>0</v>
      </c>
      <c r="AD127" s="93">
        <v>0</v>
      </c>
      <c r="AE127" s="70">
        <f t="shared" si="358"/>
        <v>0</v>
      </c>
      <c r="AG127" s="546"/>
      <c r="AH127" s="193" t="s">
        <v>49</v>
      </c>
      <c r="AI127" s="3"/>
      <c r="AJ127" s="3"/>
      <c r="AK127" s="3"/>
      <c r="AL127" s="3"/>
      <c r="AM127" s="3"/>
      <c r="AN127" s="3"/>
      <c r="AO127" s="3"/>
      <c r="AP127" s="3"/>
      <c r="AQ127" s="3"/>
      <c r="AR127" s="3"/>
      <c r="AS127" s="3"/>
      <c r="AT127" s="93"/>
      <c r="AU127" s="70">
        <f t="shared" si="359"/>
        <v>0</v>
      </c>
      <c r="AW127" s="546"/>
      <c r="AX127" s="193" t="s">
        <v>49</v>
      </c>
      <c r="AY127" s="3"/>
      <c r="AZ127" s="3"/>
      <c r="BA127" s="3"/>
      <c r="BB127" s="3"/>
      <c r="BC127" s="3"/>
      <c r="BD127" s="3"/>
      <c r="BE127" s="3"/>
      <c r="BF127" s="3"/>
      <c r="BG127" s="3"/>
      <c r="BH127" s="3"/>
      <c r="BI127" s="3"/>
      <c r="BJ127" s="93"/>
      <c r="BK127" s="70">
        <f t="shared" si="360"/>
        <v>0</v>
      </c>
    </row>
    <row r="128" spans="1:64" ht="15.75" thickBot="1" x14ac:dyDescent="0.3">
      <c r="A128" s="547"/>
      <c r="B128" s="193" t="s">
        <v>48</v>
      </c>
      <c r="C128" s="3">
        <v>0</v>
      </c>
      <c r="D128" s="3">
        <v>0</v>
      </c>
      <c r="E128" s="3">
        <v>0</v>
      </c>
      <c r="F128" s="3">
        <v>0</v>
      </c>
      <c r="G128" s="3">
        <v>0</v>
      </c>
      <c r="H128" s="3">
        <v>0</v>
      </c>
      <c r="I128" s="3">
        <v>0</v>
      </c>
      <c r="J128" s="3">
        <v>0</v>
      </c>
      <c r="K128" s="3">
        <v>0</v>
      </c>
      <c r="L128" s="3">
        <v>0</v>
      </c>
      <c r="M128" s="3">
        <v>0</v>
      </c>
      <c r="N128" s="93">
        <v>3567.963134765625</v>
      </c>
      <c r="O128" s="70">
        <f t="shared" si="357"/>
        <v>3567.963134765625</v>
      </c>
      <c r="Q128" s="547"/>
      <c r="R128" s="193" t="s">
        <v>48</v>
      </c>
      <c r="S128" s="3">
        <v>0</v>
      </c>
      <c r="T128" s="3">
        <v>0</v>
      </c>
      <c r="U128" s="3">
        <v>0</v>
      </c>
      <c r="V128" s="3">
        <v>0</v>
      </c>
      <c r="W128" s="3">
        <v>0</v>
      </c>
      <c r="X128" s="3">
        <v>0</v>
      </c>
      <c r="Y128" s="3">
        <v>0</v>
      </c>
      <c r="Z128" s="3">
        <v>0</v>
      </c>
      <c r="AA128" s="3">
        <v>0</v>
      </c>
      <c r="AB128" s="3">
        <v>0</v>
      </c>
      <c r="AC128" s="3">
        <v>0</v>
      </c>
      <c r="AD128" s="93">
        <v>0</v>
      </c>
      <c r="AE128" s="70">
        <f t="shared" si="358"/>
        <v>0</v>
      </c>
      <c r="AG128" s="547"/>
      <c r="AH128" s="193" t="s">
        <v>48</v>
      </c>
      <c r="AI128" s="3"/>
      <c r="AJ128" s="3"/>
      <c r="AK128" s="3"/>
      <c r="AL128" s="3"/>
      <c r="AM128" s="3"/>
      <c r="AN128" s="3"/>
      <c r="AO128" s="3"/>
      <c r="AP128" s="3"/>
      <c r="AQ128" s="3"/>
      <c r="AR128" s="3"/>
      <c r="AS128" s="3"/>
      <c r="AT128" s="93"/>
      <c r="AU128" s="70">
        <f t="shared" si="359"/>
        <v>0</v>
      </c>
      <c r="AW128" s="547"/>
      <c r="AX128" s="193" t="s">
        <v>48</v>
      </c>
      <c r="AY128" s="3"/>
      <c r="AZ128" s="3"/>
      <c r="BA128" s="3"/>
      <c r="BB128" s="3"/>
      <c r="BC128" s="3"/>
      <c r="BD128" s="3"/>
      <c r="BE128" s="3"/>
      <c r="BF128" s="3"/>
      <c r="BG128" s="3"/>
      <c r="BH128" s="3"/>
      <c r="BI128" s="3"/>
      <c r="BJ128" s="93"/>
      <c r="BK128" s="70">
        <f t="shared" si="360"/>
        <v>0</v>
      </c>
    </row>
    <row r="129" spans="1:63" ht="15.75" thickBot="1" x14ac:dyDescent="0.3">
      <c r="B129" s="194" t="s">
        <v>42</v>
      </c>
      <c r="C129" s="186">
        <f>SUM(C116:C128)</f>
        <v>0</v>
      </c>
      <c r="D129" s="186">
        <f t="shared" ref="D129" si="361">SUM(D116:D128)</f>
        <v>0</v>
      </c>
      <c r="E129" s="186">
        <f t="shared" ref="E129" si="362">SUM(E116:E128)</f>
        <v>149463.57927830701</v>
      </c>
      <c r="F129" s="186">
        <f t="shared" ref="F129" si="363">SUM(F116:F128)</f>
        <v>35670.795054586088</v>
      </c>
      <c r="G129" s="186">
        <f t="shared" ref="G129" si="364">SUM(G116:G128)</f>
        <v>94364.78330280933</v>
      </c>
      <c r="H129" s="186">
        <f t="shared" ref="H129" si="365">SUM(H116:H128)</f>
        <v>9728.3986512507508</v>
      </c>
      <c r="I129" s="186">
        <f t="shared" ref="I129" si="366">SUM(I116:I128)</f>
        <v>82954.718109289635</v>
      </c>
      <c r="J129" s="186">
        <f t="shared" ref="J129" si="367">SUM(J116:J128)</f>
        <v>0</v>
      </c>
      <c r="K129" s="186">
        <f t="shared" ref="K129" si="368">SUM(K116:K128)</f>
        <v>473846.75572132115</v>
      </c>
      <c r="L129" s="186">
        <f t="shared" ref="L129" si="369">SUM(L116:L128)</f>
        <v>0</v>
      </c>
      <c r="M129" s="186">
        <f t="shared" ref="M129" si="370">SUM(M116:M128)</f>
        <v>0</v>
      </c>
      <c r="N129" s="383">
        <f t="shared" ref="N129" si="371">SUM(N116:N128)</f>
        <v>3567.963134765625</v>
      </c>
      <c r="O129" s="73">
        <f t="shared" si="357"/>
        <v>849596.99325232953</v>
      </c>
      <c r="Q129" s="74"/>
      <c r="R129" s="194" t="s">
        <v>42</v>
      </c>
      <c r="S129" s="186">
        <f>SUM(S116:S128)</f>
        <v>0</v>
      </c>
      <c r="T129" s="186">
        <f t="shared" ref="T129" si="372">SUM(T116:T128)</f>
        <v>0</v>
      </c>
      <c r="U129" s="186">
        <f t="shared" ref="U129" si="373">SUM(U116:U128)</f>
        <v>0</v>
      </c>
      <c r="V129" s="186">
        <f t="shared" ref="V129" si="374">SUM(V116:V128)</f>
        <v>0</v>
      </c>
      <c r="W129" s="186">
        <f t="shared" ref="W129" si="375">SUM(W116:W128)</f>
        <v>0</v>
      </c>
      <c r="X129" s="186">
        <f t="shared" ref="X129" si="376">SUM(X116:X128)</f>
        <v>0</v>
      </c>
      <c r="Y129" s="186">
        <f t="shared" ref="Y129" si="377">SUM(Y116:Y128)</f>
        <v>105538.38536811422</v>
      </c>
      <c r="Z129" s="186">
        <f t="shared" ref="Z129" si="378">SUM(Z116:Z128)</f>
        <v>0</v>
      </c>
      <c r="AA129" s="186">
        <f t="shared" ref="AA129" si="379">SUM(AA116:AA128)</f>
        <v>0</v>
      </c>
      <c r="AB129" s="186">
        <f t="shared" ref="AB129" si="380">SUM(AB116:AB128)</f>
        <v>0</v>
      </c>
      <c r="AC129" s="186">
        <f t="shared" ref="AC129" si="381">SUM(AC116:AC128)</f>
        <v>0</v>
      </c>
      <c r="AD129" s="383">
        <f t="shared" ref="AD129" si="382">SUM(AD116:AD128)</f>
        <v>74268.921875</v>
      </c>
      <c r="AE129" s="73">
        <f t="shared" si="358"/>
        <v>179807.30724311422</v>
      </c>
      <c r="AG129" s="74"/>
      <c r="AH129" s="194" t="s">
        <v>42</v>
      </c>
      <c r="AI129" s="186">
        <f>SUM(AI116:AI128)</f>
        <v>0</v>
      </c>
      <c r="AJ129" s="186">
        <f t="shared" ref="AJ129" si="383">SUM(AJ116:AJ128)</f>
        <v>0</v>
      </c>
      <c r="AK129" s="186">
        <f t="shared" ref="AK129" si="384">SUM(AK116:AK128)</f>
        <v>0</v>
      </c>
      <c r="AL129" s="186">
        <f t="shared" ref="AL129" si="385">SUM(AL116:AL128)</f>
        <v>0</v>
      </c>
      <c r="AM129" s="186">
        <f t="shared" ref="AM129" si="386">SUM(AM116:AM128)</f>
        <v>0</v>
      </c>
      <c r="AN129" s="186">
        <f t="shared" ref="AN129" si="387">SUM(AN116:AN128)</f>
        <v>0</v>
      </c>
      <c r="AO129" s="186">
        <f t="shared" ref="AO129" si="388">SUM(AO116:AO128)</f>
        <v>0</v>
      </c>
      <c r="AP129" s="186">
        <f t="shared" ref="AP129" si="389">SUM(AP116:AP128)</f>
        <v>0</v>
      </c>
      <c r="AQ129" s="186">
        <f t="shared" ref="AQ129" si="390">SUM(AQ116:AQ128)</f>
        <v>0</v>
      </c>
      <c r="AR129" s="186">
        <f t="shared" ref="AR129" si="391">SUM(AR116:AR128)</f>
        <v>0</v>
      </c>
      <c r="AS129" s="186">
        <f t="shared" ref="AS129" si="392">SUM(AS116:AS128)</f>
        <v>0</v>
      </c>
      <c r="AT129" s="383">
        <f t="shared" ref="AT129" si="393">SUM(AT116:AT128)</f>
        <v>0</v>
      </c>
      <c r="AU129" s="73">
        <f t="shared" si="359"/>
        <v>0</v>
      </c>
      <c r="AW129" s="74"/>
      <c r="AX129" s="194" t="s">
        <v>42</v>
      </c>
      <c r="AY129" s="186">
        <f>SUM(AY116:AY128)</f>
        <v>0</v>
      </c>
      <c r="AZ129" s="186">
        <f t="shared" ref="AZ129" si="394">SUM(AZ116:AZ128)</f>
        <v>0</v>
      </c>
      <c r="BA129" s="186">
        <f t="shared" ref="BA129" si="395">SUM(BA116:BA128)</f>
        <v>0</v>
      </c>
      <c r="BB129" s="186">
        <f t="shared" ref="BB129" si="396">SUM(BB116:BB128)</f>
        <v>0</v>
      </c>
      <c r="BC129" s="186">
        <f t="shared" ref="BC129" si="397">SUM(BC116:BC128)</f>
        <v>0</v>
      </c>
      <c r="BD129" s="186">
        <f t="shared" ref="BD129" si="398">SUM(BD116:BD128)</f>
        <v>0</v>
      </c>
      <c r="BE129" s="186">
        <f t="shared" ref="BE129" si="399">SUM(BE116:BE128)</f>
        <v>0</v>
      </c>
      <c r="BF129" s="186">
        <f t="shared" ref="BF129" si="400">SUM(BF116:BF128)</f>
        <v>0</v>
      </c>
      <c r="BG129" s="186">
        <f t="shared" ref="BG129" si="401">SUM(BG116:BG128)</f>
        <v>0</v>
      </c>
      <c r="BH129" s="186">
        <f t="shared" ref="BH129" si="402">SUM(BH116:BH128)</f>
        <v>0</v>
      </c>
      <c r="BI129" s="186">
        <f t="shared" ref="BI129" si="403">SUM(BI116:BI128)</f>
        <v>0</v>
      </c>
      <c r="BJ129" s="383">
        <f t="shared" ref="BJ129" si="404">SUM(BJ116:BJ128)</f>
        <v>0</v>
      </c>
      <c r="BK129" s="73">
        <f t="shared" si="360"/>
        <v>0</v>
      </c>
    </row>
    <row r="130" spans="1:63" ht="21.75" thickBot="1" x14ac:dyDescent="0.3">
      <c r="A130" s="75"/>
      <c r="Q130" s="75"/>
      <c r="AG130" s="75"/>
      <c r="AW130" s="75"/>
    </row>
    <row r="131" spans="1:63" ht="21.75" thickBot="1" x14ac:dyDescent="0.3">
      <c r="A131" s="75"/>
      <c r="B131" s="181" t="s">
        <v>35</v>
      </c>
      <c r="C131" s="182">
        <f t="shared" ref="C131:N131" si="405">C$3</f>
        <v>44927</v>
      </c>
      <c r="D131" s="182">
        <f t="shared" si="405"/>
        <v>44958</v>
      </c>
      <c r="E131" s="182">
        <f t="shared" si="405"/>
        <v>44986</v>
      </c>
      <c r="F131" s="182">
        <f t="shared" si="405"/>
        <v>45017</v>
      </c>
      <c r="G131" s="182">
        <f t="shared" si="405"/>
        <v>45047</v>
      </c>
      <c r="H131" s="182">
        <f t="shared" si="405"/>
        <v>45078</v>
      </c>
      <c r="I131" s="182">
        <f t="shared" si="405"/>
        <v>45108</v>
      </c>
      <c r="J131" s="182">
        <f t="shared" si="405"/>
        <v>45139</v>
      </c>
      <c r="K131" s="182">
        <f t="shared" si="405"/>
        <v>45170</v>
      </c>
      <c r="L131" s="182">
        <f t="shared" si="405"/>
        <v>45200</v>
      </c>
      <c r="M131" s="182">
        <f t="shared" si="405"/>
        <v>45231</v>
      </c>
      <c r="N131" s="182" t="str">
        <f t="shared" si="405"/>
        <v>Dec-23 +</v>
      </c>
      <c r="O131" s="183" t="s">
        <v>33</v>
      </c>
      <c r="Q131" s="75"/>
      <c r="R131" s="181" t="s">
        <v>35</v>
      </c>
      <c r="S131" s="182">
        <f t="shared" ref="S131:AD131" si="406">S$3</f>
        <v>44927</v>
      </c>
      <c r="T131" s="182">
        <f t="shared" si="406"/>
        <v>44958</v>
      </c>
      <c r="U131" s="182">
        <f t="shared" si="406"/>
        <v>44986</v>
      </c>
      <c r="V131" s="182">
        <f t="shared" si="406"/>
        <v>45017</v>
      </c>
      <c r="W131" s="182">
        <f t="shared" si="406"/>
        <v>45047</v>
      </c>
      <c r="X131" s="182">
        <f t="shared" si="406"/>
        <v>45078</v>
      </c>
      <c r="Y131" s="182">
        <f t="shared" si="406"/>
        <v>45108</v>
      </c>
      <c r="Z131" s="182">
        <f t="shared" si="406"/>
        <v>45139</v>
      </c>
      <c r="AA131" s="182">
        <f t="shared" si="406"/>
        <v>45170</v>
      </c>
      <c r="AB131" s="182">
        <f t="shared" si="406"/>
        <v>45200</v>
      </c>
      <c r="AC131" s="182">
        <f t="shared" si="406"/>
        <v>45231</v>
      </c>
      <c r="AD131" s="182" t="str">
        <f t="shared" si="406"/>
        <v>Dec-23 +</v>
      </c>
      <c r="AE131" s="183" t="s">
        <v>33</v>
      </c>
      <c r="AG131" s="75"/>
      <c r="AH131" s="181" t="s">
        <v>35</v>
      </c>
      <c r="AI131" s="182">
        <f t="shared" ref="AI131:AT131" si="407">AI$3</f>
        <v>44927</v>
      </c>
      <c r="AJ131" s="182">
        <f t="shared" si="407"/>
        <v>44958</v>
      </c>
      <c r="AK131" s="182">
        <f t="shared" si="407"/>
        <v>44986</v>
      </c>
      <c r="AL131" s="182">
        <f t="shared" si="407"/>
        <v>45017</v>
      </c>
      <c r="AM131" s="182">
        <f t="shared" si="407"/>
        <v>45047</v>
      </c>
      <c r="AN131" s="182">
        <f t="shared" si="407"/>
        <v>45078</v>
      </c>
      <c r="AO131" s="182">
        <f t="shared" si="407"/>
        <v>45108</v>
      </c>
      <c r="AP131" s="182">
        <f t="shared" si="407"/>
        <v>45139</v>
      </c>
      <c r="AQ131" s="182">
        <f t="shared" si="407"/>
        <v>45170</v>
      </c>
      <c r="AR131" s="182">
        <f t="shared" si="407"/>
        <v>45200</v>
      </c>
      <c r="AS131" s="182">
        <f t="shared" si="407"/>
        <v>45231</v>
      </c>
      <c r="AT131" s="182" t="str">
        <f t="shared" si="407"/>
        <v>Dec-23 +</v>
      </c>
      <c r="AU131" s="183" t="s">
        <v>33</v>
      </c>
      <c r="AW131" s="75"/>
      <c r="AX131" s="181" t="s">
        <v>35</v>
      </c>
      <c r="AY131" s="182">
        <f t="shared" ref="AY131:BJ131" si="408">AY$3</f>
        <v>44927</v>
      </c>
      <c r="AZ131" s="182">
        <f t="shared" si="408"/>
        <v>44958</v>
      </c>
      <c r="BA131" s="182">
        <f t="shared" si="408"/>
        <v>44986</v>
      </c>
      <c r="BB131" s="182">
        <f t="shared" si="408"/>
        <v>45017</v>
      </c>
      <c r="BC131" s="182">
        <f t="shared" si="408"/>
        <v>45047</v>
      </c>
      <c r="BD131" s="182">
        <f t="shared" si="408"/>
        <v>45078</v>
      </c>
      <c r="BE131" s="182">
        <f t="shared" si="408"/>
        <v>45108</v>
      </c>
      <c r="BF131" s="182">
        <f t="shared" si="408"/>
        <v>45139</v>
      </c>
      <c r="BG131" s="182">
        <f t="shared" si="408"/>
        <v>45170</v>
      </c>
      <c r="BH131" s="182">
        <f t="shared" si="408"/>
        <v>45200</v>
      </c>
      <c r="BI131" s="182">
        <f t="shared" si="408"/>
        <v>45231</v>
      </c>
      <c r="BJ131" s="182" t="str">
        <f t="shared" si="408"/>
        <v>Dec-23 +</v>
      </c>
      <c r="BK131" s="183" t="s">
        <v>33</v>
      </c>
    </row>
    <row r="132" spans="1:63" ht="15" customHeight="1" x14ac:dyDescent="0.25">
      <c r="A132" s="542" t="s">
        <v>69</v>
      </c>
      <c r="B132" s="193" t="s">
        <v>60</v>
      </c>
      <c r="C132" s="3">
        <v>0</v>
      </c>
      <c r="D132" s="3">
        <v>0</v>
      </c>
      <c r="E132" s="3">
        <v>0</v>
      </c>
      <c r="F132" s="3">
        <v>0</v>
      </c>
      <c r="G132" s="3">
        <v>0</v>
      </c>
      <c r="H132" s="3">
        <v>0</v>
      </c>
      <c r="I132" s="3">
        <v>0</v>
      </c>
      <c r="J132" s="3">
        <v>0</v>
      </c>
      <c r="K132" s="3">
        <v>0</v>
      </c>
      <c r="L132" s="3">
        <v>0</v>
      </c>
      <c r="M132" s="3">
        <v>0</v>
      </c>
      <c r="N132" s="93">
        <v>0</v>
      </c>
      <c r="O132" s="70">
        <f t="shared" ref="O132:O145" si="409">SUM(C132:N132)</f>
        <v>0</v>
      </c>
      <c r="Q132" s="542" t="s">
        <v>69</v>
      </c>
      <c r="R132" s="193" t="s">
        <v>60</v>
      </c>
      <c r="S132" s="3">
        <v>0</v>
      </c>
      <c r="T132" s="3">
        <v>0</v>
      </c>
      <c r="U132" s="3">
        <v>0</v>
      </c>
      <c r="V132" s="3">
        <v>0</v>
      </c>
      <c r="W132" s="3">
        <v>0</v>
      </c>
      <c r="X132" s="3">
        <v>0</v>
      </c>
      <c r="Y132" s="3">
        <v>0</v>
      </c>
      <c r="Z132" s="3">
        <v>0</v>
      </c>
      <c r="AA132" s="3">
        <v>0</v>
      </c>
      <c r="AB132" s="3">
        <v>0</v>
      </c>
      <c r="AC132" s="3">
        <v>0</v>
      </c>
      <c r="AD132" s="93">
        <v>0</v>
      </c>
      <c r="AE132" s="70">
        <f t="shared" ref="AE132:AE145" si="410">SUM(S132:AD132)</f>
        <v>0</v>
      </c>
      <c r="AG132" s="542" t="s">
        <v>69</v>
      </c>
      <c r="AH132" s="193" t="s">
        <v>60</v>
      </c>
      <c r="AI132" s="3"/>
      <c r="AJ132" s="3"/>
      <c r="AK132" s="3"/>
      <c r="AL132" s="3"/>
      <c r="AM132" s="3"/>
      <c r="AN132" s="3"/>
      <c r="AO132" s="3"/>
      <c r="AP132" s="3"/>
      <c r="AQ132" s="3"/>
      <c r="AR132" s="3"/>
      <c r="AS132" s="3"/>
      <c r="AT132" s="93"/>
      <c r="AU132" s="70">
        <f t="shared" ref="AU132:AU145" si="411">SUM(AI132:AT132)</f>
        <v>0</v>
      </c>
      <c r="AW132" s="542" t="s">
        <v>69</v>
      </c>
      <c r="AX132" s="193" t="s">
        <v>60</v>
      </c>
      <c r="AY132" s="3"/>
      <c r="AZ132" s="3"/>
      <c r="BA132" s="3"/>
      <c r="BB132" s="3"/>
      <c r="BC132" s="3"/>
      <c r="BD132" s="3"/>
      <c r="BE132" s="3"/>
      <c r="BF132" s="3"/>
      <c r="BG132" s="3"/>
      <c r="BH132" s="3"/>
      <c r="BI132" s="3"/>
      <c r="BJ132" s="93"/>
      <c r="BK132" s="70">
        <f t="shared" ref="BK132:BK145" si="412">SUM(AY132:BJ132)</f>
        <v>0</v>
      </c>
    </row>
    <row r="133" spans="1:63" x14ac:dyDescent="0.25">
      <c r="A133" s="543"/>
      <c r="B133" s="193" t="s">
        <v>59</v>
      </c>
      <c r="C133" s="3">
        <v>0</v>
      </c>
      <c r="D133" s="3">
        <v>0</v>
      </c>
      <c r="E133" s="3">
        <v>0</v>
      </c>
      <c r="F133" s="3">
        <v>0</v>
      </c>
      <c r="G133" s="3">
        <v>0</v>
      </c>
      <c r="H133" s="3">
        <v>0</v>
      </c>
      <c r="I133" s="3">
        <v>0</v>
      </c>
      <c r="J133" s="3">
        <v>0</v>
      </c>
      <c r="K133" s="3">
        <v>0</v>
      </c>
      <c r="L133" s="3">
        <v>0</v>
      </c>
      <c r="M133" s="3">
        <v>0</v>
      </c>
      <c r="N133" s="93">
        <v>0</v>
      </c>
      <c r="O133" s="70">
        <f t="shared" si="409"/>
        <v>0</v>
      </c>
      <c r="Q133" s="543"/>
      <c r="R133" s="193" t="s">
        <v>59</v>
      </c>
      <c r="S133" s="3">
        <v>0</v>
      </c>
      <c r="T133" s="3">
        <v>0</v>
      </c>
      <c r="U133" s="3">
        <v>0</v>
      </c>
      <c r="V133" s="3">
        <v>0</v>
      </c>
      <c r="W133" s="3">
        <v>0</v>
      </c>
      <c r="X133" s="3">
        <v>0</v>
      </c>
      <c r="Y133" s="3">
        <v>0</v>
      </c>
      <c r="Z133" s="3">
        <v>0</v>
      </c>
      <c r="AA133" s="3">
        <v>0</v>
      </c>
      <c r="AB133" s="3">
        <v>0</v>
      </c>
      <c r="AC133" s="3">
        <v>0</v>
      </c>
      <c r="AD133" s="93">
        <v>0</v>
      </c>
      <c r="AE133" s="70">
        <f t="shared" si="410"/>
        <v>0</v>
      </c>
      <c r="AG133" s="543"/>
      <c r="AH133" s="193" t="s">
        <v>59</v>
      </c>
      <c r="AI133" s="3"/>
      <c r="AJ133" s="3"/>
      <c r="AK133" s="3"/>
      <c r="AL133" s="3"/>
      <c r="AM133" s="3"/>
      <c r="AN133" s="3"/>
      <c r="AO133" s="3"/>
      <c r="AP133" s="3"/>
      <c r="AQ133" s="3"/>
      <c r="AR133" s="3"/>
      <c r="AS133" s="3"/>
      <c r="AT133" s="93"/>
      <c r="AU133" s="70">
        <f t="shared" si="411"/>
        <v>0</v>
      </c>
      <c r="AW133" s="543"/>
      <c r="AX133" s="193" t="s">
        <v>59</v>
      </c>
      <c r="AY133" s="3"/>
      <c r="AZ133" s="3"/>
      <c r="BA133" s="3"/>
      <c r="BB133" s="3"/>
      <c r="BC133" s="3"/>
      <c r="BD133" s="3"/>
      <c r="BE133" s="3"/>
      <c r="BF133" s="3"/>
      <c r="BG133" s="3"/>
      <c r="BH133" s="3"/>
      <c r="BI133" s="3"/>
      <c r="BJ133" s="93"/>
      <c r="BK133" s="70">
        <f t="shared" si="412"/>
        <v>0</v>
      </c>
    </row>
    <row r="134" spans="1:63" x14ac:dyDescent="0.25">
      <c r="A134" s="543"/>
      <c r="B134" s="193" t="s">
        <v>58</v>
      </c>
      <c r="C134" s="3">
        <v>0</v>
      </c>
      <c r="D134" s="3">
        <v>0</v>
      </c>
      <c r="E134" s="3">
        <v>0</v>
      </c>
      <c r="F134" s="3">
        <v>0</v>
      </c>
      <c r="G134" s="3">
        <v>0</v>
      </c>
      <c r="H134" s="3">
        <v>0</v>
      </c>
      <c r="I134" s="3">
        <v>0</v>
      </c>
      <c r="J134" s="3">
        <v>0</v>
      </c>
      <c r="K134" s="3">
        <v>0</v>
      </c>
      <c r="L134" s="3">
        <v>0</v>
      </c>
      <c r="M134" s="3">
        <v>0</v>
      </c>
      <c r="N134" s="93">
        <v>0</v>
      </c>
      <c r="O134" s="70">
        <f t="shared" si="409"/>
        <v>0</v>
      </c>
      <c r="Q134" s="543"/>
      <c r="R134" s="193" t="s">
        <v>58</v>
      </c>
      <c r="S134" s="3">
        <v>0</v>
      </c>
      <c r="T134" s="3">
        <v>0</v>
      </c>
      <c r="U134" s="3">
        <v>0</v>
      </c>
      <c r="V134" s="3">
        <v>0</v>
      </c>
      <c r="W134" s="3">
        <v>0</v>
      </c>
      <c r="X134" s="3">
        <v>0</v>
      </c>
      <c r="Y134" s="3">
        <v>0</v>
      </c>
      <c r="Z134" s="3">
        <v>0</v>
      </c>
      <c r="AA134" s="3">
        <v>0</v>
      </c>
      <c r="AB134" s="3">
        <v>0</v>
      </c>
      <c r="AC134" s="3">
        <v>0</v>
      </c>
      <c r="AD134" s="93">
        <v>0</v>
      </c>
      <c r="AE134" s="70">
        <f t="shared" si="410"/>
        <v>0</v>
      </c>
      <c r="AG134" s="543"/>
      <c r="AH134" s="193" t="s">
        <v>58</v>
      </c>
      <c r="AI134" s="3"/>
      <c r="AJ134" s="3"/>
      <c r="AK134" s="3"/>
      <c r="AL134" s="3"/>
      <c r="AM134" s="3"/>
      <c r="AN134" s="3"/>
      <c r="AO134" s="3"/>
      <c r="AP134" s="3"/>
      <c r="AQ134" s="3"/>
      <c r="AR134" s="3"/>
      <c r="AS134" s="3"/>
      <c r="AT134" s="93"/>
      <c r="AU134" s="70">
        <f t="shared" si="411"/>
        <v>0</v>
      </c>
      <c r="AW134" s="543"/>
      <c r="AX134" s="193" t="s">
        <v>58</v>
      </c>
      <c r="AY134" s="3"/>
      <c r="AZ134" s="3"/>
      <c r="BA134" s="3"/>
      <c r="BB134" s="3"/>
      <c r="BC134" s="3"/>
      <c r="BD134" s="3"/>
      <c r="BE134" s="3"/>
      <c r="BF134" s="3"/>
      <c r="BG134" s="3"/>
      <c r="BH134" s="3"/>
      <c r="BI134" s="3"/>
      <c r="BJ134" s="93"/>
      <c r="BK134" s="70">
        <f t="shared" si="412"/>
        <v>0</v>
      </c>
    </row>
    <row r="135" spans="1:63" x14ac:dyDescent="0.25">
      <c r="A135" s="543"/>
      <c r="B135" s="193" t="s">
        <v>57</v>
      </c>
      <c r="C135" s="3">
        <v>0</v>
      </c>
      <c r="D135" s="3">
        <v>0</v>
      </c>
      <c r="E135" s="3">
        <v>0</v>
      </c>
      <c r="F135" s="3">
        <v>0</v>
      </c>
      <c r="G135" s="3">
        <v>0</v>
      </c>
      <c r="H135" s="3">
        <v>0</v>
      </c>
      <c r="I135" s="3">
        <v>0</v>
      </c>
      <c r="J135" s="3">
        <v>0</v>
      </c>
      <c r="K135" s="3">
        <v>0</v>
      </c>
      <c r="L135" s="3">
        <v>0</v>
      </c>
      <c r="M135" s="3">
        <v>0</v>
      </c>
      <c r="N135" s="93">
        <v>1326.8006439208984</v>
      </c>
      <c r="O135" s="70">
        <f t="shared" si="409"/>
        <v>1326.8006439208984</v>
      </c>
      <c r="Q135" s="543"/>
      <c r="R135" s="193" t="s">
        <v>57</v>
      </c>
      <c r="S135" s="3">
        <v>0</v>
      </c>
      <c r="T135" s="3">
        <v>0</v>
      </c>
      <c r="U135" s="3">
        <v>0</v>
      </c>
      <c r="V135" s="3">
        <v>0</v>
      </c>
      <c r="W135" s="3">
        <v>0</v>
      </c>
      <c r="X135" s="3">
        <v>0</v>
      </c>
      <c r="Y135" s="3">
        <v>0</v>
      </c>
      <c r="Z135" s="3">
        <v>0</v>
      </c>
      <c r="AA135" s="3">
        <v>0</v>
      </c>
      <c r="AB135" s="3">
        <v>0</v>
      </c>
      <c r="AC135" s="3">
        <v>0</v>
      </c>
      <c r="AD135" s="93">
        <v>8555.4803161621094</v>
      </c>
      <c r="AE135" s="70">
        <f t="shared" si="410"/>
        <v>8555.4803161621094</v>
      </c>
      <c r="AG135" s="543"/>
      <c r="AH135" s="193" t="s">
        <v>57</v>
      </c>
      <c r="AI135" s="3"/>
      <c r="AJ135" s="3"/>
      <c r="AK135" s="3"/>
      <c r="AL135" s="3"/>
      <c r="AM135" s="3"/>
      <c r="AN135" s="3"/>
      <c r="AO135" s="3"/>
      <c r="AP135" s="3"/>
      <c r="AQ135" s="3"/>
      <c r="AR135" s="3"/>
      <c r="AS135" s="3"/>
      <c r="AT135" s="93"/>
      <c r="AU135" s="70">
        <f t="shared" si="411"/>
        <v>0</v>
      </c>
      <c r="AW135" s="543"/>
      <c r="AX135" s="193" t="s">
        <v>57</v>
      </c>
      <c r="AY135" s="3"/>
      <c r="AZ135" s="3"/>
      <c r="BA135" s="3"/>
      <c r="BB135" s="3"/>
      <c r="BC135" s="3"/>
      <c r="BD135" s="3"/>
      <c r="BE135" s="3"/>
      <c r="BF135" s="3"/>
      <c r="BG135" s="3"/>
      <c r="BH135" s="3"/>
      <c r="BI135" s="3"/>
      <c r="BJ135" s="93"/>
      <c r="BK135" s="70">
        <f t="shared" si="412"/>
        <v>0</v>
      </c>
    </row>
    <row r="136" spans="1:63" x14ac:dyDescent="0.25">
      <c r="A136" s="543"/>
      <c r="B136" s="193" t="s">
        <v>56</v>
      </c>
      <c r="C136" s="3">
        <v>0</v>
      </c>
      <c r="D136" s="3">
        <v>0</v>
      </c>
      <c r="E136" s="3">
        <v>0</v>
      </c>
      <c r="F136" s="3">
        <v>0</v>
      </c>
      <c r="G136" s="3">
        <v>0</v>
      </c>
      <c r="H136" s="3">
        <v>0</v>
      </c>
      <c r="I136" s="3">
        <v>0</v>
      </c>
      <c r="J136" s="3">
        <v>0</v>
      </c>
      <c r="K136" s="3">
        <v>0</v>
      </c>
      <c r="L136" s="3">
        <v>0</v>
      </c>
      <c r="M136" s="3">
        <v>0</v>
      </c>
      <c r="N136" s="93">
        <v>0</v>
      </c>
      <c r="O136" s="70">
        <f t="shared" si="409"/>
        <v>0</v>
      </c>
      <c r="Q136" s="543"/>
      <c r="R136" s="193" t="s">
        <v>56</v>
      </c>
      <c r="S136" s="3">
        <v>0</v>
      </c>
      <c r="T136" s="3">
        <v>0</v>
      </c>
      <c r="U136" s="3">
        <v>0</v>
      </c>
      <c r="V136" s="3">
        <v>0</v>
      </c>
      <c r="W136" s="3">
        <v>0</v>
      </c>
      <c r="X136" s="3">
        <v>5448.3551025390625</v>
      </c>
      <c r="Y136" s="3">
        <v>0</v>
      </c>
      <c r="Z136" s="3">
        <v>0</v>
      </c>
      <c r="AA136" s="3">
        <v>0</v>
      </c>
      <c r="AB136" s="3">
        <v>0</v>
      </c>
      <c r="AC136" s="3">
        <v>0</v>
      </c>
      <c r="AD136" s="93">
        <v>0</v>
      </c>
      <c r="AE136" s="70">
        <f t="shared" si="410"/>
        <v>5448.3551025390625</v>
      </c>
      <c r="AG136" s="543"/>
      <c r="AH136" s="193" t="s">
        <v>56</v>
      </c>
      <c r="AI136" s="3"/>
      <c r="AJ136" s="3"/>
      <c r="AK136" s="3"/>
      <c r="AL136" s="3"/>
      <c r="AM136" s="3"/>
      <c r="AN136" s="3"/>
      <c r="AO136" s="3"/>
      <c r="AP136" s="3"/>
      <c r="AQ136" s="3"/>
      <c r="AR136" s="3"/>
      <c r="AS136" s="3"/>
      <c r="AT136" s="93"/>
      <c r="AU136" s="70">
        <f t="shared" si="411"/>
        <v>0</v>
      </c>
      <c r="AW136" s="543"/>
      <c r="AX136" s="193" t="s">
        <v>56</v>
      </c>
      <c r="AY136" s="3"/>
      <c r="AZ136" s="3"/>
      <c r="BA136" s="3"/>
      <c r="BB136" s="3"/>
      <c r="BC136" s="3"/>
      <c r="BD136" s="3"/>
      <c r="BE136" s="3"/>
      <c r="BF136" s="3"/>
      <c r="BG136" s="3"/>
      <c r="BH136" s="3"/>
      <c r="BI136" s="3"/>
      <c r="BJ136" s="93"/>
      <c r="BK136" s="70">
        <f t="shared" si="412"/>
        <v>0</v>
      </c>
    </row>
    <row r="137" spans="1:63" x14ac:dyDescent="0.25">
      <c r="A137" s="543"/>
      <c r="B137" s="193" t="s">
        <v>55</v>
      </c>
      <c r="C137" s="3">
        <v>0</v>
      </c>
      <c r="D137" s="3">
        <v>0</v>
      </c>
      <c r="E137" s="3">
        <v>0</v>
      </c>
      <c r="F137" s="3">
        <v>0</v>
      </c>
      <c r="G137" s="3">
        <v>0</v>
      </c>
      <c r="H137" s="3">
        <v>0</v>
      </c>
      <c r="I137" s="3">
        <v>0</v>
      </c>
      <c r="J137" s="3">
        <v>0</v>
      </c>
      <c r="K137" s="3">
        <v>0</v>
      </c>
      <c r="L137" s="3">
        <v>0</v>
      </c>
      <c r="M137" s="3">
        <v>0</v>
      </c>
      <c r="N137" s="93">
        <v>2454.7697448730469</v>
      </c>
      <c r="O137" s="70">
        <f t="shared" si="409"/>
        <v>2454.7697448730469</v>
      </c>
      <c r="Q137" s="543"/>
      <c r="R137" s="193" t="s">
        <v>55</v>
      </c>
      <c r="S137" s="3">
        <v>0</v>
      </c>
      <c r="T137" s="3">
        <v>0</v>
      </c>
      <c r="U137" s="3">
        <v>0</v>
      </c>
      <c r="V137" s="3">
        <v>0</v>
      </c>
      <c r="W137" s="3">
        <v>0</v>
      </c>
      <c r="X137" s="3">
        <v>0</v>
      </c>
      <c r="Y137" s="3">
        <v>0</v>
      </c>
      <c r="Z137" s="3">
        <v>0</v>
      </c>
      <c r="AA137" s="3">
        <v>0</v>
      </c>
      <c r="AB137" s="3">
        <v>0</v>
      </c>
      <c r="AC137" s="3">
        <v>0</v>
      </c>
      <c r="AD137" s="93">
        <v>47944.426086425781</v>
      </c>
      <c r="AE137" s="70">
        <f t="shared" si="410"/>
        <v>47944.426086425781</v>
      </c>
      <c r="AG137" s="543"/>
      <c r="AH137" s="193" t="s">
        <v>55</v>
      </c>
      <c r="AI137" s="3"/>
      <c r="AJ137" s="3"/>
      <c r="AK137" s="3"/>
      <c r="AL137" s="3"/>
      <c r="AM137" s="3"/>
      <c r="AN137" s="3"/>
      <c r="AO137" s="3"/>
      <c r="AP137" s="3"/>
      <c r="AQ137" s="3"/>
      <c r="AR137" s="3"/>
      <c r="AS137" s="3"/>
      <c r="AT137" s="93"/>
      <c r="AU137" s="70">
        <f t="shared" si="411"/>
        <v>0</v>
      </c>
      <c r="AW137" s="543"/>
      <c r="AX137" s="193" t="s">
        <v>55</v>
      </c>
      <c r="AY137" s="3"/>
      <c r="AZ137" s="3"/>
      <c r="BA137" s="3"/>
      <c r="BB137" s="3"/>
      <c r="BC137" s="3"/>
      <c r="BD137" s="3"/>
      <c r="BE137" s="3"/>
      <c r="BF137" s="3"/>
      <c r="BG137" s="3"/>
      <c r="BH137" s="3"/>
      <c r="BI137" s="3"/>
      <c r="BJ137" s="93"/>
      <c r="BK137" s="70">
        <f t="shared" si="412"/>
        <v>0</v>
      </c>
    </row>
    <row r="138" spans="1:63" x14ac:dyDescent="0.25">
      <c r="A138" s="543"/>
      <c r="B138" s="193" t="s">
        <v>54</v>
      </c>
      <c r="C138" s="3">
        <v>0</v>
      </c>
      <c r="D138" s="3">
        <v>0</v>
      </c>
      <c r="E138" s="3">
        <v>0</v>
      </c>
      <c r="F138" s="3">
        <v>0</v>
      </c>
      <c r="G138" s="3">
        <v>0</v>
      </c>
      <c r="H138" s="3">
        <v>0</v>
      </c>
      <c r="I138" s="3">
        <v>0</v>
      </c>
      <c r="J138" s="3">
        <v>0</v>
      </c>
      <c r="K138" s="3">
        <v>0</v>
      </c>
      <c r="L138" s="3">
        <v>0</v>
      </c>
      <c r="M138" s="3">
        <v>0</v>
      </c>
      <c r="N138" s="93">
        <v>1281.791259765625</v>
      </c>
      <c r="O138" s="70">
        <f t="shared" si="409"/>
        <v>1281.791259765625</v>
      </c>
      <c r="Q138" s="543"/>
      <c r="R138" s="193" t="s">
        <v>54</v>
      </c>
      <c r="S138" s="3">
        <v>0</v>
      </c>
      <c r="T138" s="3">
        <v>0</v>
      </c>
      <c r="U138" s="3">
        <v>0</v>
      </c>
      <c r="V138" s="3">
        <v>134865.46875</v>
      </c>
      <c r="W138" s="3">
        <v>0</v>
      </c>
      <c r="X138" s="3">
        <v>0</v>
      </c>
      <c r="Y138" s="3">
        <v>0</v>
      </c>
      <c r="Z138" s="3">
        <v>44324.6259765625</v>
      </c>
      <c r="AA138" s="3">
        <v>0</v>
      </c>
      <c r="AB138" s="3">
        <v>0</v>
      </c>
      <c r="AC138" s="3">
        <v>0</v>
      </c>
      <c r="AD138" s="93">
        <v>0</v>
      </c>
      <c r="AE138" s="70">
        <f t="shared" si="410"/>
        <v>179190.0947265625</v>
      </c>
      <c r="AG138" s="543"/>
      <c r="AH138" s="193" t="s">
        <v>54</v>
      </c>
      <c r="AI138" s="3"/>
      <c r="AJ138" s="3"/>
      <c r="AK138" s="3"/>
      <c r="AL138" s="3"/>
      <c r="AM138" s="3"/>
      <c r="AN138" s="3"/>
      <c r="AO138" s="3"/>
      <c r="AP138" s="3"/>
      <c r="AQ138" s="3"/>
      <c r="AR138" s="3"/>
      <c r="AS138" s="3"/>
      <c r="AT138" s="93"/>
      <c r="AU138" s="70">
        <f t="shared" si="411"/>
        <v>0</v>
      </c>
      <c r="AW138" s="543"/>
      <c r="AX138" s="193" t="s">
        <v>54</v>
      </c>
      <c r="AY138" s="3"/>
      <c r="AZ138" s="3"/>
      <c r="BA138" s="3"/>
      <c r="BB138" s="3"/>
      <c r="BC138" s="3"/>
      <c r="BD138" s="3"/>
      <c r="BE138" s="3"/>
      <c r="BF138" s="3"/>
      <c r="BG138" s="3"/>
      <c r="BH138" s="3"/>
      <c r="BI138" s="3"/>
      <c r="BJ138" s="93"/>
      <c r="BK138" s="70">
        <f t="shared" si="412"/>
        <v>0</v>
      </c>
    </row>
    <row r="139" spans="1:63" x14ac:dyDescent="0.25">
      <c r="A139" s="543"/>
      <c r="B139" s="193" t="s">
        <v>53</v>
      </c>
      <c r="C139" s="3">
        <v>0</v>
      </c>
      <c r="D139" s="3">
        <v>0</v>
      </c>
      <c r="E139" s="3">
        <v>223237.98963322819</v>
      </c>
      <c r="F139" s="3">
        <v>0</v>
      </c>
      <c r="G139" s="3">
        <v>0</v>
      </c>
      <c r="H139" s="3">
        <v>0</v>
      </c>
      <c r="I139" s="3">
        <v>0</v>
      </c>
      <c r="J139" s="3">
        <v>0</v>
      </c>
      <c r="K139" s="3">
        <v>0</v>
      </c>
      <c r="L139" s="3">
        <v>178428.91757303229</v>
      </c>
      <c r="M139" s="3">
        <v>146134.09086298119</v>
      </c>
      <c r="N139" s="93">
        <v>36735.365382683121</v>
      </c>
      <c r="O139" s="70">
        <f t="shared" si="409"/>
        <v>584536.36345192476</v>
      </c>
      <c r="Q139" s="543"/>
      <c r="R139" s="193" t="s">
        <v>53</v>
      </c>
      <c r="S139" s="3">
        <v>0</v>
      </c>
      <c r="T139" s="3">
        <v>0</v>
      </c>
      <c r="U139" s="3">
        <v>0</v>
      </c>
      <c r="V139" s="3">
        <v>0</v>
      </c>
      <c r="W139" s="3">
        <v>0</v>
      </c>
      <c r="X139" s="3">
        <v>76700.213436371341</v>
      </c>
      <c r="Y139" s="3">
        <v>142904.60819197609</v>
      </c>
      <c r="Z139" s="3">
        <v>0</v>
      </c>
      <c r="AA139" s="3">
        <v>53690.149405459939</v>
      </c>
      <c r="AB139" s="3">
        <v>0</v>
      </c>
      <c r="AC139" s="3">
        <v>0</v>
      </c>
      <c r="AD139" s="93">
        <v>287827.64305333036</v>
      </c>
      <c r="AE139" s="70">
        <f t="shared" si="410"/>
        <v>561122.61408713774</v>
      </c>
      <c r="AG139" s="543"/>
      <c r="AH139" s="193" t="s">
        <v>53</v>
      </c>
      <c r="AI139" s="3"/>
      <c r="AJ139" s="3"/>
      <c r="AK139" s="3"/>
      <c r="AL139" s="3"/>
      <c r="AM139" s="3"/>
      <c r="AN139" s="3"/>
      <c r="AO139" s="3"/>
      <c r="AP139" s="3"/>
      <c r="AQ139" s="3"/>
      <c r="AR139" s="3"/>
      <c r="AS139" s="3"/>
      <c r="AT139" s="93"/>
      <c r="AU139" s="70">
        <f t="shared" si="411"/>
        <v>0</v>
      </c>
      <c r="AW139" s="543"/>
      <c r="AX139" s="193" t="s">
        <v>53</v>
      </c>
      <c r="AY139" s="3"/>
      <c r="AZ139" s="3"/>
      <c r="BA139" s="3"/>
      <c r="BB139" s="3"/>
      <c r="BC139" s="3"/>
      <c r="BD139" s="3"/>
      <c r="BE139" s="3"/>
      <c r="BF139" s="3"/>
      <c r="BG139" s="3"/>
      <c r="BH139" s="3"/>
      <c r="BI139" s="3"/>
      <c r="BJ139" s="93"/>
      <c r="BK139" s="70">
        <f t="shared" si="412"/>
        <v>0</v>
      </c>
    </row>
    <row r="140" spans="1:63" x14ac:dyDescent="0.25">
      <c r="A140" s="543"/>
      <c r="B140" s="193" t="s">
        <v>52</v>
      </c>
      <c r="C140" s="3">
        <v>0</v>
      </c>
      <c r="D140" s="3">
        <v>0</v>
      </c>
      <c r="E140" s="3">
        <v>0</v>
      </c>
      <c r="F140" s="3">
        <v>0</v>
      </c>
      <c r="G140" s="3">
        <v>0</v>
      </c>
      <c r="H140" s="3">
        <v>0</v>
      </c>
      <c r="I140" s="3">
        <v>0</v>
      </c>
      <c r="J140" s="3">
        <v>0</v>
      </c>
      <c r="K140" s="3">
        <v>0</v>
      </c>
      <c r="L140" s="3">
        <v>0</v>
      </c>
      <c r="M140" s="3">
        <v>0</v>
      </c>
      <c r="N140" s="93">
        <v>0</v>
      </c>
      <c r="O140" s="70">
        <f t="shared" si="409"/>
        <v>0</v>
      </c>
      <c r="Q140" s="543"/>
      <c r="R140" s="193" t="s">
        <v>52</v>
      </c>
      <c r="S140" s="3">
        <v>0</v>
      </c>
      <c r="T140" s="3">
        <v>0</v>
      </c>
      <c r="U140" s="3">
        <v>0</v>
      </c>
      <c r="V140" s="3">
        <v>0</v>
      </c>
      <c r="W140" s="3">
        <v>0</v>
      </c>
      <c r="X140" s="3">
        <v>0</v>
      </c>
      <c r="Y140" s="3">
        <v>0</v>
      </c>
      <c r="Z140" s="3">
        <v>0</v>
      </c>
      <c r="AA140" s="3">
        <v>0</v>
      </c>
      <c r="AB140" s="3">
        <v>0</v>
      </c>
      <c r="AC140" s="3">
        <v>0</v>
      </c>
      <c r="AD140" s="93">
        <v>0</v>
      </c>
      <c r="AE140" s="70">
        <f t="shared" si="410"/>
        <v>0</v>
      </c>
      <c r="AG140" s="543"/>
      <c r="AH140" s="193" t="s">
        <v>52</v>
      </c>
      <c r="AI140" s="3"/>
      <c r="AJ140" s="3"/>
      <c r="AK140" s="3"/>
      <c r="AL140" s="3"/>
      <c r="AM140" s="3"/>
      <c r="AN140" s="3"/>
      <c r="AO140" s="3"/>
      <c r="AP140" s="3"/>
      <c r="AQ140" s="3"/>
      <c r="AR140" s="3"/>
      <c r="AS140" s="3"/>
      <c r="AT140" s="93"/>
      <c r="AU140" s="70">
        <f t="shared" si="411"/>
        <v>0</v>
      </c>
      <c r="AW140" s="543"/>
      <c r="AX140" s="193" t="s">
        <v>52</v>
      </c>
      <c r="AY140" s="3"/>
      <c r="AZ140" s="3"/>
      <c r="BA140" s="3"/>
      <c r="BB140" s="3"/>
      <c r="BC140" s="3"/>
      <c r="BD140" s="3"/>
      <c r="BE140" s="3"/>
      <c r="BF140" s="3"/>
      <c r="BG140" s="3"/>
      <c r="BH140" s="3"/>
      <c r="BI140" s="3"/>
      <c r="BJ140" s="93"/>
      <c r="BK140" s="70">
        <f t="shared" si="412"/>
        <v>0</v>
      </c>
    </row>
    <row r="141" spans="1:63" x14ac:dyDescent="0.25">
      <c r="A141" s="543"/>
      <c r="B141" s="193" t="s">
        <v>51</v>
      </c>
      <c r="C141" s="3">
        <v>0</v>
      </c>
      <c r="D141" s="3">
        <v>0</v>
      </c>
      <c r="E141" s="3">
        <v>0</v>
      </c>
      <c r="F141" s="3">
        <v>0</v>
      </c>
      <c r="G141" s="3">
        <v>0</v>
      </c>
      <c r="H141" s="3">
        <v>0</v>
      </c>
      <c r="I141" s="3">
        <v>0</v>
      </c>
      <c r="J141" s="3">
        <v>0</v>
      </c>
      <c r="K141" s="3">
        <v>0</v>
      </c>
      <c r="L141" s="3">
        <v>0</v>
      </c>
      <c r="M141" s="3">
        <v>0</v>
      </c>
      <c r="N141" s="93">
        <v>0</v>
      </c>
      <c r="O141" s="70">
        <f t="shared" si="409"/>
        <v>0</v>
      </c>
      <c r="Q141" s="543"/>
      <c r="R141" s="193" t="s">
        <v>51</v>
      </c>
      <c r="S141" s="3">
        <v>0</v>
      </c>
      <c r="T141" s="3">
        <v>0</v>
      </c>
      <c r="U141" s="3">
        <v>0</v>
      </c>
      <c r="V141" s="3">
        <v>0</v>
      </c>
      <c r="W141" s="3">
        <v>0</v>
      </c>
      <c r="X141" s="3">
        <v>0</v>
      </c>
      <c r="Y141" s="3">
        <v>0</v>
      </c>
      <c r="Z141" s="3">
        <v>0</v>
      </c>
      <c r="AA141" s="3">
        <v>0</v>
      </c>
      <c r="AB141" s="3">
        <v>0</v>
      </c>
      <c r="AC141" s="3">
        <v>0</v>
      </c>
      <c r="AD141" s="93">
        <v>0</v>
      </c>
      <c r="AE141" s="70">
        <f t="shared" si="410"/>
        <v>0</v>
      </c>
      <c r="AG141" s="543"/>
      <c r="AH141" s="193" t="s">
        <v>51</v>
      </c>
      <c r="AI141" s="3"/>
      <c r="AJ141" s="3"/>
      <c r="AK141" s="3"/>
      <c r="AL141" s="3"/>
      <c r="AM141" s="3"/>
      <c r="AN141" s="3"/>
      <c r="AO141" s="3"/>
      <c r="AP141" s="3"/>
      <c r="AQ141" s="3"/>
      <c r="AR141" s="3"/>
      <c r="AS141" s="3"/>
      <c r="AT141" s="93"/>
      <c r="AU141" s="70">
        <f t="shared" si="411"/>
        <v>0</v>
      </c>
      <c r="AW141" s="543"/>
      <c r="AX141" s="193" t="s">
        <v>51</v>
      </c>
      <c r="AY141" s="3"/>
      <c r="AZ141" s="3"/>
      <c r="BA141" s="3"/>
      <c r="BB141" s="3"/>
      <c r="BC141" s="3"/>
      <c r="BD141" s="3"/>
      <c r="BE141" s="3"/>
      <c r="BF141" s="3"/>
      <c r="BG141" s="3"/>
      <c r="BH141" s="3"/>
      <c r="BI141" s="3"/>
      <c r="BJ141" s="93"/>
      <c r="BK141" s="70">
        <f t="shared" si="412"/>
        <v>0</v>
      </c>
    </row>
    <row r="142" spans="1:63" x14ac:dyDescent="0.25">
      <c r="A142" s="543"/>
      <c r="B142" s="193" t="s">
        <v>50</v>
      </c>
      <c r="C142" s="3">
        <v>0</v>
      </c>
      <c r="D142" s="3">
        <v>0</v>
      </c>
      <c r="E142" s="3">
        <v>0</v>
      </c>
      <c r="F142" s="3">
        <v>0</v>
      </c>
      <c r="G142" s="3">
        <v>0</v>
      </c>
      <c r="H142" s="3">
        <v>0</v>
      </c>
      <c r="I142" s="3">
        <v>0</v>
      </c>
      <c r="J142" s="3">
        <v>0</v>
      </c>
      <c r="K142" s="3">
        <v>0</v>
      </c>
      <c r="L142" s="3">
        <v>0</v>
      </c>
      <c r="M142" s="3">
        <v>0</v>
      </c>
      <c r="N142" s="93">
        <v>0</v>
      </c>
      <c r="O142" s="70">
        <f t="shared" si="409"/>
        <v>0</v>
      </c>
      <c r="Q142" s="543"/>
      <c r="R142" s="193" t="s">
        <v>50</v>
      </c>
      <c r="S142" s="3">
        <v>0</v>
      </c>
      <c r="T142" s="3">
        <v>0</v>
      </c>
      <c r="U142" s="3">
        <v>0</v>
      </c>
      <c r="V142" s="3">
        <v>0</v>
      </c>
      <c r="W142" s="3">
        <v>0</v>
      </c>
      <c r="X142" s="3">
        <v>0</v>
      </c>
      <c r="Y142" s="3">
        <v>0</v>
      </c>
      <c r="Z142" s="3">
        <v>0</v>
      </c>
      <c r="AA142" s="3">
        <v>0</v>
      </c>
      <c r="AB142" s="3">
        <v>0</v>
      </c>
      <c r="AC142" s="3">
        <v>0</v>
      </c>
      <c r="AD142" s="93">
        <v>0</v>
      </c>
      <c r="AE142" s="70">
        <f t="shared" si="410"/>
        <v>0</v>
      </c>
      <c r="AG142" s="543"/>
      <c r="AH142" s="193" t="s">
        <v>50</v>
      </c>
      <c r="AI142" s="3"/>
      <c r="AJ142" s="3"/>
      <c r="AK142" s="3"/>
      <c r="AL142" s="3"/>
      <c r="AM142" s="3"/>
      <c r="AN142" s="3"/>
      <c r="AO142" s="3"/>
      <c r="AP142" s="3"/>
      <c r="AQ142" s="3"/>
      <c r="AR142" s="3"/>
      <c r="AS142" s="3"/>
      <c r="AT142" s="93"/>
      <c r="AU142" s="70">
        <f t="shared" si="411"/>
        <v>0</v>
      </c>
      <c r="AW142" s="543"/>
      <c r="AX142" s="193" t="s">
        <v>50</v>
      </c>
      <c r="AY142" s="3"/>
      <c r="AZ142" s="3"/>
      <c r="BA142" s="3"/>
      <c r="BB142" s="3"/>
      <c r="BC142" s="3"/>
      <c r="BD142" s="3"/>
      <c r="BE142" s="3"/>
      <c r="BF142" s="3"/>
      <c r="BG142" s="3"/>
      <c r="BH142" s="3"/>
      <c r="BI142" s="3"/>
      <c r="BJ142" s="93"/>
      <c r="BK142" s="70">
        <f t="shared" si="412"/>
        <v>0</v>
      </c>
    </row>
    <row r="143" spans="1:63" x14ac:dyDescent="0.25">
      <c r="A143" s="543"/>
      <c r="B143" s="193" t="s">
        <v>49</v>
      </c>
      <c r="C143" s="3">
        <v>0</v>
      </c>
      <c r="D143" s="3">
        <v>0</v>
      </c>
      <c r="E143" s="3">
        <v>0</v>
      </c>
      <c r="F143" s="3">
        <v>0</v>
      </c>
      <c r="G143" s="3">
        <v>0</v>
      </c>
      <c r="H143" s="3">
        <v>0</v>
      </c>
      <c r="I143" s="3">
        <v>0</v>
      </c>
      <c r="J143" s="3">
        <v>0</v>
      </c>
      <c r="K143" s="3">
        <v>0</v>
      </c>
      <c r="L143" s="3">
        <v>0</v>
      </c>
      <c r="M143" s="3">
        <v>0</v>
      </c>
      <c r="N143" s="93">
        <v>0</v>
      </c>
      <c r="O143" s="70">
        <f t="shared" si="409"/>
        <v>0</v>
      </c>
      <c r="Q143" s="543"/>
      <c r="R143" s="193" t="s">
        <v>49</v>
      </c>
      <c r="S143" s="3">
        <v>0</v>
      </c>
      <c r="T143" s="3">
        <v>0</v>
      </c>
      <c r="U143" s="3">
        <v>0</v>
      </c>
      <c r="V143" s="3">
        <v>0</v>
      </c>
      <c r="W143" s="3">
        <v>0</v>
      </c>
      <c r="X143" s="3">
        <v>0</v>
      </c>
      <c r="Y143" s="3">
        <v>0</v>
      </c>
      <c r="Z143" s="3">
        <v>0</v>
      </c>
      <c r="AA143" s="3">
        <v>0</v>
      </c>
      <c r="AB143" s="3">
        <v>0</v>
      </c>
      <c r="AC143" s="3">
        <v>0</v>
      </c>
      <c r="AD143" s="93">
        <v>0</v>
      </c>
      <c r="AE143" s="70">
        <f t="shared" si="410"/>
        <v>0</v>
      </c>
      <c r="AG143" s="543"/>
      <c r="AH143" s="193" t="s">
        <v>49</v>
      </c>
      <c r="AI143" s="3"/>
      <c r="AJ143" s="3"/>
      <c r="AK143" s="3"/>
      <c r="AL143" s="3"/>
      <c r="AM143" s="3"/>
      <c r="AN143" s="3"/>
      <c r="AO143" s="3"/>
      <c r="AP143" s="3"/>
      <c r="AQ143" s="3"/>
      <c r="AR143" s="3"/>
      <c r="AS143" s="3"/>
      <c r="AT143" s="93"/>
      <c r="AU143" s="70">
        <f t="shared" si="411"/>
        <v>0</v>
      </c>
      <c r="AW143" s="543"/>
      <c r="AX143" s="193" t="s">
        <v>49</v>
      </c>
      <c r="AY143" s="3"/>
      <c r="AZ143" s="3"/>
      <c r="BA143" s="3"/>
      <c r="BB143" s="3"/>
      <c r="BC143" s="3"/>
      <c r="BD143" s="3"/>
      <c r="BE143" s="3"/>
      <c r="BF143" s="3"/>
      <c r="BG143" s="3"/>
      <c r="BH143" s="3"/>
      <c r="BI143" s="3"/>
      <c r="BJ143" s="93"/>
      <c r="BK143" s="70">
        <f t="shared" si="412"/>
        <v>0</v>
      </c>
    </row>
    <row r="144" spans="1:63" ht="15.75" thickBot="1" x14ac:dyDescent="0.3">
      <c r="A144" s="544"/>
      <c r="B144" s="193" t="s">
        <v>48</v>
      </c>
      <c r="C144" s="3">
        <v>0</v>
      </c>
      <c r="D144" s="3">
        <v>0</v>
      </c>
      <c r="E144" s="3">
        <v>0</v>
      </c>
      <c r="F144" s="3">
        <v>0</v>
      </c>
      <c r="G144" s="3">
        <v>0</v>
      </c>
      <c r="H144" s="3">
        <v>0</v>
      </c>
      <c r="I144" s="3">
        <v>0</v>
      </c>
      <c r="J144" s="3">
        <v>0</v>
      </c>
      <c r="K144" s="3">
        <v>0</v>
      </c>
      <c r="L144" s="3">
        <v>0</v>
      </c>
      <c r="M144" s="3">
        <v>0</v>
      </c>
      <c r="N144" s="93">
        <v>0</v>
      </c>
      <c r="O144" s="70">
        <f t="shared" si="409"/>
        <v>0</v>
      </c>
      <c r="Q144" s="544"/>
      <c r="R144" s="193" t="s">
        <v>48</v>
      </c>
      <c r="S144" s="3">
        <v>0</v>
      </c>
      <c r="T144" s="3">
        <v>0</v>
      </c>
      <c r="U144" s="3">
        <v>0</v>
      </c>
      <c r="V144" s="3">
        <v>0</v>
      </c>
      <c r="W144" s="3">
        <v>0</v>
      </c>
      <c r="X144" s="3">
        <v>0</v>
      </c>
      <c r="Y144" s="3">
        <v>0</v>
      </c>
      <c r="Z144" s="3">
        <v>0</v>
      </c>
      <c r="AA144" s="3">
        <v>0</v>
      </c>
      <c r="AB144" s="3">
        <v>0</v>
      </c>
      <c r="AC144" s="3">
        <v>0</v>
      </c>
      <c r="AD144" s="93">
        <v>0</v>
      </c>
      <c r="AE144" s="70">
        <f t="shared" si="410"/>
        <v>0</v>
      </c>
      <c r="AG144" s="544"/>
      <c r="AH144" s="193" t="s">
        <v>48</v>
      </c>
      <c r="AI144" s="3"/>
      <c r="AJ144" s="3"/>
      <c r="AK144" s="3"/>
      <c r="AL144" s="3"/>
      <c r="AM144" s="3"/>
      <c r="AN144" s="3"/>
      <c r="AO144" s="3"/>
      <c r="AP144" s="3"/>
      <c r="AQ144" s="3"/>
      <c r="AR144" s="3"/>
      <c r="AS144" s="3"/>
      <c r="AT144" s="93"/>
      <c r="AU144" s="70">
        <f t="shared" si="411"/>
        <v>0</v>
      </c>
      <c r="AW144" s="544"/>
      <c r="AX144" s="193" t="s">
        <v>48</v>
      </c>
      <c r="AY144" s="3"/>
      <c r="AZ144" s="3"/>
      <c r="BA144" s="3"/>
      <c r="BB144" s="3"/>
      <c r="BC144" s="3"/>
      <c r="BD144" s="3"/>
      <c r="BE144" s="3"/>
      <c r="BF144" s="3"/>
      <c r="BG144" s="3"/>
      <c r="BH144" s="3"/>
      <c r="BI144" s="3"/>
      <c r="BJ144" s="93"/>
      <c r="BK144" s="70">
        <f t="shared" si="412"/>
        <v>0</v>
      </c>
    </row>
    <row r="145" spans="1:63" ht="15.75" thickBot="1" x14ac:dyDescent="0.3">
      <c r="B145" s="194" t="s">
        <v>42</v>
      </c>
      <c r="C145" s="186">
        <f>SUM(C132:C144)</f>
        <v>0</v>
      </c>
      <c r="D145" s="186">
        <f t="shared" ref="D145" si="413">SUM(D132:D144)</f>
        <v>0</v>
      </c>
      <c r="E145" s="186">
        <f t="shared" ref="E145" si="414">SUM(E132:E144)</f>
        <v>223237.98963322819</v>
      </c>
      <c r="F145" s="186">
        <f t="shared" ref="F145" si="415">SUM(F132:F144)</f>
        <v>0</v>
      </c>
      <c r="G145" s="186">
        <f t="shared" ref="G145" si="416">SUM(G132:G144)</f>
        <v>0</v>
      </c>
      <c r="H145" s="186">
        <f t="shared" ref="H145" si="417">SUM(H132:H144)</f>
        <v>0</v>
      </c>
      <c r="I145" s="186">
        <f t="shared" ref="I145" si="418">SUM(I132:I144)</f>
        <v>0</v>
      </c>
      <c r="J145" s="186">
        <f t="shared" ref="J145" si="419">SUM(J132:J144)</f>
        <v>0</v>
      </c>
      <c r="K145" s="186">
        <f t="shared" ref="K145" si="420">SUM(K132:K144)</f>
        <v>0</v>
      </c>
      <c r="L145" s="186">
        <f t="shared" ref="L145" si="421">SUM(L132:L144)</f>
        <v>178428.91757303229</v>
      </c>
      <c r="M145" s="186">
        <f t="shared" ref="M145" si="422">SUM(M132:M144)</f>
        <v>146134.09086298119</v>
      </c>
      <c r="N145" s="383">
        <f t="shared" ref="N145" si="423">SUM(N132:N144)</f>
        <v>41798.727031242692</v>
      </c>
      <c r="O145" s="73">
        <f t="shared" si="409"/>
        <v>589599.72510048433</v>
      </c>
      <c r="Q145" s="74"/>
      <c r="R145" s="194" t="s">
        <v>42</v>
      </c>
      <c r="S145" s="186">
        <f>SUM(S132:S144)</f>
        <v>0</v>
      </c>
      <c r="T145" s="186">
        <f t="shared" ref="T145" si="424">SUM(T132:T144)</f>
        <v>0</v>
      </c>
      <c r="U145" s="186">
        <f t="shared" ref="U145" si="425">SUM(U132:U144)</f>
        <v>0</v>
      </c>
      <c r="V145" s="186">
        <f t="shared" ref="V145" si="426">SUM(V132:V144)</f>
        <v>134865.46875</v>
      </c>
      <c r="W145" s="186">
        <f t="shared" ref="W145" si="427">SUM(W132:W144)</f>
        <v>0</v>
      </c>
      <c r="X145" s="186">
        <f t="shared" ref="X145" si="428">SUM(X132:X144)</f>
        <v>82148.568538910404</v>
      </c>
      <c r="Y145" s="186">
        <f t="shared" ref="Y145" si="429">SUM(Y132:Y144)</f>
        <v>142904.60819197609</v>
      </c>
      <c r="Z145" s="186">
        <f t="shared" ref="Z145" si="430">SUM(Z132:Z144)</f>
        <v>44324.6259765625</v>
      </c>
      <c r="AA145" s="186">
        <f t="shared" ref="AA145" si="431">SUM(AA132:AA144)</f>
        <v>53690.149405459939</v>
      </c>
      <c r="AB145" s="186">
        <f t="shared" ref="AB145" si="432">SUM(AB132:AB144)</f>
        <v>0</v>
      </c>
      <c r="AC145" s="186">
        <f t="shared" ref="AC145" si="433">SUM(AC132:AC144)</f>
        <v>0</v>
      </c>
      <c r="AD145" s="383">
        <f t="shared" ref="AD145" si="434">SUM(AD132:AD144)</f>
        <v>344327.54945591826</v>
      </c>
      <c r="AE145" s="73">
        <f t="shared" si="410"/>
        <v>802260.9703188272</v>
      </c>
      <c r="AG145" s="74"/>
      <c r="AH145" s="194" t="s">
        <v>42</v>
      </c>
      <c r="AI145" s="186">
        <f>SUM(AI132:AI144)</f>
        <v>0</v>
      </c>
      <c r="AJ145" s="186">
        <f t="shared" ref="AJ145" si="435">SUM(AJ132:AJ144)</f>
        <v>0</v>
      </c>
      <c r="AK145" s="186">
        <f t="shared" ref="AK145" si="436">SUM(AK132:AK144)</f>
        <v>0</v>
      </c>
      <c r="AL145" s="186">
        <f t="shared" ref="AL145" si="437">SUM(AL132:AL144)</f>
        <v>0</v>
      </c>
      <c r="AM145" s="186">
        <f t="shared" ref="AM145" si="438">SUM(AM132:AM144)</f>
        <v>0</v>
      </c>
      <c r="AN145" s="186">
        <f t="shared" ref="AN145" si="439">SUM(AN132:AN144)</f>
        <v>0</v>
      </c>
      <c r="AO145" s="186">
        <f t="shared" ref="AO145" si="440">SUM(AO132:AO144)</f>
        <v>0</v>
      </c>
      <c r="AP145" s="186">
        <f t="shared" ref="AP145" si="441">SUM(AP132:AP144)</f>
        <v>0</v>
      </c>
      <c r="AQ145" s="186">
        <f t="shared" ref="AQ145" si="442">SUM(AQ132:AQ144)</f>
        <v>0</v>
      </c>
      <c r="AR145" s="186">
        <f t="shared" ref="AR145" si="443">SUM(AR132:AR144)</f>
        <v>0</v>
      </c>
      <c r="AS145" s="186">
        <f t="shared" ref="AS145" si="444">SUM(AS132:AS144)</f>
        <v>0</v>
      </c>
      <c r="AT145" s="383">
        <f t="shared" ref="AT145" si="445">SUM(AT132:AT144)</f>
        <v>0</v>
      </c>
      <c r="AU145" s="73">
        <f t="shared" si="411"/>
        <v>0</v>
      </c>
      <c r="AW145" s="74"/>
      <c r="AX145" s="194" t="s">
        <v>42</v>
      </c>
      <c r="AY145" s="186">
        <f>SUM(AY132:AY144)</f>
        <v>0</v>
      </c>
      <c r="AZ145" s="186">
        <f t="shared" ref="AZ145" si="446">SUM(AZ132:AZ144)</f>
        <v>0</v>
      </c>
      <c r="BA145" s="186">
        <f t="shared" ref="BA145" si="447">SUM(BA132:BA144)</f>
        <v>0</v>
      </c>
      <c r="BB145" s="186">
        <f t="shared" ref="BB145" si="448">SUM(BB132:BB144)</f>
        <v>0</v>
      </c>
      <c r="BC145" s="186">
        <f t="shared" ref="BC145" si="449">SUM(BC132:BC144)</f>
        <v>0</v>
      </c>
      <c r="BD145" s="186">
        <f t="shared" ref="BD145" si="450">SUM(BD132:BD144)</f>
        <v>0</v>
      </c>
      <c r="BE145" s="186">
        <f t="shared" ref="BE145" si="451">SUM(BE132:BE144)</f>
        <v>0</v>
      </c>
      <c r="BF145" s="186">
        <f t="shared" ref="BF145" si="452">SUM(BF132:BF144)</f>
        <v>0</v>
      </c>
      <c r="BG145" s="186">
        <f t="shared" ref="BG145" si="453">SUM(BG132:BG144)</f>
        <v>0</v>
      </c>
      <c r="BH145" s="186">
        <f t="shared" ref="BH145" si="454">SUM(BH132:BH144)</f>
        <v>0</v>
      </c>
      <c r="BI145" s="186">
        <f t="shared" ref="BI145" si="455">SUM(BI132:BI144)</f>
        <v>0</v>
      </c>
      <c r="BJ145" s="383">
        <f t="shared" ref="BJ145" si="456">SUM(BJ132:BJ144)</f>
        <v>0</v>
      </c>
      <c r="BK145" s="73">
        <f t="shared" si="412"/>
        <v>0</v>
      </c>
    </row>
    <row r="146" spans="1:63" ht="21.75" thickBot="1" x14ac:dyDescent="0.3">
      <c r="A146" s="75"/>
      <c r="Q146" s="75"/>
      <c r="AG146" s="75"/>
      <c r="AW146" s="75"/>
    </row>
    <row r="147" spans="1:63" ht="21.75" thickBot="1" x14ac:dyDescent="0.3">
      <c r="A147" s="75"/>
      <c r="B147" s="181" t="s">
        <v>35</v>
      </c>
      <c r="C147" s="182">
        <v>44197</v>
      </c>
      <c r="D147" s="182">
        <v>44228</v>
      </c>
      <c r="E147" s="182">
        <v>44256</v>
      </c>
      <c r="F147" s="182">
        <v>44287</v>
      </c>
      <c r="G147" s="182">
        <v>44317</v>
      </c>
      <c r="H147" s="182">
        <v>44348</v>
      </c>
      <c r="I147" s="182">
        <v>44378</v>
      </c>
      <c r="J147" s="182">
        <v>44409</v>
      </c>
      <c r="K147" s="182">
        <v>44440</v>
      </c>
      <c r="L147" s="182">
        <v>44470</v>
      </c>
      <c r="M147" s="182">
        <v>44501</v>
      </c>
      <c r="N147" s="182" t="s">
        <v>214</v>
      </c>
      <c r="O147" s="183" t="s">
        <v>33</v>
      </c>
      <c r="Q147" s="75"/>
      <c r="R147" s="181" t="s">
        <v>35</v>
      </c>
      <c r="S147" s="182">
        <f t="shared" ref="S147:AD147" si="457">S$3</f>
        <v>44927</v>
      </c>
      <c r="T147" s="182">
        <f t="shared" si="457"/>
        <v>44958</v>
      </c>
      <c r="U147" s="182">
        <f t="shared" si="457"/>
        <v>44986</v>
      </c>
      <c r="V147" s="182">
        <f t="shared" si="457"/>
        <v>45017</v>
      </c>
      <c r="W147" s="182">
        <f t="shared" si="457"/>
        <v>45047</v>
      </c>
      <c r="X147" s="182">
        <f t="shared" si="457"/>
        <v>45078</v>
      </c>
      <c r="Y147" s="182">
        <f t="shared" si="457"/>
        <v>45108</v>
      </c>
      <c r="Z147" s="182">
        <f t="shared" si="457"/>
        <v>45139</v>
      </c>
      <c r="AA147" s="182">
        <f t="shared" si="457"/>
        <v>45170</v>
      </c>
      <c r="AB147" s="182">
        <f t="shared" si="457"/>
        <v>45200</v>
      </c>
      <c r="AC147" s="182">
        <f t="shared" si="457"/>
        <v>45231</v>
      </c>
      <c r="AD147" s="182" t="str">
        <f t="shared" si="457"/>
        <v>Dec-23 +</v>
      </c>
      <c r="AE147" s="183" t="s">
        <v>33</v>
      </c>
      <c r="AG147" s="75"/>
      <c r="AH147" s="181" t="s">
        <v>35</v>
      </c>
      <c r="AI147" s="182">
        <f t="shared" ref="AI147:AT147" si="458">AI$3</f>
        <v>44927</v>
      </c>
      <c r="AJ147" s="182">
        <f t="shared" si="458"/>
        <v>44958</v>
      </c>
      <c r="AK147" s="182">
        <f t="shared" si="458"/>
        <v>44986</v>
      </c>
      <c r="AL147" s="182">
        <f t="shared" si="458"/>
        <v>45017</v>
      </c>
      <c r="AM147" s="182">
        <f t="shared" si="458"/>
        <v>45047</v>
      </c>
      <c r="AN147" s="182">
        <f t="shared" si="458"/>
        <v>45078</v>
      </c>
      <c r="AO147" s="182">
        <f t="shared" si="458"/>
        <v>45108</v>
      </c>
      <c r="AP147" s="182">
        <f t="shared" si="458"/>
        <v>45139</v>
      </c>
      <c r="AQ147" s="182">
        <f t="shared" si="458"/>
        <v>45170</v>
      </c>
      <c r="AR147" s="182">
        <f t="shared" si="458"/>
        <v>45200</v>
      </c>
      <c r="AS147" s="182">
        <f t="shared" si="458"/>
        <v>45231</v>
      </c>
      <c r="AT147" s="182" t="str">
        <f t="shared" si="458"/>
        <v>Dec-23 +</v>
      </c>
      <c r="AU147" s="183" t="s">
        <v>33</v>
      </c>
      <c r="AW147" s="75"/>
      <c r="AX147" s="181" t="s">
        <v>35</v>
      </c>
      <c r="AY147" s="182">
        <f t="shared" ref="AY147:BJ147" si="459">AY$3</f>
        <v>44927</v>
      </c>
      <c r="AZ147" s="182">
        <f t="shared" si="459"/>
        <v>44958</v>
      </c>
      <c r="BA147" s="182">
        <f t="shared" si="459"/>
        <v>44986</v>
      </c>
      <c r="BB147" s="182">
        <f t="shared" si="459"/>
        <v>45017</v>
      </c>
      <c r="BC147" s="182">
        <f t="shared" si="459"/>
        <v>45047</v>
      </c>
      <c r="BD147" s="182">
        <f t="shared" si="459"/>
        <v>45078</v>
      </c>
      <c r="BE147" s="182">
        <f t="shared" si="459"/>
        <v>45108</v>
      </c>
      <c r="BF147" s="182">
        <f t="shared" si="459"/>
        <v>45139</v>
      </c>
      <c r="BG147" s="182">
        <f t="shared" si="459"/>
        <v>45170</v>
      </c>
      <c r="BH147" s="182">
        <f t="shared" si="459"/>
        <v>45200</v>
      </c>
      <c r="BI147" s="182">
        <f t="shared" si="459"/>
        <v>45231</v>
      </c>
      <c r="BJ147" s="182" t="str">
        <f t="shared" si="459"/>
        <v>Dec-23 +</v>
      </c>
      <c r="BK147" s="183" t="s">
        <v>33</v>
      </c>
    </row>
    <row r="148" spans="1:63" ht="15" customHeight="1" x14ac:dyDescent="0.25">
      <c r="A148" s="542" t="s">
        <v>61</v>
      </c>
      <c r="B148" s="193" t="s">
        <v>60</v>
      </c>
      <c r="C148" s="3"/>
      <c r="D148" s="3"/>
      <c r="E148" s="3"/>
      <c r="F148" s="3"/>
      <c r="G148" s="3"/>
      <c r="H148" s="3"/>
      <c r="I148" s="3"/>
      <c r="J148" s="3"/>
      <c r="K148" s="3"/>
      <c r="L148" s="3"/>
      <c r="M148" s="3"/>
      <c r="N148" s="93"/>
      <c r="O148" s="70">
        <f t="shared" ref="O148:O161" si="460">SUM(C148:N148)</f>
        <v>0</v>
      </c>
      <c r="Q148" s="542" t="s">
        <v>61</v>
      </c>
      <c r="R148" s="193" t="s">
        <v>60</v>
      </c>
      <c r="S148" s="3"/>
      <c r="T148" s="3"/>
      <c r="U148" s="3"/>
      <c r="V148" s="3"/>
      <c r="W148" s="3"/>
      <c r="X148" s="3"/>
      <c r="Y148" s="3"/>
      <c r="Z148" s="3"/>
      <c r="AA148" s="3"/>
      <c r="AB148" s="3"/>
      <c r="AC148" s="3"/>
      <c r="AD148" s="93"/>
      <c r="AE148" s="70">
        <f t="shared" ref="AE148:AE161" si="461">SUM(S148:AD148)</f>
        <v>0</v>
      </c>
      <c r="AG148" s="542" t="s">
        <v>61</v>
      </c>
      <c r="AH148" s="193" t="s">
        <v>60</v>
      </c>
      <c r="AI148" s="3"/>
      <c r="AJ148" s="3"/>
      <c r="AK148" s="3"/>
      <c r="AL148" s="3"/>
      <c r="AM148" s="3"/>
      <c r="AN148" s="3"/>
      <c r="AO148" s="3"/>
      <c r="AP148" s="3"/>
      <c r="AQ148" s="3"/>
      <c r="AR148" s="3"/>
      <c r="AS148" s="3"/>
      <c r="AT148" s="93"/>
      <c r="AU148" s="70">
        <f t="shared" ref="AU148:AU161" si="462">SUM(AI148:AT148)</f>
        <v>0</v>
      </c>
      <c r="AW148" s="542" t="s">
        <v>61</v>
      </c>
      <c r="AX148" s="193" t="s">
        <v>60</v>
      </c>
      <c r="AY148" s="3"/>
      <c r="AZ148" s="3"/>
      <c r="BA148" s="3"/>
      <c r="BB148" s="3"/>
      <c r="BC148" s="3"/>
      <c r="BD148" s="3"/>
      <c r="BE148" s="3"/>
      <c r="BF148" s="3"/>
      <c r="BG148" s="3"/>
      <c r="BH148" s="3"/>
      <c r="BI148" s="3"/>
      <c r="BJ148" s="93"/>
      <c r="BK148" s="70">
        <f t="shared" ref="BK148:BK161" si="463">SUM(AY148:BJ148)</f>
        <v>0</v>
      </c>
    </row>
    <row r="149" spans="1:63" x14ac:dyDescent="0.25">
      <c r="A149" s="543"/>
      <c r="B149" s="193" t="s">
        <v>59</v>
      </c>
      <c r="C149" s="3"/>
      <c r="D149" s="3"/>
      <c r="E149" s="3"/>
      <c r="F149" s="3"/>
      <c r="G149" s="3"/>
      <c r="H149" s="3"/>
      <c r="I149" s="3"/>
      <c r="J149" s="3"/>
      <c r="K149" s="3"/>
      <c r="L149" s="3"/>
      <c r="M149" s="3"/>
      <c r="N149" s="93"/>
      <c r="O149" s="70">
        <f t="shared" si="460"/>
        <v>0</v>
      </c>
      <c r="Q149" s="543"/>
      <c r="R149" s="193" t="s">
        <v>59</v>
      </c>
      <c r="S149" s="3"/>
      <c r="T149" s="3"/>
      <c r="U149" s="3"/>
      <c r="V149" s="3"/>
      <c r="W149" s="3"/>
      <c r="X149" s="3"/>
      <c r="Y149" s="3"/>
      <c r="Z149" s="3"/>
      <c r="AA149" s="3"/>
      <c r="AB149" s="3"/>
      <c r="AC149" s="3"/>
      <c r="AD149" s="93"/>
      <c r="AE149" s="70">
        <f t="shared" si="461"/>
        <v>0</v>
      </c>
      <c r="AG149" s="543"/>
      <c r="AH149" s="193" t="s">
        <v>59</v>
      </c>
      <c r="AI149" s="3"/>
      <c r="AJ149" s="3"/>
      <c r="AK149" s="3"/>
      <c r="AL149" s="3"/>
      <c r="AM149" s="3"/>
      <c r="AN149" s="3"/>
      <c r="AO149" s="3"/>
      <c r="AP149" s="3"/>
      <c r="AQ149" s="3"/>
      <c r="AR149" s="3"/>
      <c r="AS149" s="3"/>
      <c r="AT149" s="93"/>
      <c r="AU149" s="70">
        <f t="shared" si="462"/>
        <v>0</v>
      </c>
      <c r="AW149" s="543"/>
      <c r="AX149" s="193" t="s">
        <v>59</v>
      </c>
      <c r="AY149" s="3"/>
      <c r="AZ149" s="3"/>
      <c r="BA149" s="3"/>
      <c r="BB149" s="3"/>
      <c r="BC149" s="3"/>
      <c r="BD149" s="3"/>
      <c r="BE149" s="3"/>
      <c r="BF149" s="3"/>
      <c r="BG149" s="3"/>
      <c r="BH149" s="3"/>
      <c r="BI149" s="3"/>
      <c r="BJ149" s="93"/>
      <c r="BK149" s="70">
        <f t="shared" si="463"/>
        <v>0</v>
      </c>
    </row>
    <row r="150" spans="1:63" x14ac:dyDescent="0.25">
      <c r="A150" s="543"/>
      <c r="B150" s="193" t="s">
        <v>58</v>
      </c>
      <c r="C150" s="3"/>
      <c r="D150" s="3"/>
      <c r="E150" s="3"/>
      <c r="F150" s="3"/>
      <c r="G150" s="3"/>
      <c r="H150" s="3"/>
      <c r="I150" s="3"/>
      <c r="J150" s="3"/>
      <c r="K150" s="3"/>
      <c r="L150" s="3"/>
      <c r="M150" s="3"/>
      <c r="N150" s="93"/>
      <c r="O150" s="70">
        <f t="shared" si="460"/>
        <v>0</v>
      </c>
      <c r="Q150" s="543"/>
      <c r="R150" s="193" t="s">
        <v>58</v>
      </c>
      <c r="S150" s="3"/>
      <c r="T150" s="3"/>
      <c r="U150" s="3"/>
      <c r="V150" s="3"/>
      <c r="W150" s="3"/>
      <c r="X150" s="3"/>
      <c r="Y150" s="3"/>
      <c r="Z150" s="3"/>
      <c r="AA150" s="3"/>
      <c r="AB150" s="3"/>
      <c r="AC150" s="3"/>
      <c r="AD150" s="93"/>
      <c r="AE150" s="70">
        <f t="shared" si="461"/>
        <v>0</v>
      </c>
      <c r="AG150" s="543"/>
      <c r="AH150" s="193" t="s">
        <v>58</v>
      </c>
      <c r="AI150" s="3"/>
      <c r="AJ150" s="3"/>
      <c r="AK150" s="3"/>
      <c r="AL150" s="3"/>
      <c r="AM150" s="3"/>
      <c r="AN150" s="3"/>
      <c r="AO150" s="3"/>
      <c r="AP150" s="3"/>
      <c r="AQ150" s="3"/>
      <c r="AR150" s="3"/>
      <c r="AS150" s="3"/>
      <c r="AT150" s="93"/>
      <c r="AU150" s="70">
        <f t="shared" si="462"/>
        <v>0</v>
      </c>
      <c r="AW150" s="543"/>
      <c r="AX150" s="193" t="s">
        <v>58</v>
      </c>
      <c r="AY150" s="3"/>
      <c r="AZ150" s="3"/>
      <c r="BA150" s="3"/>
      <c r="BB150" s="3"/>
      <c r="BC150" s="3"/>
      <c r="BD150" s="3"/>
      <c r="BE150" s="3"/>
      <c r="BF150" s="3"/>
      <c r="BG150" s="3"/>
      <c r="BH150" s="3"/>
      <c r="BI150" s="3"/>
      <c r="BJ150" s="93"/>
      <c r="BK150" s="70">
        <f t="shared" si="463"/>
        <v>0</v>
      </c>
    </row>
    <row r="151" spans="1:63" x14ac:dyDescent="0.25">
      <c r="A151" s="543"/>
      <c r="B151" s="193" t="s">
        <v>57</v>
      </c>
      <c r="C151" s="3"/>
      <c r="D151" s="3"/>
      <c r="E151" s="3"/>
      <c r="F151" s="3"/>
      <c r="G151" s="3"/>
      <c r="H151" s="3"/>
      <c r="I151" s="3"/>
      <c r="J151" s="3"/>
      <c r="K151" s="3"/>
      <c r="L151" s="3"/>
      <c r="M151" s="3"/>
      <c r="N151" s="93"/>
      <c r="O151" s="70">
        <f t="shared" si="460"/>
        <v>0</v>
      </c>
      <c r="Q151" s="543"/>
      <c r="R151" s="193" t="s">
        <v>57</v>
      </c>
      <c r="S151" s="3"/>
      <c r="T151" s="3"/>
      <c r="U151" s="3"/>
      <c r="V151" s="3"/>
      <c r="W151" s="3"/>
      <c r="X151" s="3"/>
      <c r="Y151" s="3"/>
      <c r="Z151" s="3"/>
      <c r="AA151" s="3"/>
      <c r="AB151" s="3"/>
      <c r="AC151" s="3"/>
      <c r="AD151" s="93"/>
      <c r="AE151" s="70">
        <f t="shared" si="461"/>
        <v>0</v>
      </c>
      <c r="AG151" s="543"/>
      <c r="AH151" s="193" t="s">
        <v>57</v>
      </c>
      <c r="AI151" s="3"/>
      <c r="AJ151" s="3"/>
      <c r="AK151" s="3"/>
      <c r="AL151" s="3"/>
      <c r="AM151" s="3"/>
      <c r="AN151" s="3"/>
      <c r="AO151" s="3"/>
      <c r="AP151" s="3"/>
      <c r="AQ151" s="3"/>
      <c r="AR151" s="3"/>
      <c r="AS151" s="3"/>
      <c r="AT151" s="93"/>
      <c r="AU151" s="70">
        <f t="shared" si="462"/>
        <v>0</v>
      </c>
      <c r="AW151" s="543"/>
      <c r="AX151" s="193" t="s">
        <v>57</v>
      </c>
      <c r="AY151" s="3"/>
      <c r="AZ151" s="3"/>
      <c r="BA151" s="3"/>
      <c r="BB151" s="3"/>
      <c r="BC151" s="3"/>
      <c r="BD151" s="3"/>
      <c r="BE151" s="3"/>
      <c r="BF151" s="3"/>
      <c r="BG151" s="3"/>
      <c r="BH151" s="3"/>
      <c r="BI151" s="3"/>
      <c r="BJ151" s="93"/>
      <c r="BK151" s="70">
        <f t="shared" si="463"/>
        <v>0</v>
      </c>
    </row>
    <row r="152" spans="1:63" ht="15" customHeight="1" x14ac:dyDescent="0.25">
      <c r="A152" s="543"/>
      <c r="B152" s="193" t="s">
        <v>56</v>
      </c>
      <c r="C152" s="3"/>
      <c r="D152" s="3"/>
      <c r="E152" s="3"/>
      <c r="F152" s="3"/>
      <c r="G152" s="3"/>
      <c r="H152" s="3"/>
      <c r="I152" s="3"/>
      <c r="J152" s="3"/>
      <c r="K152" s="3"/>
      <c r="L152" s="3"/>
      <c r="M152" s="3"/>
      <c r="N152" s="93"/>
      <c r="O152" s="70">
        <f t="shared" si="460"/>
        <v>0</v>
      </c>
      <c r="Q152" s="543"/>
      <c r="R152" s="193" t="s">
        <v>56</v>
      </c>
      <c r="S152" s="3"/>
      <c r="T152" s="3"/>
      <c r="U152" s="3"/>
      <c r="V152" s="3"/>
      <c r="W152" s="3"/>
      <c r="X152" s="3"/>
      <c r="Y152" s="3"/>
      <c r="Z152" s="3"/>
      <c r="AA152" s="3"/>
      <c r="AB152" s="3"/>
      <c r="AC152" s="3"/>
      <c r="AD152" s="93"/>
      <c r="AE152" s="70">
        <f t="shared" si="461"/>
        <v>0</v>
      </c>
      <c r="AG152" s="543"/>
      <c r="AH152" s="193" t="s">
        <v>56</v>
      </c>
      <c r="AI152" s="3"/>
      <c r="AJ152" s="3"/>
      <c r="AK152" s="3"/>
      <c r="AL152" s="3"/>
      <c r="AM152" s="3"/>
      <c r="AN152" s="3"/>
      <c r="AO152" s="3"/>
      <c r="AP152" s="3"/>
      <c r="AQ152" s="3"/>
      <c r="AR152" s="3"/>
      <c r="AS152" s="3"/>
      <c r="AT152" s="93"/>
      <c r="AU152" s="70">
        <f t="shared" si="462"/>
        <v>0</v>
      </c>
      <c r="AW152" s="543"/>
      <c r="AX152" s="193" t="s">
        <v>56</v>
      </c>
      <c r="AY152" s="3"/>
      <c r="AZ152" s="3"/>
      <c r="BA152" s="3"/>
      <c r="BB152" s="3"/>
      <c r="BC152" s="3"/>
      <c r="BD152" s="3"/>
      <c r="BE152" s="3"/>
      <c r="BF152" s="3"/>
      <c r="BG152" s="3"/>
      <c r="BH152" s="3"/>
      <c r="BI152" s="3"/>
      <c r="BJ152" s="93"/>
      <c r="BK152" s="70">
        <f t="shared" si="463"/>
        <v>0</v>
      </c>
    </row>
    <row r="153" spans="1:63" x14ac:dyDescent="0.25">
      <c r="A153" s="543"/>
      <c r="B153" s="193" t="s">
        <v>55</v>
      </c>
      <c r="C153" s="3"/>
      <c r="D153" s="3"/>
      <c r="E153" s="3"/>
      <c r="F153" s="3"/>
      <c r="G153" s="3"/>
      <c r="H153" s="3"/>
      <c r="I153" s="3"/>
      <c r="J153" s="3"/>
      <c r="K153" s="3"/>
      <c r="L153" s="3"/>
      <c r="M153" s="3"/>
      <c r="N153" s="93"/>
      <c r="O153" s="70">
        <f t="shared" si="460"/>
        <v>0</v>
      </c>
      <c r="Q153" s="543"/>
      <c r="R153" s="193" t="s">
        <v>55</v>
      </c>
      <c r="S153" s="3"/>
      <c r="T153" s="3"/>
      <c r="U153" s="3"/>
      <c r="V153" s="3"/>
      <c r="W153" s="3"/>
      <c r="X153" s="3"/>
      <c r="Y153" s="3"/>
      <c r="Z153" s="3"/>
      <c r="AA153" s="3"/>
      <c r="AB153" s="3"/>
      <c r="AC153" s="3"/>
      <c r="AD153" s="93"/>
      <c r="AE153" s="70">
        <f t="shared" si="461"/>
        <v>0</v>
      </c>
      <c r="AG153" s="543"/>
      <c r="AH153" s="193" t="s">
        <v>55</v>
      </c>
      <c r="AI153" s="3"/>
      <c r="AJ153" s="3"/>
      <c r="AK153" s="3"/>
      <c r="AL153" s="3"/>
      <c r="AM153" s="3"/>
      <c r="AN153" s="3"/>
      <c r="AO153" s="3"/>
      <c r="AP153" s="3"/>
      <c r="AQ153" s="3"/>
      <c r="AR153" s="3"/>
      <c r="AS153" s="3"/>
      <c r="AT153" s="93"/>
      <c r="AU153" s="70">
        <f t="shared" si="462"/>
        <v>0</v>
      </c>
      <c r="AW153" s="543"/>
      <c r="AX153" s="193" t="s">
        <v>55</v>
      </c>
      <c r="AY153" s="3"/>
      <c r="AZ153" s="3"/>
      <c r="BA153" s="3"/>
      <c r="BB153" s="3"/>
      <c r="BC153" s="3"/>
      <c r="BD153" s="3"/>
      <c r="BE153" s="3"/>
      <c r="BF153" s="3"/>
      <c r="BG153" s="3"/>
      <c r="BH153" s="3"/>
      <c r="BI153" s="3"/>
      <c r="BJ153" s="93"/>
      <c r="BK153" s="70">
        <f t="shared" si="463"/>
        <v>0</v>
      </c>
    </row>
    <row r="154" spans="1:63" x14ac:dyDescent="0.25">
      <c r="A154" s="543"/>
      <c r="B154" s="193" t="s">
        <v>54</v>
      </c>
      <c r="C154" s="3"/>
      <c r="D154" s="3"/>
      <c r="E154" s="3"/>
      <c r="F154" s="3"/>
      <c r="G154" s="3"/>
      <c r="H154" s="3"/>
      <c r="I154" s="3"/>
      <c r="J154" s="3"/>
      <c r="K154" s="3"/>
      <c r="L154" s="3"/>
      <c r="M154" s="3"/>
      <c r="N154" s="93"/>
      <c r="O154" s="70">
        <f t="shared" si="460"/>
        <v>0</v>
      </c>
      <c r="Q154" s="543"/>
      <c r="R154" s="193" t="s">
        <v>54</v>
      </c>
      <c r="S154" s="3"/>
      <c r="T154" s="3"/>
      <c r="U154" s="3"/>
      <c r="V154" s="3"/>
      <c r="W154" s="3"/>
      <c r="X154" s="3"/>
      <c r="Y154" s="3"/>
      <c r="Z154" s="3"/>
      <c r="AA154" s="3"/>
      <c r="AB154" s="3"/>
      <c r="AC154" s="3"/>
      <c r="AD154" s="93"/>
      <c r="AE154" s="70">
        <f t="shared" si="461"/>
        <v>0</v>
      </c>
      <c r="AG154" s="543"/>
      <c r="AH154" s="193" t="s">
        <v>54</v>
      </c>
      <c r="AI154" s="3"/>
      <c r="AJ154" s="3"/>
      <c r="AK154" s="3"/>
      <c r="AL154" s="3"/>
      <c r="AM154" s="3"/>
      <c r="AN154" s="3"/>
      <c r="AO154" s="3"/>
      <c r="AP154" s="3"/>
      <c r="AQ154" s="3"/>
      <c r="AR154" s="3"/>
      <c r="AS154" s="3"/>
      <c r="AT154" s="93"/>
      <c r="AU154" s="70">
        <f t="shared" si="462"/>
        <v>0</v>
      </c>
      <c r="AW154" s="543"/>
      <c r="AX154" s="193" t="s">
        <v>54</v>
      </c>
      <c r="AY154" s="3"/>
      <c r="AZ154" s="3"/>
      <c r="BA154" s="3"/>
      <c r="BB154" s="3"/>
      <c r="BC154" s="3"/>
      <c r="BD154" s="3"/>
      <c r="BE154" s="3"/>
      <c r="BF154" s="3"/>
      <c r="BG154" s="3"/>
      <c r="BH154" s="3"/>
      <c r="BI154" s="3"/>
      <c r="BJ154" s="93"/>
      <c r="BK154" s="70">
        <f t="shared" si="463"/>
        <v>0</v>
      </c>
    </row>
    <row r="155" spans="1:63" x14ac:dyDescent="0.25">
      <c r="A155" s="543"/>
      <c r="B155" s="193" t="s">
        <v>53</v>
      </c>
      <c r="C155" s="3"/>
      <c r="D155" s="3"/>
      <c r="E155" s="3"/>
      <c r="F155" s="3"/>
      <c r="G155" s="3"/>
      <c r="H155" s="3"/>
      <c r="I155" s="3"/>
      <c r="J155" s="3"/>
      <c r="K155" s="3"/>
      <c r="L155" s="3"/>
      <c r="M155" s="3"/>
      <c r="N155" s="93"/>
      <c r="O155" s="70">
        <f t="shared" si="460"/>
        <v>0</v>
      </c>
      <c r="Q155" s="543"/>
      <c r="R155" s="193" t="s">
        <v>53</v>
      </c>
      <c r="S155" s="3"/>
      <c r="T155" s="3"/>
      <c r="U155" s="3"/>
      <c r="V155" s="3"/>
      <c r="W155" s="3"/>
      <c r="X155" s="3"/>
      <c r="Y155" s="3"/>
      <c r="Z155" s="3"/>
      <c r="AA155" s="3"/>
      <c r="AB155" s="3"/>
      <c r="AC155" s="3"/>
      <c r="AD155" s="93"/>
      <c r="AE155" s="70">
        <f t="shared" si="461"/>
        <v>0</v>
      </c>
      <c r="AG155" s="543"/>
      <c r="AH155" s="193" t="s">
        <v>53</v>
      </c>
      <c r="AI155" s="3"/>
      <c r="AJ155" s="3"/>
      <c r="AK155" s="3"/>
      <c r="AL155" s="3"/>
      <c r="AM155" s="3"/>
      <c r="AN155" s="3"/>
      <c r="AO155" s="3"/>
      <c r="AP155" s="3"/>
      <c r="AQ155" s="3"/>
      <c r="AR155" s="3"/>
      <c r="AS155" s="3"/>
      <c r="AT155" s="93"/>
      <c r="AU155" s="70">
        <f t="shared" si="462"/>
        <v>0</v>
      </c>
      <c r="AW155" s="543"/>
      <c r="AX155" s="193" t="s">
        <v>53</v>
      </c>
      <c r="AY155" s="3"/>
      <c r="AZ155" s="3"/>
      <c r="BA155" s="3"/>
      <c r="BB155" s="3"/>
      <c r="BC155" s="3"/>
      <c r="BD155" s="3"/>
      <c r="BE155" s="3"/>
      <c r="BF155" s="3"/>
      <c r="BG155" s="3"/>
      <c r="BH155" s="3"/>
      <c r="BI155" s="3"/>
      <c r="BJ155" s="93"/>
      <c r="BK155" s="70">
        <f t="shared" si="463"/>
        <v>0</v>
      </c>
    </row>
    <row r="156" spans="1:63" x14ac:dyDescent="0.25">
      <c r="A156" s="543"/>
      <c r="B156" s="193" t="s">
        <v>52</v>
      </c>
      <c r="C156" s="3"/>
      <c r="D156" s="3"/>
      <c r="E156" s="3"/>
      <c r="F156" s="3"/>
      <c r="G156" s="3"/>
      <c r="H156" s="3"/>
      <c r="I156" s="3"/>
      <c r="J156" s="3"/>
      <c r="K156" s="3"/>
      <c r="L156" s="3"/>
      <c r="M156" s="3"/>
      <c r="N156" s="93"/>
      <c r="O156" s="70">
        <f t="shared" si="460"/>
        <v>0</v>
      </c>
      <c r="Q156" s="543"/>
      <c r="R156" s="193" t="s">
        <v>52</v>
      </c>
      <c r="S156" s="3"/>
      <c r="T156" s="3"/>
      <c r="U156" s="3"/>
      <c r="V156" s="3"/>
      <c r="W156" s="3"/>
      <c r="X156" s="3"/>
      <c r="Y156" s="3"/>
      <c r="Z156" s="3"/>
      <c r="AA156" s="3"/>
      <c r="AB156" s="3"/>
      <c r="AC156" s="3"/>
      <c r="AD156" s="93"/>
      <c r="AE156" s="70">
        <f t="shared" si="461"/>
        <v>0</v>
      </c>
      <c r="AG156" s="543"/>
      <c r="AH156" s="193" t="s">
        <v>52</v>
      </c>
      <c r="AI156" s="3"/>
      <c r="AJ156" s="3"/>
      <c r="AK156" s="3"/>
      <c r="AL156" s="3"/>
      <c r="AM156" s="3"/>
      <c r="AN156" s="3"/>
      <c r="AO156" s="3"/>
      <c r="AP156" s="3"/>
      <c r="AQ156" s="3"/>
      <c r="AR156" s="3"/>
      <c r="AS156" s="3"/>
      <c r="AT156" s="93"/>
      <c r="AU156" s="70">
        <f t="shared" si="462"/>
        <v>0</v>
      </c>
      <c r="AW156" s="543"/>
      <c r="AX156" s="193" t="s">
        <v>52</v>
      </c>
      <c r="AY156" s="3"/>
      <c r="AZ156" s="3"/>
      <c r="BA156" s="3"/>
      <c r="BB156" s="3"/>
      <c r="BC156" s="3"/>
      <c r="BD156" s="3"/>
      <c r="BE156" s="3"/>
      <c r="BF156" s="3"/>
      <c r="BG156" s="3"/>
      <c r="BH156" s="3"/>
      <c r="BI156" s="3"/>
      <c r="BJ156" s="93"/>
      <c r="BK156" s="70">
        <f t="shared" si="463"/>
        <v>0</v>
      </c>
    </row>
    <row r="157" spans="1:63" x14ac:dyDescent="0.25">
      <c r="A157" s="543"/>
      <c r="B157" s="193" t="s">
        <v>51</v>
      </c>
      <c r="C157" s="3"/>
      <c r="D157" s="3"/>
      <c r="E157" s="3"/>
      <c r="F157" s="3"/>
      <c r="G157" s="3"/>
      <c r="H157" s="3"/>
      <c r="I157" s="3"/>
      <c r="J157" s="3"/>
      <c r="K157" s="3"/>
      <c r="L157" s="3"/>
      <c r="M157" s="3"/>
      <c r="N157" s="93"/>
      <c r="O157" s="70">
        <f t="shared" si="460"/>
        <v>0</v>
      </c>
      <c r="Q157" s="543"/>
      <c r="R157" s="193" t="s">
        <v>51</v>
      </c>
      <c r="S157" s="3"/>
      <c r="T157" s="3"/>
      <c r="U157" s="3"/>
      <c r="V157" s="3"/>
      <c r="W157" s="3"/>
      <c r="X157" s="3"/>
      <c r="Y157" s="3"/>
      <c r="Z157" s="3"/>
      <c r="AA157" s="3"/>
      <c r="AB157" s="3"/>
      <c r="AC157" s="3"/>
      <c r="AD157" s="93"/>
      <c r="AE157" s="70">
        <f t="shared" si="461"/>
        <v>0</v>
      </c>
      <c r="AG157" s="543"/>
      <c r="AH157" s="193" t="s">
        <v>51</v>
      </c>
      <c r="AI157" s="3"/>
      <c r="AJ157" s="3"/>
      <c r="AK157" s="3"/>
      <c r="AL157" s="3"/>
      <c r="AM157" s="3"/>
      <c r="AN157" s="3"/>
      <c r="AO157" s="3"/>
      <c r="AP157" s="3"/>
      <c r="AQ157" s="3"/>
      <c r="AR157" s="3"/>
      <c r="AS157" s="3"/>
      <c r="AT157" s="93"/>
      <c r="AU157" s="70">
        <f t="shared" si="462"/>
        <v>0</v>
      </c>
      <c r="AW157" s="543"/>
      <c r="AX157" s="193" t="s">
        <v>51</v>
      </c>
      <c r="AY157" s="3"/>
      <c r="AZ157" s="3"/>
      <c r="BA157" s="3"/>
      <c r="BB157" s="3"/>
      <c r="BC157" s="3"/>
      <c r="BD157" s="3"/>
      <c r="BE157" s="3"/>
      <c r="BF157" s="3"/>
      <c r="BG157" s="3"/>
      <c r="BH157" s="3"/>
      <c r="BI157" s="3"/>
      <c r="BJ157" s="93"/>
      <c r="BK157" s="70">
        <f t="shared" si="463"/>
        <v>0</v>
      </c>
    </row>
    <row r="158" spans="1:63" x14ac:dyDescent="0.25">
      <c r="A158" s="543"/>
      <c r="B158" s="193" t="s">
        <v>50</v>
      </c>
      <c r="C158" s="3"/>
      <c r="D158" s="3"/>
      <c r="E158" s="3"/>
      <c r="F158" s="3"/>
      <c r="G158" s="3"/>
      <c r="H158" s="3"/>
      <c r="I158" s="3"/>
      <c r="J158" s="3"/>
      <c r="K158" s="3"/>
      <c r="L158" s="3"/>
      <c r="M158" s="3"/>
      <c r="N158" s="93"/>
      <c r="O158" s="70">
        <f t="shared" si="460"/>
        <v>0</v>
      </c>
      <c r="Q158" s="543"/>
      <c r="R158" s="193" t="s">
        <v>50</v>
      </c>
      <c r="S158" s="3"/>
      <c r="T158" s="3"/>
      <c r="U158" s="3"/>
      <c r="V158" s="3"/>
      <c r="W158" s="3"/>
      <c r="X158" s="3"/>
      <c r="Y158" s="3"/>
      <c r="Z158" s="3"/>
      <c r="AA158" s="3"/>
      <c r="AB158" s="3"/>
      <c r="AC158" s="3"/>
      <c r="AD158" s="93"/>
      <c r="AE158" s="70">
        <f t="shared" si="461"/>
        <v>0</v>
      </c>
      <c r="AG158" s="543"/>
      <c r="AH158" s="193" t="s">
        <v>50</v>
      </c>
      <c r="AI158" s="3"/>
      <c r="AJ158" s="3"/>
      <c r="AK158" s="3"/>
      <c r="AL158" s="3"/>
      <c r="AM158" s="3"/>
      <c r="AN158" s="3"/>
      <c r="AO158" s="3"/>
      <c r="AP158" s="3"/>
      <c r="AQ158" s="3"/>
      <c r="AR158" s="3"/>
      <c r="AS158" s="3"/>
      <c r="AT158" s="93"/>
      <c r="AU158" s="70">
        <f t="shared" si="462"/>
        <v>0</v>
      </c>
      <c r="AW158" s="543"/>
      <c r="AX158" s="193" t="s">
        <v>50</v>
      </c>
      <c r="AY158" s="3"/>
      <c r="AZ158" s="3"/>
      <c r="BA158" s="3"/>
      <c r="BB158" s="3"/>
      <c r="BC158" s="3"/>
      <c r="BD158" s="3"/>
      <c r="BE158" s="3"/>
      <c r="BF158" s="3"/>
      <c r="BG158" s="3"/>
      <c r="BH158" s="3"/>
      <c r="BI158" s="3"/>
      <c r="BJ158" s="93"/>
      <c r="BK158" s="70">
        <f t="shared" si="463"/>
        <v>0</v>
      </c>
    </row>
    <row r="159" spans="1:63" x14ac:dyDescent="0.25">
      <c r="A159" s="543"/>
      <c r="B159" s="193" t="s">
        <v>49</v>
      </c>
      <c r="C159" s="3"/>
      <c r="D159" s="3"/>
      <c r="E159" s="3"/>
      <c r="F159" s="3"/>
      <c r="G159" s="3"/>
      <c r="H159" s="3"/>
      <c r="I159" s="3"/>
      <c r="J159" s="3"/>
      <c r="K159" s="3"/>
      <c r="L159" s="3"/>
      <c r="M159" s="3"/>
      <c r="N159" s="93"/>
      <c r="O159" s="70">
        <f t="shared" si="460"/>
        <v>0</v>
      </c>
      <c r="Q159" s="543"/>
      <c r="R159" s="193" t="s">
        <v>49</v>
      </c>
      <c r="S159" s="3"/>
      <c r="T159" s="3"/>
      <c r="U159" s="3"/>
      <c r="V159" s="3"/>
      <c r="W159" s="3"/>
      <c r="X159" s="3"/>
      <c r="Y159" s="3"/>
      <c r="Z159" s="3"/>
      <c r="AA159" s="3"/>
      <c r="AB159" s="3"/>
      <c r="AC159" s="3"/>
      <c r="AD159" s="93"/>
      <c r="AE159" s="70">
        <f t="shared" si="461"/>
        <v>0</v>
      </c>
      <c r="AG159" s="543"/>
      <c r="AH159" s="193" t="s">
        <v>49</v>
      </c>
      <c r="AI159" s="3"/>
      <c r="AJ159" s="3"/>
      <c r="AK159" s="3"/>
      <c r="AL159" s="3"/>
      <c r="AM159" s="3"/>
      <c r="AN159" s="3"/>
      <c r="AO159" s="3"/>
      <c r="AP159" s="3"/>
      <c r="AQ159" s="3"/>
      <c r="AR159" s="3"/>
      <c r="AS159" s="3"/>
      <c r="AT159" s="93"/>
      <c r="AU159" s="70">
        <f t="shared" si="462"/>
        <v>0</v>
      </c>
      <c r="AW159" s="543"/>
      <c r="AX159" s="193" t="s">
        <v>49</v>
      </c>
      <c r="AY159" s="3"/>
      <c r="AZ159" s="3"/>
      <c r="BA159" s="3"/>
      <c r="BB159" s="3"/>
      <c r="BC159" s="3"/>
      <c r="BD159" s="3"/>
      <c r="BE159" s="3"/>
      <c r="BF159" s="3"/>
      <c r="BG159" s="3"/>
      <c r="BH159" s="3"/>
      <c r="BI159" s="3"/>
      <c r="BJ159" s="93"/>
      <c r="BK159" s="70">
        <f t="shared" si="463"/>
        <v>0</v>
      </c>
    </row>
    <row r="160" spans="1:63" ht="15.75" thickBot="1" x14ac:dyDescent="0.3">
      <c r="A160" s="544"/>
      <c r="B160" s="193" t="s">
        <v>48</v>
      </c>
      <c r="C160" s="3"/>
      <c r="D160" s="3"/>
      <c r="E160" s="3"/>
      <c r="F160" s="3"/>
      <c r="G160" s="3"/>
      <c r="H160" s="3"/>
      <c r="I160" s="3"/>
      <c r="J160" s="3"/>
      <c r="K160" s="3"/>
      <c r="L160" s="3"/>
      <c r="M160" s="3"/>
      <c r="N160" s="93"/>
      <c r="O160" s="70">
        <f t="shared" si="460"/>
        <v>0</v>
      </c>
      <c r="Q160" s="544"/>
      <c r="R160" s="193" t="s">
        <v>48</v>
      </c>
      <c r="S160" s="3"/>
      <c r="T160" s="3"/>
      <c r="U160" s="3"/>
      <c r="V160" s="3"/>
      <c r="W160" s="3"/>
      <c r="X160" s="3"/>
      <c r="Y160" s="3"/>
      <c r="Z160" s="3"/>
      <c r="AA160" s="3"/>
      <c r="AB160" s="3"/>
      <c r="AC160" s="3"/>
      <c r="AD160" s="93"/>
      <c r="AE160" s="70">
        <f t="shared" si="461"/>
        <v>0</v>
      </c>
      <c r="AG160" s="544"/>
      <c r="AH160" s="193" t="s">
        <v>48</v>
      </c>
      <c r="AI160" s="3"/>
      <c r="AJ160" s="3"/>
      <c r="AK160" s="3"/>
      <c r="AL160" s="3"/>
      <c r="AM160" s="3"/>
      <c r="AN160" s="3"/>
      <c r="AO160" s="3"/>
      <c r="AP160" s="3"/>
      <c r="AQ160" s="3"/>
      <c r="AR160" s="3"/>
      <c r="AS160" s="3"/>
      <c r="AT160" s="93"/>
      <c r="AU160" s="70">
        <f t="shared" si="462"/>
        <v>0</v>
      </c>
      <c r="AW160" s="544"/>
      <c r="AX160" s="193" t="s">
        <v>48</v>
      </c>
      <c r="AY160" s="3"/>
      <c r="AZ160" s="3"/>
      <c r="BA160" s="3"/>
      <c r="BB160" s="3"/>
      <c r="BC160" s="3"/>
      <c r="BD160" s="3"/>
      <c r="BE160" s="3"/>
      <c r="BF160" s="3"/>
      <c r="BG160" s="3"/>
      <c r="BH160" s="3"/>
      <c r="BI160" s="3"/>
      <c r="BJ160" s="93"/>
      <c r="BK160" s="70">
        <f t="shared" si="463"/>
        <v>0</v>
      </c>
    </row>
    <row r="161" spans="1:64" ht="15.75" thickBot="1" x14ac:dyDescent="0.3">
      <c r="B161" s="194" t="s">
        <v>42</v>
      </c>
      <c r="C161" s="186">
        <f>SUM(C148:C160)</f>
        <v>0</v>
      </c>
      <c r="D161" s="186">
        <f t="shared" ref="D161" si="464">SUM(D148:D160)</f>
        <v>0</v>
      </c>
      <c r="E161" s="186">
        <f t="shared" ref="E161" si="465">SUM(E148:E160)</f>
        <v>0</v>
      </c>
      <c r="F161" s="186">
        <f t="shared" ref="F161" si="466">SUM(F148:F160)</f>
        <v>0</v>
      </c>
      <c r="G161" s="186">
        <f t="shared" ref="G161" si="467">SUM(G148:G160)</f>
        <v>0</v>
      </c>
      <c r="H161" s="186">
        <f t="shared" ref="H161" si="468">SUM(H148:H160)</f>
        <v>0</v>
      </c>
      <c r="I161" s="186">
        <f t="shared" ref="I161" si="469">SUM(I148:I160)</f>
        <v>0</v>
      </c>
      <c r="J161" s="186">
        <f t="shared" ref="J161" si="470">SUM(J148:J160)</f>
        <v>0</v>
      </c>
      <c r="K161" s="186">
        <f t="shared" ref="K161" si="471">SUM(K148:K160)</f>
        <v>0</v>
      </c>
      <c r="L161" s="186">
        <f t="shared" ref="L161" si="472">SUM(L148:L160)</f>
        <v>0</v>
      </c>
      <c r="M161" s="186">
        <f t="shared" ref="M161" si="473">SUM(M148:M160)</f>
        <v>0</v>
      </c>
      <c r="N161" s="383">
        <f t="shared" ref="N161" si="474">SUM(N148:N160)</f>
        <v>0</v>
      </c>
      <c r="O161" s="73">
        <f t="shared" si="460"/>
        <v>0</v>
      </c>
      <c r="Q161" s="74"/>
      <c r="R161" s="194" t="s">
        <v>42</v>
      </c>
      <c r="S161" s="186">
        <f>SUM(S148:S160)</f>
        <v>0</v>
      </c>
      <c r="T161" s="186">
        <f t="shared" ref="T161" si="475">SUM(T148:T160)</f>
        <v>0</v>
      </c>
      <c r="U161" s="186">
        <f t="shared" ref="U161" si="476">SUM(U148:U160)</f>
        <v>0</v>
      </c>
      <c r="V161" s="186">
        <f t="shared" ref="V161" si="477">SUM(V148:V160)</f>
        <v>0</v>
      </c>
      <c r="W161" s="186">
        <f t="shared" ref="W161" si="478">SUM(W148:W160)</f>
        <v>0</v>
      </c>
      <c r="X161" s="186">
        <f t="shared" ref="X161" si="479">SUM(X148:X160)</f>
        <v>0</v>
      </c>
      <c r="Y161" s="186">
        <f t="shared" ref="Y161" si="480">SUM(Y148:Y160)</f>
        <v>0</v>
      </c>
      <c r="Z161" s="186">
        <f t="shared" ref="Z161" si="481">SUM(Z148:Z160)</f>
        <v>0</v>
      </c>
      <c r="AA161" s="186">
        <f t="shared" ref="AA161" si="482">SUM(AA148:AA160)</f>
        <v>0</v>
      </c>
      <c r="AB161" s="186">
        <f t="shared" ref="AB161" si="483">SUM(AB148:AB160)</f>
        <v>0</v>
      </c>
      <c r="AC161" s="186">
        <f t="shared" ref="AC161" si="484">SUM(AC148:AC160)</f>
        <v>0</v>
      </c>
      <c r="AD161" s="383">
        <f t="shared" ref="AD161" si="485">SUM(AD148:AD160)</f>
        <v>0</v>
      </c>
      <c r="AE161" s="73">
        <f t="shared" si="461"/>
        <v>0</v>
      </c>
      <c r="AG161" s="74"/>
      <c r="AH161" s="194" t="s">
        <v>42</v>
      </c>
      <c r="AI161" s="186">
        <f>SUM(AI148:AI160)</f>
        <v>0</v>
      </c>
      <c r="AJ161" s="186">
        <f t="shared" ref="AJ161" si="486">SUM(AJ148:AJ160)</f>
        <v>0</v>
      </c>
      <c r="AK161" s="186">
        <f t="shared" ref="AK161" si="487">SUM(AK148:AK160)</f>
        <v>0</v>
      </c>
      <c r="AL161" s="186">
        <f t="shared" ref="AL161" si="488">SUM(AL148:AL160)</f>
        <v>0</v>
      </c>
      <c r="AM161" s="186">
        <f t="shared" ref="AM161" si="489">SUM(AM148:AM160)</f>
        <v>0</v>
      </c>
      <c r="AN161" s="186">
        <f t="shared" ref="AN161" si="490">SUM(AN148:AN160)</f>
        <v>0</v>
      </c>
      <c r="AO161" s="186">
        <f t="shared" ref="AO161" si="491">SUM(AO148:AO160)</f>
        <v>0</v>
      </c>
      <c r="AP161" s="186">
        <f t="shared" ref="AP161" si="492">SUM(AP148:AP160)</f>
        <v>0</v>
      </c>
      <c r="AQ161" s="186">
        <f t="shared" ref="AQ161" si="493">SUM(AQ148:AQ160)</f>
        <v>0</v>
      </c>
      <c r="AR161" s="186">
        <f t="shared" ref="AR161" si="494">SUM(AR148:AR160)</f>
        <v>0</v>
      </c>
      <c r="AS161" s="186">
        <f t="shared" ref="AS161" si="495">SUM(AS148:AS160)</f>
        <v>0</v>
      </c>
      <c r="AT161" s="383">
        <f t="shared" ref="AT161" si="496">SUM(AT148:AT160)</f>
        <v>0</v>
      </c>
      <c r="AU161" s="73">
        <f t="shared" si="462"/>
        <v>0</v>
      </c>
      <c r="AW161" s="74"/>
      <c r="AX161" s="194" t="s">
        <v>42</v>
      </c>
      <c r="AY161" s="186">
        <f>SUM(AY148:AY160)</f>
        <v>0</v>
      </c>
      <c r="AZ161" s="186">
        <f t="shared" ref="AZ161" si="497">SUM(AZ148:AZ160)</f>
        <v>0</v>
      </c>
      <c r="BA161" s="186">
        <f t="shared" ref="BA161" si="498">SUM(BA148:BA160)</f>
        <v>0</v>
      </c>
      <c r="BB161" s="186">
        <f t="shared" ref="BB161" si="499">SUM(BB148:BB160)</f>
        <v>0</v>
      </c>
      <c r="BC161" s="186">
        <f t="shared" ref="BC161" si="500">SUM(BC148:BC160)</f>
        <v>0</v>
      </c>
      <c r="BD161" s="186">
        <f t="shared" ref="BD161" si="501">SUM(BD148:BD160)</f>
        <v>0</v>
      </c>
      <c r="BE161" s="186">
        <f t="shared" ref="BE161" si="502">SUM(BE148:BE160)</f>
        <v>0</v>
      </c>
      <c r="BF161" s="186">
        <f t="shared" ref="BF161" si="503">SUM(BF148:BF160)</f>
        <v>0</v>
      </c>
      <c r="BG161" s="186">
        <f t="shared" ref="BG161" si="504">SUM(BG148:BG160)</f>
        <v>0</v>
      </c>
      <c r="BH161" s="186">
        <f t="shared" ref="BH161" si="505">SUM(BH148:BH160)</f>
        <v>0</v>
      </c>
      <c r="BI161" s="186">
        <f t="shared" ref="BI161" si="506">SUM(BI148:BI160)</f>
        <v>0</v>
      </c>
      <c r="BJ161" s="383">
        <f t="shared" ref="BJ161" si="507">SUM(BJ148:BJ160)</f>
        <v>0</v>
      </c>
      <c r="BK161" s="73">
        <f t="shared" si="463"/>
        <v>0</v>
      </c>
    </row>
    <row r="162" spans="1:64" ht="15.75" thickBot="1" x14ac:dyDescent="0.3">
      <c r="A162"/>
    </row>
    <row r="163" spans="1:64" ht="15.75" thickBot="1" x14ac:dyDescent="0.3">
      <c r="B163" s="181" t="s">
        <v>35</v>
      </c>
      <c r="C163" s="182">
        <f t="shared" ref="C163:N163" si="508">C$3</f>
        <v>44927</v>
      </c>
      <c r="D163" s="182">
        <f t="shared" si="508"/>
        <v>44958</v>
      </c>
      <c r="E163" s="182">
        <f t="shared" si="508"/>
        <v>44986</v>
      </c>
      <c r="F163" s="182">
        <f t="shared" si="508"/>
        <v>45017</v>
      </c>
      <c r="G163" s="182">
        <f t="shared" si="508"/>
        <v>45047</v>
      </c>
      <c r="H163" s="182">
        <f t="shared" si="508"/>
        <v>45078</v>
      </c>
      <c r="I163" s="182">
        <f t="shared" si="508"/>
        <v>45108</v>
      </c>
      <c r="J163" s="182">
        <f t="shared" si="508"/>
        <v>45139</v>
      </c>
      <c r="K163" s="182">
        <f t="shared" si="508"/>
        <v>45170</v>
      </c>
      <c r="L163" s="182">
        <f t="shared" si="508"/>
        <v>45200</v>
      </c>
      <c r="M163" s="182">
        <f t="shared" si="508"/>
        <v>45231</v>
      </c>
      <c r="N163" s="182" t="str">
        <f t="shared" si="508"/>
        <v>Dec-23 +</v>
      </c>
      <c r="O163" s="183" t="s">
        <v>33</v>
      </c>
      <c r="Q163" s="74"/>
      <c r="R163" s="181" t="s">
        <v>35</v>
      </c>
      <c r="S163" s="182">
        <f t="shared" ref="S163:AD163" si="509">S$3</f>
        <v>44927</v>
      </c>
      <c r="T163" s="182">
        <f t="shared" si="509"/>
        <v>44958</v>
      </c>
      <c r="U163" s="182">
        <f t="shared" si="509"/>
        <v>44986</v>
      </c>
      <c r="V163" s="182">
        <f t="shared" si="509"/>
        <v>45017</v>
      </c>
      <c r="W163" s="182">
        <f t="shared" si="509"/>
        <v>45047</v>
      </c>
      <c r="X163" s="182">
        <f t="shared" si="509"/>
        <v>45078</v>
      </c>
      <c r="Y163" s="182">
        <f t="shared" si="509"/>
        <v>45108</v>
      </c>
      <c r="Z163" s="182">
        <f t="shared" si="509"/>
        <v>45139</v>
      </c>
      <c r="AA163" s="182">
        <f t="shared" si="509"/>
        <v>45170</v>
      </c>
      <c r="AB163" s="182">
        <f t="shared" si="509"/>
        <v>45200</v>
      </c>
      <c r="AC163" s="182">
        <f t="shared" si="509"/>
        <v>45231</v>
      </c>
      <c r="AD163" s="182" t="str">
        <f t="shared" si="509"/>
        <v>Dec-23 +</v>
      </c>
      <c r="AE163" s="183" t="s">
        <v>33</v>
      </c>
      <c r="AG163" s="74"/>
      <c r="AH163" s="181" t="s">
        <v>35</v>
      </c>
      <c r="AI163" s="182">
        <f t="shared" ref="AI163:AT163" si="510">AI$3</f>
        <v>44927</v>
      </c>
      <c r="AJ163" s="182">
        <f t="shared" si="510"/>
        <v>44958</v>
      </c>
      <c r="AK163" s="182">
        <f t="shared" si="510"/>
        <v>44986</v>
      </c>
      <c r="AL163" s="182">
        <f t="shared" si="510"/>
        <v>45017</v>
      </c>
      <c r="AM163" s="182">
        <f t="shared" si="510"/>
        <v>45047</v>
      </c>
      <c r="AN163" s="182">
        <f t="shared" si="510"/>
        <v>45078</v>
      </c>
      <c r="AO163" s="182">
        <f t="shared" si="510"/>
        <v>45108</v>
      </c>
      <c r="AP163" s="182">
        <f t="shared" si="510"/>
        <v>45139</v>
      </c>
      <c r="AQ163" s="182">
        <f t="shared" si="510"/>
        <v>45170</v>
      </c>
      <c r="AR163" s="182">
        <f t="shared" si="510"/>
        <v>45200</v>
      </c>
      <c r="AS163" s="182">
        <f t="shared" si="510"/>
        <v>45231</v>
      </c>
      <c r="AT163" s="182" t="str">
        <f t="shared" si="510"/>
        <v>Dec-23 +</v>
      </c>
      <c r="AU163" s="183" t="s">
        <v>33</v>
      </c>
      <c r="AW163" s="74"/>
      <c r="AX163" s="181" t="s">
        <v>35</v>
      </c>
      <c r="AY163" s="182">
        <f t="shared" ref="AY163:BJ163" si="511">AY$3</f>
        <v>44927</v>
      </c>
      <c r="AZ163" s="182">
        <f t="shared" si="511"/>
        <v>44958</v>
      </c>
      <c r="BA163" s="182">
        <f t="shared" si="511"/>
        <v>44986</v>
      </c>
      <c r="BB163" s="182">
        <f t="shared" si="511"/>
        <v>45017</v>
      </c>
      <c r="BC163" s="182">
        <f t="shared" si="511"/>
        <v>45047</v>
      </c>
      <c r="BD163" s="182">
        <f t="shared" si="511"/>
        <v>45078</v>
      </c>
      <c r="BE163" s="182">
        <f t="shared" si="511"/>
        <v>45108</v>
      </c>
      <c r="BF163" s="182">
        <f t="shared" si="511"/>
        <v>45139</v>
      </c>
      <c r="BG163" s="182">
        <f t="shared" si="511"/>
        <v>45170</v>
      </c>
      <c r="BH163" s="182">
        <f t="shared" si="511"/>
        <v>45200</v>
      </c>
      <c r="BI163" s="182">
        <f t="shared" si="511"/>
        <v>45231</v>
      </c>
      <c r="BJ163" s="182" t="str">
        <f t="shared" si="511"/>
        <v>Dec-23 +</v>
      </c>
      <c r="BK163" s="183" t="s">
        <v>33</v>
      </c>
    </row>
    <row r="164" spans="1:64" ht="15" customHeight="1" x14ac:dyDescent="0.25">
      <c r="A164" s="548" t="s">
        <v>165</v>
      </c>
      <c r="B164" s="193" t="s">
        <v>60</v>
      </c>
      <c r="C164" s="3">
        <f t="shared" ref="C164" si="512">C20+C36+C52+C68+C84+C132+C148</f>
        <v>0</v>
      </c>
      <c r="D164" s="3">
        <f t="shared" ref="D164:N164" si="513">D20+D36+D52+D68+D84+D132+D148</f>
        <v>0</v>
      </c>
      <c r="E164" s="3">
        <f t="shared" si="513"/>
        <v>0</v>
      </c>
      <c r="F164" s="3">
        <f t="shared" si="513"/>
        <v>0</v>
      </c>
      <c r="G164" s="3">
        <f t="shared" si="513"/>
        <v>0</v>
      </c>
      <c r="H164" s="3">
        <f t="shared" si="513"/>
        <v>0</v>
      </c>
      <c r="I164" s="3">
        <f t="shared" si="513"/>
        <v>0</v>
      </c>
      <c r="J164" s="3">
        <f t="shared" si="513"/>
        <v>0</v>
      </c>
      <c r="K164" s="3">
        <f t="shared" si="513"/>
        <v>0</v>
      </c>
      <c r="L164" s="3">
        <f t="shared" si="513"/>
        <v>0</v>
      </c>
      <c r="M164" s="3">
        <f t="shared" si="513"/>
        <v>0</v>
      </c>
      <c r="N164" s="93">
        <f t="shared" si="513"/>
        <v>0</v>
      </c>
      <c r="O164" s="70">
        <f t="shared" ref="O164:O177" si="514">SUM(C164:N164)</f>
        <v>0</v>
      </c>
      <c r="Q164" s="548" t="s">
        <v>165</v>
      </c>
      <c r="R164" s="193" t="s">
        <v>60</v>
      </c>
      <c r="S164" s="3">
        <f t="shared" ref="S164:AD164" si="515">S20+S36+S52+S68+S84+S132+S148</f>
        <v>0</v>
      </c>
      <c r="T164" s="3">
        <f t="shared" si="515"/>
        <v>69559</v>
      </c>
      <c r="U164" s="3">
        <f t="shared" si="515"/>
        <v>354824.20424674207</v>
      </c>
      <c r="V164" s="3">
        <f t="shared" si="515"/>
        <v>0</v>
      </c>
      <c r="W164" s="3">
        <f t="shared" si="515"/>
        <v>404208</v>
      </c>
      <c r="X164" s="3">
        <f t="shared" si="515"/>
        <v>164256</v>
      </c>
      <c r="Y164" s="3">
        <f t="shared" si="515"/>
        <v>0</v>
      </c>
      <c r="Z164" s="3">
        <f t="shared" si="515"/>
        <v>206490.33154115605</v>
      </c>
      <c r="AA164" s="3">
        <f t="shared" si="515"/>
        <v>138351</v>
      </c>
      <c r="AB164" s="3">
        <f t="shared" si="515"/>
        <v>0</v>
      </c>
      <c r="AC164" s="3">
        <f t="shared" si="515"/>
        <v>59220</v>
      </c>
      <c r="AD164" s="93">
        <f t="shared" si="515"/>
        <v>457131.99793719267</v>
      </c>
      <c r="AE164" s="70">
        <f t="shared" ref="AE164:AE177" si="516">SUM(S164:AD164)</f>
        <v>1854040.5337250908</v>
      </c>
      <c r="AG164" s="548" t="s">
        <v>165</v>
      </c>
      <c r="AH164" s="193" t="s">
        <v>60</v>
      </c>
      <c r="AI164" s="3">
        <f t="shared" ref="AI164:AT164" si="517">AI20+AI36+AI52+AI68+AI84+AI132+AI148</f>
        <v>0</v>
      </c>
      <c r="AJ164" s="3">
        <f t="shared" si="517"/>
        <v>480496.55495509953</v>
      </c>
      <c r="AK164" s="3">
        <f t="shared" si="517"/>
        <v>102148.49237422949</v>
      </c>
      <c r="AL164" s="3">
        <f t="shared" si="517"/>
        <v>593627</v>
      </c>
      <c r="AM164" s="3">
        <f t="shared" si="517"/>
        <v>0</v>
      </c>
      <c r="AN164" s="3">
        <f t="shared" si="517"/>
        <v>0</v>
      </c>
      <c r="AO164" s="3">
        <f t="shared" si="517"/>
        <v>0</v>
      </c>
      <c r="AP164" s="3">
        <f t="shared" si="517"/>
        <v>0</v>
      </c>
      <c r="AQ164" s="3">
        <f t="shared" si="517"/>
        <v>0</v>
      </c>
      <c r="AR164" s="3">
        <f t="shared" si="517"/>
        <v>0</v>
      </c>
      <c r="AS164" s="3">
        <f t="shared" si="517"/>
        <v>0</v>
      </c>
      <c r="AT164" s="93">
        <f t="shared" si="517"/>
        <v>479275.13694783859</v>
      </c>
      <c r="AU164" s="70">
        <f t="shared" ref="AU164:AU177" si="518">SUM(AI164:AT164)</f>
        <v>1655547.1842771675</v>
      </c>
      <c r="AW164" s="548" t="s">
        <v>165</v>
      </c>
      <c r="AX164" s="193" t="s">
        <v>60</v>
      </c>
      <c r="AY164" s="3">
        <f t="shared" ref="AY164:BJ164" si="519">AY20+AY36+AY52+AY68+AY84+AY132+AY148</f>
        <v>0</v>
      </c>
      <c r="AZ164" s="3">
        <f t="shared" si="519"/>
        <v>0</v>
      </c>
      <c r="BA164" s="3">
        <f t="shared" si="519"/>
        <v>0</v>
      </c>
      <c r="BB164" s="3">
        <f t="shared" si="519"/>
        <v>0</v>
      </c>
      <c r="BC164" s="3">
        <f t="shared" si="519"/>
        <v>0</v>
      </c>
      <c r="BD164" s="3">
        <f t="shared" si="519"/>
        <v>0</v>
      </c>
      <c r="BE164" s="3">
        <f t="shared" si="519"/>
        <v>0</v>
      </c>
      <c r="BF164" s="3">
        <f t="shared" si="519"/>
        <v>0</v>
      </c>
      <c r="BG164" s="3">
        <f t="shared" si="519"/>
        <v>0</v>
      </c>
      <c r="BH164" s="3">
        <f t="shared" si="519"/>
        <v>0</v>
      </c>
      <c r="BI164" s="3">
        <f t="shared" si="519"/>
        <v>0</v>
      </c>
      <c r="BJ164" s="93">
        <f t="shared" si="519"/>
        <v>787510</v>
      </c>
      <c r="BK164" s="70">
        <f t="shared" ref="BK164:BK177" si="520">SUM(AY164:BJ164)</f>
        <v>787510</v>
      </c>
    </row>
    <row r="165" spans="1:64" x14ac:dyDescent="0.25">
      <c r="A165" s="549"/>
      <c r="B165" s="193" t="s">
        <v>59</v>
      </c>
      <c r="C165" s="3">
        <f t="shared" ref="C165:N165" si="521">C21+C37+C53+C69+C85+C133+C149</f>
        <v>0</v>
      </c>
      <c r="D165" s="3">
        <f t="shared" si="521"/>
        <v>0</v>
      </c>
      <c r="E165" s="3">
        <f t="shared" si="521"/>
        <v>0</v>
      </c>
      <c r="F165" s="3">
        <f t="shared" si="521"/>
        <v>0</v>
      </c>
      <c r="G165" s="3">
        <f t="shared" si="521"/>
        <v>0</v>
      </c>
      <c r="H165" s="3">
        <f t="shared" si="521"/>
        <v>0</v>
      </c>
      <c r="I165" s="3">
        <f t="shared" si="521"/>
        <v>0</v>
      </c>
      <c r="J165" s="3">
        <f t="shared" si="521"/>
        <v>0</v>
      </c>
      <c r="K165" s="3">
        <f t="shared" si="521"/>
        <v>0</v>
      </c>
      <c r="L165" s="3">
        <f t="shared" si="521"/>
        <v>0</v>
      </c>
      <c r="M165" s="3">
        <f t="shared" si="521"/>
        <v>0</v>
      </c>
      <c r="N165" s="93">
        <f t="shared" si="521"/>
        <v>0</v>
      </c>
      <c r="O165" s="70">
        <f t="shared" si="514"/>
        <v>0</v>
      </c>
      <c r="Q165" s="549"/>
      <c r="R165" s="193" t="s">
        <v>59</v>
      </c>
      <c r="S165" s="3">
        <f t="shared" ref="S165:AD165" si="522">S21+S37+S53+S69+S85+S133+S149</f>
        <v>0</v>
      </c>
      <c r="T165" s="3">
        <f t="shared" si="522"/>
        <v>0</v>
      </c>
      <c r="U165" s="3">
        <f t="shared" si="522"/>
        <v>0</v>
      </c>
      <c r="V165" s="3">
        <f t="shared" si="522"/>
        <v>0</v>
      </c>
      <c r="W165" s="3">
        <f t="shared" si="522"/>
        <v>32324.144</v>
      </c>
      <c r="X165" s="3">
        <f t="shared" si="522"/>
        <v>0</v>
      </c>
      <c r="Y165" s="3">
        <f t="shared" si="522"/>
        <v>0</v>
      </c>
      <c r="Z165" s="3">
        <f t="shared" si="522"/>
        <v>0</v>
      </c>
      <c r="AA165" s="3">
        <f t="shared" si="522"/>
        <v>0</v>
      </c>
      <c r="AB165" s="3">
        <f t="shared" si="522"/>
        <v>73906.349999999991</v>
      </c>
      <c r="AC165" s="3">
        <f t="shared" si="522"/>
        <v>0</v>
      </c>
      <c r="AD165" s="93">
        <f t="shared" si="522"/>
        <v>0</v>
      </c>
      <c r="AE165" s="70">
        <f t="shared" si="516"/>
        <v>106230.49399999999</v>
      </c>
      <c r="AG165" s="549"/>
      <c r="AH165" s="193" t="s">
        <v>59</v>
      </c>
      <c r="AI165" s="3">
        <f t="shared" ref="AI165:AT165" si="523">AI21+AI37+AI53+AI69+AI85+AI133+AI149</f>
        <v>0</v>
      </c>
      <c r="AJ165" s="3">
        <f t="shared" si="523"/>
        <v>0</v>
      </c>
      <c r="AK165" s="3">
        <f t="shared" si="523"/>
        <v>0</v>
      </c>
      <c r="AL165" s="3">
        <f t="shared" si="523"/>
        <v>0</v>
      </c>
      <c r="AM165" s="3">
        <f t="shared" si="523"/>
        <v>0</v>
      </c>
      <c r="AN165" s="3">
        <f t="shared" si="523"/>
        <v>0</v>
      </c>
      <c r="AO165" s="3">
        <f t="shared" si="523"/>
        <v>0</v>
      </c>
      <c r="AP165" s="3">
        <f t="shared" si="523"/>
        <v>0</v>
      </c>
      <c r="AQ165" s="3">
        <f t="shared" si="523"/>
        <v>0</v>
      </c>
      <c r="AR165" s="3">
        <f t="shared" si="523"/>
        <v>0</v>
      </c>
      <c r="AS165" s="3">
        <f t="shared" si="523"/>
        <v>0</v>
      </c>
      <c r="AT165" s="93">
        <f t="shared" si="523"/>
        <v>0</v>
      </c>
      <c r="AU165" s="70">
        <f t="shared" si="518"/>
        <v>0</v>
      </c>
      <c r="AW165" s="549"/>
      <c r="AX165" s="193" t="s">
        <v>59</v>
      </c>
      <c r="AY165" s="3">
        <f t="shared" ref="AY165:BJ165" si="524">AY21+AY37+AY53+AY69+AY85+AY133+AY149</f>
        <v>0</v>
      </c>
      <c r="AZ165" s="3">
        <f t="shared" si="524"/>
        <v>0</v>
      </c>
      <c r="BA165" s="3">
        <f t="shared" si="524"/>
        <v>0</v>
      </c>
      <c r="BB165" s="3">
        <f t="shared" si="524"/>
        <v>0</v>
      </c>
      <c r="BC165" s="3">
        <f t="shared" si="524"/>
        <v>0</v>
      </c>
      <c r="BD165" s="3">
        <f t="shared" si="524"/>
        <v>0</v>
      </c>
      <c r="BE165" s="3">
        <f t="shared" si="524"/>
        <v>0</v>
      </c>
      <c r="BF165" s="3">
        <f t="shared" si="524"/>
        <v>0</v>
      </c>
      <c r="BG165" s="3">
        <f t="shared" si="524"/>
        <v>0</v>
      </c>
      <c r="BH165" s="3">
        <f t="shared" si="524"/>
        <v>0</v>
      </c>
      <c r="BI165" s="3">
        <f t="shared" si="524"/>
        <v>0</v>
      </c>
      <c r="BJ165" s="93">
        <f t="shared" si="524"/>
        <v>0</v>
      </c>
      <c r="BK165" s="70">
        <f t="shared" si="520"/>
        <v>0</v>
      </c>
    </row>
    <row r="166" spans="1:64" x14ac:dyDescent="0.25">
      <c r="A166" s="549"/>
      <c r="B166" s="193" t="s">
        <v>58</v>
      </c>
      <c r="C166" s="3">
        <f t="shared" ref="C166:N166" si="525">C22+C38+C54+C70+C86+C134+C150</f>
        <v>0</v>
      </c>
      <c r="D166" s="3">
        <f t="shared" si="525"/>
        <v>0</v>
      </c>
      <c r="E166" s="3">
        <f t="shared" si="525"/>
        <v>0</v>
      </c>
      <c r="F166" s="3">
        <f t="shared" si="525"/>
        <v>0</v>
      </c>
      <c r="G166" s="3">
        <f t="shared" si="525"/>
        <v>0</v>
      </c>
      <c r="H166" s="3">
        <f t="shared" si="525"/>
        <v>0</v>
      </c>
      <c r="I166" s="3">
        <f t="shared" si="525"/>
        <v>0</v>
      </c>
      <c r="J166" s="3">
        <f t="shared" si="525"/>
        <v>0</v>
      </c>
      <c r="K166" s="3">
        <f t="shared" si="525"/>
        <v>0</v>
      </c>
      <c r="L166" s="3">
        <f t="shared" si="525"/>
        <v>0</v>
      </c>
      <c r="M166" s="3">
        <f t="shared" si="525"/>
        <v>0</v>
      </c>
      <c r="N166" s="93">
        <f t="shared" si="525"/>
        <v>0</v>
      </c>
      <c r="O166" s="70">
        <f t="shared" si="514"/>
        <v>0</v>
      </c>
      <c r="Q166" s="549"/>
      <c r="R166" s="193" t="s">
        <v>58</v>
      </c>
      <c r="S166" s="3">
        <f t="shared" ref="S166:AD166" si="526">S22+S38+S54+S70+S86+S134+S150</f>
        <v>0</v>
      </c>
      <c r="T166" s="3">
        <f t="shared" si="526"/>
        <v>0</v>
      </c>
      <c r="U166" s="3">
        <f t="shared" si="526"/>
        <v>0</v>
      </c>
      <c r="V166" s="3">
        <f t="shared" si="526"/>
        <v>0</v>
      </c>
      <c r="W166" s="3">
        <f t="shared" si="526"/>
        <v>0</v>
      </c>
      <c r="X166" s="3">
        <f t="shared" si="526"/>
        <v>0</v>
      </c>
      <c r="Y166" s="3">
        <f t="shared" si="526"/>
        <v>0</v>
      </c>
      <c r="Z166" s="3">
        <f t="shared" si="526"/>
        <v>0</v>
      </c>
      <c r="AA166" s="3">
        <f t="shared" si="526"/>
        <v>0</v>
      </c>
      <c r="AB166" s="3">
        <f t="shared" si="526"/>
        <v>62085</v>
      </c>
      <c r="AC166" s="3">
        <f t="shared" si="526"/>
        <v>23638</v>
      </c>
      <c r="AD166" s="93">
        <f t="shared" si="526"/>
        <v>40799.602004386594</v>
      </c>
      <c r="AE166" s="70">
        <f t="shared" si="516"/>
        <v>126522.6020043866</v>
      </c>
      <c r="AG166" s="549"/>
      <c r="AH166" s="193" t="s">
        <v>58</v>
      </c>
      <c r="AI166" s="3">
        <f t="shared" ref="AI166:AT166" si="527">AI22+AI38+AI54+AI70+AI86+AI134+AI150</f>
        <v>0</v>
      </c>
      <c r="AJ166" s="3">
        <f t="shared" si="527"/>
        <v>0</v>
      </c>
      <c r="AK166" s="3">
        <f t="shared" si="527"/>
        <v>0</v>
      </c>
      <c r="AL166" s="3">
        <f t="shared" si="527"/>
        <v>0</v>
      </c>
      <c r="AM166" s="3">
        <f t="shared" si="527"/>
        <v>0</v>
      </c>
      <c r="AN166" s="3">
        <f t="shared" si="527"/>
        <v>0</v>
      </c>
      <c r="AO166" s="3">
        <f t="shared" si="527"/>
        <v>0</v>
      </c>
      <c r="AP166" s="3">
        <f t="shared" si="527"/>
        <v>0</v>
      </c>
      <c r="AQ166" s="3">
        <f t="shared" si="527"/>
        <v>0</v>
      </c>
      <c r="AR166" s="3">
        <f t="shared" si="527"/>
        <v>0</v>
      </c>
      <c r="AS166" s="3">
        <f t="shared" si="527"/>
        <v>0</v>
      </c>
      <c r="AT166" s="93">
        <f t="shared" si="527"/>
        <v>0</v>
      </c>
      <c r="AU166" s="70">
        <f t="shared" si="518"/>
        <v>0</v>
      </c>
      <c r="AW166" s="549"/>
      <c r="AX166" s="193" t="s">
        <v>58</v>
      </c>
      <c r="AY166" s="3">
        <f t="shared" ref="AY166:BJ166" si="528">AY22+AY38+AY54+AY70+AY86+AY134+AY150</f>
        <v>0</v>
      </c>
      <c r="AZ166" s="3">
        <f t="shared" si="528"/>
        <v>0</v>
      </c>
      <c r="BA166" s="3">
        <f t="shared" si="528"/>
        <v>0</v>
      </c>
      <c r="BB166" s="3">
        <f t="shared" si="528"/>
        <v>0</v>
      </c>
      <c r="BC166" s="3">
        <f t="shared" si="528"/>
        <v>0</v>
      </c>
      <c r="BD166" s="3">
        <f t="shared" si="528"/>
        <v>0</v>
      </c>
      <c r="BE166" s="3">
        <f t="shared" si="528"/>
        <v>0</v>
      </c>
      <c r="BF166" s="3">
        <f t="shared" si="528"/>
        <v>0</v>
      </c>
      <c r="BG166" s="3">
        <f t="shared" si="528"/>
        <v>0</v>
      </c>
      <c r="BH166" s="3">
        <f t="shared" si="528"/>
        <v>0</v>
      </c>
      <c r="BI166" s="3">
        <f t="shared" si="528"/>
        <v>0</v>
      </c>
      <c r="BJ166" s="93">
        <f t="shared" si="528"/>
        <v>0</v>
      </c>
      <c r="BK166" s="70">
        <f t="shared" si="520"/>
        <v>0</v>
      </c>
    </row>
    <row r="167" spans="1:64" x14ac:dyDescent="0.25">
      <c r="A167" s="549"/>
      <c r="B167" s="193" t="s">
        <v>57</v>
      </c>
      <c r="C167" s="3">
        <f t="shared" ref="C167:N167" si="529">C23+C39+C55+C71+C87+C135+C151</f>
        <v>0</v>
      </c>
      <c r="D167" s="3">
        <f t="shared" si="529"/>
        <v>3169.9643518071098</v>
      </c>
      <c r="E167" s="3">
        <f t="shared" si="529"/>
        <v>4458.6313292550112</v>
      </c>
      <c r="F167" s="3">
        <f t="shared" si="529"/>
        <v>58482.412432553079</v>
      </c>
      <c r="G167" s="3">
        <f t="shared" si="529"/>
        <v>49575.03424177214</v>
      </c>
      <c r="H167" s="3">
        <f t="shared" si="529"/>
        <v>19981.78415577811</v>
      </c>
      <c r="I167" s="3">
        <f t="shared" si="529"/>
        <v>7438.2751749774634</v>
      </c>
      <c r="J167" s="3">
        <f t="shared" si="529"/>
        <v>17735.463931026072</v>
      </c>
      <c r="K167" s="3">
        <f t="shared" si="529"/>
        <v>135082.23347668655</v>
      </c>
      <c r="L167" s="3">
        <f t="shared" si="529"/>
        <v>13165.60578240941</v>
      </c>
      <c r="M167" s="3">
        <f t="shared" si="529"/>
        <v>124133.11589914623</v>
      </c>
      <c r="N167" s="93">
        <f t="shared" si="529"/>
        <v>1492515.6445303145</v>
      </c>
      <c r="O167" s="70">
        <f t="shared" si="514"/>
        <v>1925738.1653057258</v>
      </c>
      <c r="Q167" s="549"/>
      <c r="R167" s="193" t="s">
        <v>57</v>
      </c>
      <c r="S167" s="3">
        <f t="shared" ref="S167:AD167" si="530">S23+S39+S55+S71+S87+S135+S151</f>
        <v>0</v>
      </c>
      <c r="T167" s="3">
        <f t="shared" si="530"/>
        <v>0</v>
      </c>
      <c r="U167" s="3">
        <f t="shared" si="530"/>
        <v>200097.91699113997</v>
      </c>
      <c r="V167" s="3">
        <f t="shared" si="530"/>
        <v>548117.76259707438</v>
      </c>
      <c r="W167" s="3">
        <f t="shared" si="530"/>
        <v>429714.80288764078</v>
      </c>
      <c r="X167" s="3">
        <f t="shared" si="530"/>
        <v>274407.84576065361</v>
      </c>
      <c r="Y167" s="3">
        <f t="shared" si="530"/>
        <v>313542.13153390738</v>
      </c>
      <c r="Z167" s="3">
        <f t="shared" si="530"/>
        <v>460725.55796273198</v>
      </c>
      <c r="AA167" s="3">
        <f t="shared" si="530"/>
        <v>307365.56228041579</v>
      </c>
      <c r="AB167" s="3">
        <f t="shared" si="530"/>
        <v>809904.24898462207</v>
      </c>
      <c r="AC167" s="3">
        <f t="shared" si="530"/>
        <v>590600.73508169479</v>
      </c>
      <c r="AD167" s="93">
        <f t="shared" si="530"/>
        <v>2058955.102181925</v>
      </c>
      <c r="AE167" s="70">
        <f t="shared" si="516"/>
        <v>5993431.6662618052</v>
      </c>
      <c r="AG167" s="549"/>
      <c r="AH167" s="193" t="s">
        <v>57</v>
      </c>
      <c r="AI167" s="3">
        <f t="shared" ref="AI167:AT167" si="531">AI23+AI39+AI55+AI71+AI87+AI135+AI151</f>
        <v>0</v>
      </c>
      <c r="AJ167" s="3">
        <f t="shared" si="531"/>
        <v>0</v>
      </c>
      <c r="AK167" s="3">
        <f t="shared" si="531"/>
        <v>0</v>
      </c>
      <c r="AL167" s="3">
        <f t="shared" si="531"/>
        <v>0</v>
      </c>
      <c r="AM167" s="3">
        <f t="shared" si="531"/>
        <v>219305.17331300111</v>
      </c>
      <c r="AN167" s="3">
        <f t="shared" si="531"/>
        <v>0</v>
      </c>
      <c r="AO167" s="3">
        <f t="shared" si="531"/>
        <v>362424.96841110016</v>
      </c>
      <c r="AP167" s="3">
        <f t="shared" si="531"/>
        <v>73005.890480873146</v>
      </c>
      <c r="AQ167" s="3">
        <f t="shared" si="531"/>
        <v>6896.9317599487476</v>
      </c>
      <c r="AR167" s="3">
        <f t="shared" si="531"/>
        <v>2871.0422747726675</v>
      </c>
      <c r="AS167" s="3">
        <f t="shared" si="531"/>
        <v>20286.729100133984</v>
      </c>
      <c r="AT167" s="93">
        <f t="shared" si="531"/>
        <v>1989908.4650687848</v>
      </c>
      <c r="AU167" s="70">
        <f t="shared" si="518"/>
        <v>2674699.2004086147</v>
      </c>
      <c r="AW167" s="549"/>
      <c r="AX167" s="193" t="s">
        <v>57</v>
      </c>
      <c r="AY167" s="3">
        <f t="shared" ref="AY167:BJ167" si="532">AY23+AY39+AY55+AY71+AY87+AY135+AY151</f>
        <v>0</v>
      </c>
      <c r="AZ167" s="3">
        <f t="shared" si="532"/>
        <v>0</v>
      </c>
      <c r="BA167" s="3">
        <f t="shared" si="532"/>
        <v>0</v>
      </c>
      <c r="BB167" s="3">
        <f t="shared" si="532"/>
        <v>0</v>
      </c>
      <c r="BC167" s="3">
        <f t="shared" si="532"/>
        <v>0</v>
      </c>
      <c r="BD167" s="3">
        <f t="shared" si="532"/>
        <v>802283.76159813162</v>
      </c>
      <c r="BE167" s="3">
        <f t="shared" si="532"/>
        <v>0</v>
      </c>
      <c r="BF167" s="3">
        <f t="shared" si="532"/>
        <v>0</v>
      </c>
      <c r="BG167" s="3">
        <f t="shared" si="532"/>
        <v>0</v>
      </c>
      <c r="BH167" s="3">
        <f t="shared" si="532"/>
        <v>0</v>
      </c>
      <c r="BI167" s="3">
        <f t="shared" si="532"/>
        <v>0</v>
      </c>
      <c r="BJ167" s="93">
        <f t="shared" si="532"/>
        <v>718505.07198486861</v>
      </c>
      <c r="BK167" s="70">
        <f t="shared" si="520"/>
        <v>1520788.8335830001</v>
      </c>
    </row>
    <row r="168" spans="1:64" x14ac:dyDescent="0.25">
      <c r="A168" s="549"/>
      <c r="B168" s="193" t="s">
        <v>56</v>
      </c>
      <c r="C168" s="3">
        <f t="shared" ref="C168:N168" si="533">C24+C40+C56+C72+C88+C136+C152</f>
        <v>0</v>
      </c>
      <c r="D168" s="3">
        <f t="shared" si="533"/>
        <v>0</v>
      </c>
      <c r="E168" s="3">
        <f t="shared" si="533"/>
        <v>0</v>
      </c>
      <c r="F168" s="3">
        <f t="shared" si="533"/>
        <v>0</v>
      </c>
      <c r="G168" s="3">
        <f t="shared" si="533"/>
        <v>0</v>
      </c>
      <c r="H168" s="3">
        <f t="shared" si="533"/>
        <v>0</v>
      </c>
      <c r="I168" s="3">
        <f t="shared" si="533"/>
        <v>0</v>
      </c>
      <c r="J168" s="3">
        <f t="shared" si="533"/>
        <v>0</v>
      </c>
      <c r="K168" s="3">
        <f t="shared" si="533"/>
        <v>0</v>
      </c>
      <c r="L168" s="3">
        <f t="shared" si="533"/>
        <v>0</v>
      </c>
      <c r="M168" s="3">
        <f t="shared" si="533"/>
        <v>0</v>
      </c>
      <c r="N168" s="93">
        <f t="shared" si="533"/>
        <v>0</v>
      </c>
      <c r="O168" s="70">
        <f t="shared" si="514"/>
        <v>0</v>
      </c>
      <c r="Q168" s="549"/>
      <c r="R168" s="193" t="s">
        <v>56</v>
      </c>
      <c r="S168" s="3">
        <f t="shared" ref="S168:AD168" si="534">S24+S40+S56+S72+S88+S136+S152</f>
        <v>0</v>
      </c>
      <c r="T168" s="3">
        <f t="shared" si="534"/>
        <v>0</v>
      </c>
      <c r="U168" s="3">
        <f t="shared" si="534"/>
        <v>0</v>
      </c>
      <c r="V168" s="3">
        <f t="shared" si="534"/>
        <v>0</v>
      </c>
      <c r="W168" s="3">
        <f t="shared" si="534"/>
        <v>0</v>
      </c>
      <c r="X168" s="3">
        <f t="shared" si="534"/>
        <v>5448.3551025390625</v>
      </c>
      <c r="Y168" s="3">
        <f t="shared" si="534"/>
        <v>0</v>
      </c>
      <c r="Z168" s="3">
        <f t="shared" si="534"/>
        <v>0</v>
      </c>
      <c r="AA168" s="3">
        <f t="shared" si="534"/>
        <v>0</v>
      </c>
      <c r="AB168" s="3">
        <f t="shared" si="534"/>
        <v>0</v>
      </c>
      <c r="AC168" s="3">
        <f t="shared" si="534"/>
        <v>0</v>
      </c>
      <c r="AD168" s="93">
        <f t="shared" si="534"/>
        <v>0</v>
      </c>
      <c r="AE168" s="70">
        <f t="shared" si="516"/>
        <v>5448.3551025390625</v>
      </c>
      <c r="AG168" s="549"/>
      <c r="AH168" s="193" t="s">
        <v>56</v>
      </c>
      <c r="AI168" s="3">
        <f t="shared" ref="AI168:AT168" si="535">AI24+AI40+AI56+AI72+AI88+AI136+AI152</f>
        <v>0</v>
      </c>
      <c r="AJ168" s="3">
        <f t="shared" si="535"/>
        <v>0</v>
      </c>
      <c r="AK168" s="3">
        <f t="shared" si="535"/>
        <v>0</v>
      </c>
      <c r="AL168" s="3">
        <f t="shared" si="535"/>
        <v>0</v>
      </c>
      <c r="AM168" s="3">
        <f t="shared" si="535"/>
        <v>0</v>
      </c>
      <c r="AN168" s="3">
        <f t="shared" si="535"/>
        <v>0</v>
      </c>
      <c r="AO168" s="3">
        <f t="shared" si="535"/>
        <v>0</v>
      </c>
      <c r="AP168" s="3">
        <f t="shared" si="535"/>
        <v>0</v>
      </c>
      <c r="AQ168" s="3">
        <f t="shared" si="535"/>
        <v>0</v>
      </c>
      <c r="AR168" s="3">
        <f t="shared" si="535"/>
        <v>0</v>
      </c>
      <c r="AS168" s="3">
        <f t="shared" si="535"/>
        <v>0</v>
      </c>
      <c r="AT168" s="93">
        <f t="shared" si="535"/>
        <v>0</v>
      </c>
      <c r="AU168" s="70">
        <f t="shared" si="518"/>
        <v>0</v>
      </c>
      <c r="AW168" s="549"/>
      <c r="AX168" s="193" t="s">
        <v>56</v>
      </c>
      <c r="AY168" s="3">
        <f t="shared" ref="AY168:BJ168" si="536">AY24+AY40+AY56+AY72+AY88+AY136+AY152</f>
        <v>0</v>
      </c>
      <c r="AZ168" s="3">
        <f t="shared" si="536"/>
        <v>0</v>
      </c>
      <c r="BA168" s="3">
        <f t="shared" si="536"/>
        <v>0</v>
      </c>
      <c r="BB168" s="3">
        <f t="shared" si="536"/>
        <v>0</v>
      </c>
      <c r="BC168" s="3">
        <f t="shared" si="536"/>
        <v>0</v>
      </c>
      <c r="BD168" s="3">
        <f t="shared" si="536"/>
        <v>0</v>
      </c>
      <c r="BE168" s="3">
        <f t="shared" si="536"/>
        <v>0</v>
      </c>
      <c r="BF168" s="3">
        <f t="shared" si="536"/>
        <v>0</v>
      </c>
      <c r="BG168" s="3">
        <f t="shared" si="536"/>
        <v>0</v>
      </c>
      <c r="BH168" s="3">
        <f t="shared" si="536"/>
        <v>0</v>
      </c>
      <c r="BI168" s="3">
        <f t="shared" si="536"/>
        <v>0</v>
      </c>
      <c r="BJ168" s="93">
        <f t="shared" si="536"/>
        <v>0</v>
      </c>
      <c r="BK168" s="70">
        <f t="shared" si="520"/>
        <v>0</v>
      </c>
    </row>
    <row r="169" spans="1:64" ht="15" customHeight="1" x14ac:dyDescent="0.25">
      <c r="A169" s="549"/>
      <c r="B169" s="193" t="s">
        <v>55</v>
      </c>
      <c r="C169" s="3">
        <f t="shared" ref="C169:N169" si="537">C25+C41+C57+C73+C89+C137+C153</f>
        <v>0</v>
      </c>
      <c r="D169" s="3">
        <f t="shared" si="537"/>
        <v>0</v>
      </c>
      <c r="E169" s="3">
        <f t="shared" si="537"/>
        <v>0</v>
      </c>
      <c r="F169" s="3">
        <f t="shared" si="537"/>
        <v>0</v>
      </c>
      <c r="G169" s="3">
        <f t="shared" si="537"/>
        <v>0</v>
      </c>
      <c r="H169" s="3">
        <f t="shared" si="537"/>
        <v>0</v>
      </c>
      <c r="I169" s="3">
        <f t="shared" si="537"/>
        <v>0</v>
      </c>
      <c r="J169" s="3">
        <f t="shared" si="537"/>
        <v>0</v>
      </c>
      <c r="K169" s="3">
        <f t="shared" si="537"/>
        <v>0</v>
      </c>
      <c r="L169" s="3">
        <f t="shared" si="537"/>
        <v>0</v>
      </c>
      <c r="M169" s="3">
        <f t="shared" si="537"/>
        <v>0</v>
      </c>
      <c r="N169" s="93">
        <f t="shared" si="537"/>
        <v>2454.7697448730469</v>
      </c>
      <c r="O169" s="70">
        <f t="shared" si="514"/>
        <v>2454.7697448730469</v>
      </c>
      <c r="Q169" s="549"/>
      <c r="R169" s="193" t="s">
        <v>55</v>
      </c>
      <c r="S169" s="3">
        <f t="shared" ref="S169:AD169" si="538">S25+S41+S57+S73+S89+S137+S153</f>
        <v>0</v>
      </c>
      <c r="T169" s="3">
        <f t="shared" si="538"/>
        <v>0</v>
      </c>
      <c r="U169" s="3">
        <f t="shared" si="538"/>
        <v>0</v>
      </c>
      <c r="V169" s="3">
        <f t="shared" si="538"/>
        <v>0</v>
      </c>
      <c r="W169" s="3">
        <f t="shared" si="538"/>
        <v>0</v>
      </c>
      <c r="X169" s="3">
        <f t="shared" si="538"/>
        <v>0</v>
      </c>
      <c r="Y169" s="3">
        <f t="shared" si="538"/>
        <v>0</v>
      </c>
      <c r="Z169" s="3">
        <f t="shared" si="538"/>
        <v>0</v>
      </c>
      <c r="AA169" s="3">
        <f t="shared" si="538"/>
        <v>0</v>
      </c>
      <c r="AB169" s="3">
        <f t="shared" si="538"/>
        <v>0</v>
      </c>
      <c r="AC169" s="3">
        <f t="shared" si="538"/>
        <v>0</v>
      </c>
      <c r="AD169" s="93">
        <f t="shared" si="538"/>
        <v>47944.426086425781</v>
      </c>
      <c r="AE169" s="70">
        <f t="shared" si="516"/>
        <v>47944.426086425781</v>
      </c>
      <c r="AG169" s="549"/>
      <c r="AH169" s="193" t="s">
        <v>55</v>
      </c>
      <c r="AI169" s="3">
        <f t="shared" ref="AI169:AT169" si="539">AI25+AI41+AI57+AI73+AI89+AI137+AI153</f>
        <v>0</v>
      </c>
      <c r="AJ169" s="3">
        <f t="shared" si="539"/>
        <v>0</v>
      </c>
      <c r="AK169" s="3">
        <f t="shared" si="539"/>
        <v>0</v>
      </c>
      <c r="AL169" s="3">
        <f t="shared" si="539"/>
        <v>0</v>
      </c>
      <c r="AM169" s="3">
        <f t="shared" si="539"/>
        <v>0</v>
      </c>
      <c r="AN169" s="3">
        <f t="shared" si="539"/>
        <v>0</v>
      </c>
      <c r="AO169" s="3">
        <f t="shared" si="539"/>
        <v>0</v>
      </c>
      <c r="AP169" s="3">
        <f t="shared" si="539"/>
        <v>0</v>
      </c>
      <c r="AQ169" s="3">
        <f t="shared" si="539"/>
        <v>0</v>
      </c>
      <c r="AR169" s="3">
        <f t="shared" si="539"/>
        <v>0</v>
      </c>
      <c r="AS169" s="3">
        <f t="shared" si="539"/>
        <v>0</v>
      </c>
      <c r="AT169" s="93">
        <f t="shared" si="539"/>
        <v>0</v>
      </c>
      <c r="AU169" s="70">
        <f t="shared" si="518"/>
        <v>0</v>
      </c>
      <c r="AW169" s="549"/>
      <c r="AX169" s="193" t="s">
        <v>55</v>
      </c>
      <c r="AY169" s="3">
        <f t="shared" ref="AY169:BJ169" si="540">AY25+AY41+AY57+AY73+AY89+AY137+AY153</f>
        <v>0</v>
      </c>
      <c r="AZ169" s="3">
        <f t="shared" si="540"/>
        <v>0</v>
      </c>
      <c r="BA169" s="3">
        <f t="shared" si="540"/>
        <v>0</v>
      </c>
      <c r="BB169" s="3">
        <f t="shared" si="540"/>
        <v>0</v>
      </c>
      <c r="BC169" s="3">
        <f t="shared" si="540"/>
        <v>0</v>
      </c>
      <c r="BD169" s="3">
        <f t="shared" si="540"/>
        <v>0</v>
      </c>
      <c r="BE169" s="3">
        <f t="shared" si="540"/>
        <v>0</v>
      </c>
      <c r="BF169" s="3">
        <f t="shared" si="540"/>
        <v>0</v>
      </c>
      <c r="BG169" s="3">
        <f t="shared" si="540"/>
        <v>0</v>
      </c>
      <c r="BH169" s="3">
        <f t="shared" si="540"/>
        <v>0</v>
      </c>
      <c r="BI169" s="3">
        <f t="shared" si="540"/>
        <v>0</v>
      </c>
      <c r="BJ169" s="93">
        <f t="shared" si="540"/>
        <v>0</v>
      </c>
      <c r="BK169" s="70">
        <f t="shared" si="520"/>
        <v>0</v>
      </c>
    </row>
    <row r="170" spans="1:64" x14ac:dyDescent="0.25">
      <c r="A170" s="549"/>
      <c r="B170" s="193" t="s">
        <v>54</v>
      </c>
      <c r="C170" s="3">
        <f t="shared" ref="C170:N170" si="541">C26+C42+C58+C74+C90+C138+C154</f>
        <v>0</v>
      </c>
      <c r="D170" s="3">
        <f t="shared" si="541"/>
        <v>0</v>
      </c>
      <c r="E170" s="3">
        <f t="shared" si="541"/>
        <v>0</v>
      </c>
      <c r="F170" s="3">
        <f t="shared" si="541"/>
        <v>12220.004566986148</v>
      </c>
      <c r="G170" s="3">
        <f t="shared" si="541"/>
        <v>0</v>
      </c>
      <c r="H170" s="3">
        <f t="shared" si="541"/>
        <v>0</v>
      </c>
      <c r="I170" s="3">
        <f t="shared" si="541"/>
        <v>0</v>
      </c>
      <c r="J170" s="3">
        <f t="shared" si="541"/>
        <v>0</v>
      </c>
      <c r="K170" s="3">
        <f t="shared" si="541"/>
        <v>6789.5877672971947</v>
      </c>
      <c r="L170" s="3">
        <f t="shared" si="541"/>
        <v>57725.205239278694</v>
      </c>
      <c r="M170" s="3">
        <f t="shared" si="541"/>
        <v>430837.26046026126</v>
      </c>
      <c r="N170" s="93">
        <f t="shared" si="541"/>
        <v>435859.27786199423</v>
      </c>
      <c r="O170" s="70">
        <f t="shared" si="514"/>
        <v>943431.33589581749</v>
      </c>
      <c r="Q170" s="549"/>
      <c r="R170" s="193" t="s">
        <v>54</v>
      </c>
      <c r="S170" s="3">
        <f t="shared" ref="S170:AD170" si="542">S26+S42+S58+S74+S90+S138+S154</f>
        <v>0</v>
      </c>
      <c r="T170" s="3">
        <f t="shared" si="542"/>
        <v>0</v>
      </c>
      <c r="U170" s="3">
        <f t="shared" si="542"/>
        <v>150210.304</v>
      </c>
      <c r="V170" s="3">
        <f t="shared" si="542"/>
        <v>445668.48271537328</v>
      </c>
      <c r="W170" s="3">
        <f t="shared" si="542"/>
        <v>677564.10673892114</v>
      </c>
      <c r="X170" s="3">
        <f t="shared" si="542"/>
        <v>407910.31720260193</v>
      </c>
      <c r="Y170" s="3">
        <f t="shared" si="542"/>
        <v>314259.9123071006</v>
      </c>
      <c r="Z170" s="3">
        <f t="shared" si="542"/>
        <v>298137.85757379595</v>
      </c>
      <c r="AA170" s="3">
        <f t="shared" si="542"/>
        <v>67690.669584534553</v>
      </c>
      <c r="AB170" s="3">
        <f t="shared" si="542"/>
        <v>2221432.4131082338</v>
      </c>
      <c r="AC170" s="3">
        <f t="shared" si="542"/>
        <v>1143881.8887439964</v>
      </c>
      <c r="AD170" s="93">
        <f t="shared" si="542"/>
        <v>3603983.232453377</v>
      </c>
      <c r="AE170" s="70">
        <f t="shared" si="516"/>
        <v>9330739.1844279356</v>
      </c>
      <c r="AG170" s="549"/>
      <c r="AH170" s="193" t="s">
        <v>54</v>
      </c>
      <c r="AI170" s="3">
        <f t="shared" ref="AI170:AT170" si="543">AI26+AI42+AI58+AI74+AI90+AI138+AI154</f>
        <v>0</v>
      </c>
      <c r="AJ170" s="3">
        <f t="shared" si="543"/>
        <v>0</v>
      </c>
      <c r="AK170" s="3">
        <f t="shared" si="543"/>
        <v>0</v>
      </c>
      <c r="AL170" s="3">
        <f t="shared" si="543"/>
        <v>0</v>
      </c>
      <c r="AM170" s="3">
        <f t="shared" si="543"/>
        <v>248836.20619104279</v>
      </c>
      <c r="AN170" s="3">
        <f t="shared" si="543"/>
        <v>0</v>
      </c>
      <c r="AO170" s="3">
        <f t="shared" si="543"/>
        <v>0</v>
      </c>
      <c r="AP170" s="3">
        <f t="shared" si="543"/>
        <v>205977.53038384736</v>
      </c>
      <c r="AQ170" s="3">
        <f t="shared" si="543"/>
        <v>1914653.0824597105</v>
      </c>
      <c r="AR170" s="3">
        <f t="shared" si="543"/>
        <v>657162.1251026541</v>
      </c>
      <c r="AS170" s="3">
        <f t="shared" si="543"/>
        <v>0</v>
      </c>
      <c r="AT170" s="93">
        <f t="shared" si="543"/>
        <v>670519.25913796644</v>
      </c>
      <c r="AU170" s="70">
        <f t="shared" si="518"/>
        <v>3697148.2032752214</v>
      </c>
      <c r="AW170" s="549"/>
      <c r="AX170" s="193" t="s">
        <v>54</v>
      </c>
      <c r="AY170" s="3">
        <f t="shared" ref="AY170:BJ170" si="544">AY26+AY42+AY58+AY74+AY90+AY138+AY154</f>
        <v>0</v>
      </c>
      <c r="AZ170" s="3">
        <f t="shared" si="544"/>
        <v>0</v>
      </c>
      <c r="BA170" s="3">
        <f t="shared" si="544"/>
        <v>0</v>
      </c>
      <c r="BB170" s="3">
        <f t="shared" si="544"/>
        <v>0</v>
      </c>
      <c r="BC170" s="3">
        <f t="shared" si="544"/>
        <v>0</v>
      </c>
      <c r="BD170" s="3">
        <f t="shared" si="544"/>
        <v>0</v>
      </c>
      <c r="BE170" s="3">
        <f t="shared" si="544"/>
        <v>0</v>
      </c>
      <c r="BF170" s="3">
        <f t="shared" si="544"/>
        <v>0</v>
      </c>
      <c r="BG170" s="3">
        <f t="shared" si="544"/>
        <v>0</v>
      </c>
      <c r="BH170" s="3">
        <f t="shared" si="544"/>
        <v>0</v>
      </c>
      <c r="BI170" s="3">
        <f t="shared" si="544"/>
        <v>0</v>
      </c>
      <c r="BJ170" s="93">
        <f t="shared" si="544"/>
        <v>358689.76404852583</v>
      </c>
      <c r="BK170" s="70">
        <f t="shared" si="520"/>
        <v>358689.76404852583</v>
      </c>
    </row>
    <row r="171" spans="1:64" x14ac:dyDescent="0.25">
      <c r="A171" s="549"/>
      <c r="B171" s="193" t="s">
        <v>53</v>
      </c>
      <c r="C171" s="3">
        <f t="shared" ref="C171:N171" si="545">C27+C43+C59+C75+C91+C139+C155</f>
        <v>0</v>
      </c>
      <c r="D171" s="3">
        <f t="shared" si="545"/>
        <v>502672.02844948007</v>
      </c>
      <c r="E171" s="3">
        <f t="shared" si="545"/>
        <v>1430151.2915318105</v>
      </c>
      <c r="F171" s="3">
        <f t="shared" si="545"/>
        <v>877124.8834514526</v>
      </c>
      <c r="G171" s="3">
        <f t="shared" si="545"/>
        <v>861468.57736816141</v>
      </c>
      <c r="H171" s="3">
        <f t="shared" si="545"/>
        <v>1654460.8027633636</v>
      </c>
      <c r="I171" s="3">
        <f t="shared" si="545"/>
        <v>513950.8379217817</v>
      </c>
      <c r="J171" s="3">
        <f t="shared" si="545"/>
        <v>578869.93149350968</v>
      </c>
      <c r="K171" s="3">
        <f t="shared" si="545"/>
        <v>1402382.799776922</v>
      </c>
      <c r="L171" s="3">
        <f t="shared" si="545"/>
        <v>1419612.7580161097</v>
      </c>
      <c r="M171" s="3">
        <f t="shared" si="545"/>
        <v>2072308.9756956277</v>
      </c>
      <c r="N171" s="93">
        <f t="shared" si="545"/>
        <v>5471817.6730538951</v>
      </c>
      <c r="O171" s="70">
        <f t="shared" si="514"/>
        <v>16784820.559522111</v>
      </c>
      <c r="Q171" s="549"/>
      <c r="R171" s="193" t="s">
        <v>53</v>
      </c>
      <c r="S171" s="3">
        <f t="shared" ref="S171:AD171" si="546">S27+S43+S59+S75+S91+S139+S155</f>
        <v>0</v>
      </c>
      <c r="T171" s="3">
        <f t="shared" si="546"/>
        <v>194653.65526896008</v>
      </c>
      <c r="U171" s="3">
        <f t="shared" si="546"/>
        <v>2273551.5381429261</v>
      </c>
      <c r="V171" s="3">
        <f t="shared" si="546"/>
        <v>2420691.1892808494</v>
      </c>
      <c r="W171" s="3">
        <f t="shared" si="546"/>
        <v>4546881.5931009296</v>
      </c>
      <c r="X171" s="3">
        <f t="shared" si="546"/>
        <v>1625843.6296764684</v>
      </c>
      <c r="Y171" s="3">
        <f t="shared" si="546"/>
        <v>2035632.9476286436</v>
      </c>
      <c r="Z171" s="3">
        <f t="shared" si="546"/>
        <v>1506002.8791478095</v>
      </c>
      <c r="AA171" s="3">
        <f t="shared" si="546"/>
        <v>2053972.0473323553</v>
      </c>
      <c r="AB171" s="3">
        <f t="shared" si="546"/>
        <v>3541847.9236080032</v>
      </c>
      <c r="AC171" s="3">
        <f t="shared" si="546"/>
        <v>2505020.5073779779</v>
      </c>
      <c r="AD171" s="93">
        <f t="shared" si="546"/>
        <v>8786141.0371309593</v>
      </c>
      <c r="AE171" s="70">
        <f t="shared" si="516"/>
        <v>31490238.947695885</v>
      </c>
      <c r="AG171" s="549"/>
      <c r="AH171" s="193" t="s">
        <v>53</v>
      </c>
      <c r="AI171" s="3">
        <f t="shared" ref="AI171:AT171" si="547">AI27+AI43+AI59+AI75+AI91+AI139+AI155</f>
        <v>0</v>
      </c>
      <c r="AJ171" s="3">
        <f t="shared" si="547"/>
        <v>33187.937813012104</v>
      </c>
      <c r="AK171" s="3">
        <f t="shared" si="547"/>
        <v>33948.029575342953</v>
      </c>
      <c r="AL171" s="3">
        <f t="shared" si="547"/>
        <v>326126.14222656004</v>
      </c>
      <c r="AM171" s="3">
        <f t="shared" si="547"/>
        <v>535400.8582720001</v>
      </c>
      <c r="AN171" s="3">
        <f t="shared" si="547"/>
        <v>359243.39431660448</v>
      </c>
      <c r="AO171" s="3">
        <f t="shared" si="547"/>
        <v>125552.20392840001</v>
      </c>
      <c r="AP171" s="3">
        <f t="shared" si="547"/>
        <v>666832.17036873417</v>
      </c>
      <c r="AQ171" s="3">
        <f t="shared" si="547"/>
        <v>39611.944257600007</v>
      </c>
      <c r="AR171" s="3">
        <f t="shared" si="547"/>
        <v>592661.9972855564</v>
      </c>
      <c r="AS171" s="3">
        <f t="shared" si="547"/>
        <v>39738.418819200007</v>
      </c>
      <c r="AT171" s="93">
        <f t="shared" si="547"/>
        <v>5300072.1565770721</v>
      </c>
      <c r="AU171" s="70">
        <f t="shared" si="518"/>
        <v>8052375.2534400821</v>
      </c>
      <c r="AW171" s="549"/>
      <c r="AX171" s="193" t="s">
        <v>53</v>
      </c>
      <c r="AY171" s="3">
        <f t="shared" ref="AY171:BJ171" si="548">AY27+AY43+AY59+AY75+AY91+AY139+AY155</f>
        <v>0</v>
      </c>
      <c r="AZ171" s="3">
        <f t="shared" si="548"/>
        <v>0</v>
      </c>
      <c r="BA171" s="3">
        <f t="shared" si="548"/>
        <v>109507.29988320002</v>
      </c>
      <c r="BB171" s="3">
        <f t="shared" si="548"/>
        <v>0</v>
      </c>
      <c r="BC171" s="3">
        <f t="shared" si="548"/>
        <v>48621.889440000006</v>
      </c>
      <c r="BD171" s="3">
        <f t="shared" si="548"/>
        <v>0</v>
      </c>
      <c r="BE171" s="3">
        <f t="shared" si="548"/>
        <v>8605.6932652878677</v>
      </c>
      <c r="BF171" s="3">
        <f t="shared" si="548"/>
        <v>185310.98496291242</v>
      </c>
      <c r="BG171" s="3">
        <f t="shared" si="548"/>
        <v>237756.11574209612</v>
      </c>
      <c r="BH171" s="3">
        <f t="shared" si="548"/>
        <v>28928.297412000007</v>
      </c>
      <c r="BI171" s="3">
        <f t="shared" si="548"/>
        <v>0</v>
      </c>
      <c r="BJ171" s="93">
        <f t="shared" si="548"/>
        <v>1219192.8086064388</v>
      </c>
      <c r="BK171" s="70">
        <f t="shared" si="520"/>
        <v>1837923.0893119352</v>
      </c>
    </row>
    <row r="172" spans="1:64" x14ac:dyDescent="0.25">
      <c r="A172" s="549"/>
      <c r="B172" s="193" t="s">
        <v>52</v>
      </c>
      <c r="C172" s="3">
        <f t="shared" ref="C172:N172" si="549">C28+C44+C60+C76+C92+C140+C156</f>
        <v>0</v>
      </c>
      <c r="D172" s="3">
        <f t="shared" si="549"/>
        <v>0</v>
      </c>
      <c r="E172" s="3">
        <f t="shared" si="549"/>
        <v>2616.7837279378032</v>
      </c>
      <c r="F172" s="3">
        <f t="shared" si="549"/>
        <v>7580.6169911722936</v>
      </c>
      <c r="G172" s="3">
        <f t="shared" si="549"/>
        <v>0</v>
      </c>
      <c r="H172" s="3">
        <f t="shared" si="549"/>
        <v>0</v>
      </c>
      <c r="I172" s="3">
        <f t="shared" si="549"/>
        <v>4739.8688067171161</v>
      </c>
      <c r="J172" s="3">
        <f t="shared" si="549"/>
        <v>0</v>
      </c>
      <c r="K172" s="3">
        <f t="shared" si="549"/>
        <v>0</v>
      </c>
      <c r="L172" s="3">
        <f t="shared" si="549"/>
        <v>0</v>
      </c>
      <c r="M172" s="3">
        <f t="shared" si="549"/>
        <v>0</v>
      </c>
      <c r="N172" s="93">
        <f t="shared" si="549"/>
        <v>1300.6981034405478</v>
      </c>
      <c r="O172" s="70">
        <f t="shared" si="514"/>
        <v>16237.967629267761</v>
      </c>
      <c r="Q172" s="549"/>
      <c r="R172" s="193" t="s">
        <v>52</v>
      </c>
      <c r="S172" s="3">
        <f t="shared" ref="S172:AD172" si="550">S28+S44+S60+S76+S92+S140+S156</f>
        <v>0</v>
      </c>
      <c r="T172" s="3">
        <f t="shared" si="550"/>
        <v>0</v>
      </c>
      <c r="U172" s="3">
        <f t="shared" si="550"/>
        <v>107437.02628558796</v>
      </c>
      <c r="V172" s="3">
        <f t="shared" si="550"/>
        <v>0</v>
      </c>
      <c r="W172" s="3">
        <f t="shared" si="550"/>
        <v>0</v>
      </c>
      <c r="X172" s="3">
        <f t="shared" si="550"/>
        <v>0</v>
      </c>
      <c r="Y172" s="3">
        <f t="shared" si="550"/>
        <v>36338.994184831223</v>
      </c>
      <c r="Z172" s="3">
        <f t="shared" si="550"/>
        <v>0</v>
      </c>
      <c r="AA172" s="3">
        <f t="shared" si="550"/>
        <v>0</v>
      </c>
      <c r="AB172" s="3">
        <f t="shared" si="550"/>
        <v>6319.8250756228208</v>
      </c>
      <c r="AC172" s="3">
        <f t="shared" si="550"/>
        <v>0</v>
      </c>
      <c r="AD172" s="93">
        <f t="shared" si="550"/>
        <v>0</v>
      </c>
      <c r="AE172" s="70">
        <f t="shared" si="516"/>
        <v>150095.84554604199</v>
      </c>
      <c r="AG172" s="549"/>
      <c r="AH172" s="193" t="s">
        <v>52</v>
      </c>
      <c r="AI172" s="3">
        <f t="shared" ref="AI172:AT172" si="551">AI28+AI44+AI60+AI76+AI92+AI140+AI156</f>
        <v>0</v>
      </c>
      <c r="AJ172" s="3">
        <f t="shared" si="551"/>
        <v>90471.382627063067</v>
      </c>
      <c r="AK172" s="3">
        <f t="shared" si="551"/>
        <v>0</v>
      </c>
      <c r="AL172" s="3">
        <f t="shared" si="551"/>
        <v>0</v>
      </c>
      <c r="AM172" s="3">
        <f t="shared" si="551"/>
        <v>0</v>
      </c>
      <c r="AN172" s="3">
        <f t="shared" si="551"/>
        <v>0</v>
      </c>
      <c r="AO172" s="3">
        <f t="shared" si="551"/>
        <v>0</v>
      </c>
      <c r="AP172" s="3">
        <f t="shared" si="551"/>
        <v>0</v>
      </c>
      <c r="AQ172" s="3">
        <f t="shared" si="551"/>
        <v>0</v>
      </c>
      <c r="AR172" s="3">
        <f t="shared" si="551"/>
        <v>0</v>
      </c>
      <c r="AS172" s="3">
        <f t="shared" si="551"/>
        <v>0</v>
      </c>
      <c r="AT172" s="93">
        <f t="shared" si="551"/>
        <v>0</v>
      </c>
      <c r="AU172" s="70">
        <f t="shared" si="518"/>
        <v>90471.382627063067</v>
      </c>
      <c r="AW172" s="549"/>
      <c r="AX172" s="193" t="s">
        <v>52</v>
      </c>
      <c r="AY172" s="3">
        <f t="shared" ref="AY172:BJ172" si="552">AY28+AY44+AY60+AY76+AY92+AY140+AY156</f>
        <v>0</v>
      </c>
      <c r="AZ172" s="3">
        <f t="shared" si="552"/>
        <v>0</v>
      </c>
      <c r="BA172" s="3">
        <f t="shared" si="552"/>
        <v>0</v>
      </c>
      <c r="BB172" s="3">
        <f t="shared" si="552"/>
        <v>0</v>
      </c>
      <c r="BC172" s="3">
        <f t="shared" si="552"/>
        <v>0</v>
      </c>
      <c r="BD172" s="3">
        <f t="shared" si="552"/>
        <v>0</v>
      </c>
      <c r="BE172" s="3">
        <f t="shared" si="552"/>
        <v>0</v>
      </c>
      <c r="BF172" s="3">
        <f t="shared" si="552"/>
        <v>0</v>
      </c>
      <c r="BG172" s="3">
        <f t="shared" si="552"/>
        <v>0</v>
      </c>
      <c r="BH172" s="3">
        <f t="shared" si="552"/>
        <v>0</v>
      </c>
      <c r="BI172" s="3">
        <f t="shared" si="552"/>
        <v>0</v>
      </c>
      <c r="BJ172" s="93">
        <f t="shared" si="552"/>
        <v>0</v>
      </c>
      <c r="BK172" s="70">
        <f t="shared" si="520"/>
        <v>0</v>
      </c>
    </row>
    <row r="173" spans="1:64" x14ac:dyDescent="0.25">
      <c r="A173" s="549"/>
      <c r="B173" s="193" t="s">
        <v>51</v>
      </c>
      <c r="C173" s="3">
        <f t="shared" ref="C173:N173" si="553">C29+C45+C61+C77+C93+C141+C157</f>
        <v>0</v>
      </c>
      <c r="D173" s="3">
        <f t="shared" si="553"/>
        <v>0</v>
      </c>
      <c r="E173" s="3">
        <f t="shared" si="553"/>
        <v>0</v>
      </c>
      <c r="F173" s="3">
        <f t="shared" si="553"/>
        <v>0</v>
      </c>
      <c r="G173" s="3">
        <f t="shared" si="553"/>
        <v>0</v>
      </c>
      <c r="H173" s="3">
        <f t="shared" si="553"/>
        <v>0</v>
      </c>
      <c r="I173" s="3">
        <f t="shared" si="553"/>
        <v>0</v>
      </c>
      <c r="J173" s="3">
        <f t="shared" si="553"/>
        <v>0</v>
      </c>
      <c r="K173" s="3">
        <f t="shared" si="553"/>
        <v>0</v>
      </c>
      <c r="L173" s="3">
        <f t="shared" si="553"/>
        <v>0</v>
      </c>
      <c r="M173" s="3">
        <f t="shared" si="553"/>
        <v>0</v>
      </c>
      <c r="N173" s="93">
        <f t="shared" si="553"/>
        <v>0</v>
      </c>
      <c r="O173" s="70">
        <f t="shared" si="514"/>
        <v>0</v>
      </c>
      <c r="Q173" s="549"/>
      <c r="R173" s="193" t="s">
        <v>51</v>
      </c>
      <c r="S173" s="3">
        <f t="shared" ref="S173:AD173" si="554">S29+S45+S61+S77+S93+S141+S157</f>
        <v>0</v>
      </c>
      <c r="T173" s="3">
        <f t="shared" si="554"/>
        <v>0</v>
      </c>
      <c r="U173" s="3">
        <f t="shared" si="554"/>
        <v>0</v>
      </c>
      <c r="V173" s="3">
        <f t="shared" si="554"/>
        <v>0</v>
      </c>
      <c r="W173" s="3">
        <f t="shared" si="554"/>
        <v>3372034.128</v>
      </c>
      <c r="X173" s="3">
        <f t="shared" si="554"/>
        <v>0</v>
      </c>
      <c r="Y173" s="3">
        <f t="shared" si="554"/>
        <v>25162.256000000001</v>
      </c>
      <c r="Z173" s="3">
        <f t="shared" si="554"/>
        <v>0</v>
      </c>
      <c r="AA173" s="3">
        <f t="shared" si="554"/>
        <v>0</v>
      </c>
      <c r="AB173" s="3">
        <f t="shared" si="554"/>
        <v>67887.631999999998</v>
      </c>
      <c r="AC173" s="3">
        <f t="shared" si="554"/>
        <v>0</v>
      </c>
      <c r="AD173" s="93">
        <f t="shared" si="554"/>
        <v>0</v>
      </c>
      <c r="AE173" s="70">
        <f t="shared" si="516"/>
        <v>3465084.0160000003</v>
      </c>
      <c r="AG173" s="549"/>
      <c r="AH173" s="193" t="s">
        <v>51</v>
      </c>
      <c r="AI173" s="3">
        <f t="shared" ref="AI173:AT173" si="555">AI29+AI45+AI61+AI77+AI93+AI141+AI157</f>
        <v>0</v>
      </c>
      <c r="AJ173" s="3">
        <f t="shared" si="555"/>
        <v>0</v>
      </c>
      <c r="AK173" s="3">
        <f t="shared" si="555"/>
        <v>0</v>
      </c>
      <c r="AL173" s="3">
        <f t="shared" si="555"/>
        <v>0</v>
      </c>
      <c r="AM173" s="3">
        <f t="shared" si="555"/>
        <v>0</v>
      </c>
      <c r="AN173" s="3">
        <f t="shared" si="555"/>
        <v>0</v>
      </c>
      <c r="AO173" s="3">
        <f t="shared" si="555"/>
        <v>0</v>
      </c>
      <c r="AP173" s="3">
        <f t="shared" si="555"/>
        <v>0</v>
      </c>
      <c r="AQ173" s="3">
        <f t="shared" si="555"/>
        <v>0</v>
      </c>
      <c r="AR173" s="3">
        <f t="shared" si="555"/>
        <v>0</v>
      </c>
      <c r="AS173" s="3">
        <f t="shared" si="555"/>
        <v>0</v>
      </c>
      <c r="AT173" s="93">
        <f t="shared" si="555"/>
        <v>0</v>
      </c>
      <c r="AU173" s="70">
        <f t="shared" si="518"/>
        <v>0</v>
      </c>
      <c r="AW173" s="549"/>
      <c r="AX173" s="193" t="s">
        <v>51</v>
      </c>
      <c r="AY173" s="3">
        <f t="shared" ref="AY173:BJ173" si="556">AY29+AY45+AY61+AY77+AY93+AY141+AY157</f>
        <v>0</v>
      </c>
      <c r="AZ173" s="3">
        <f t="shared" si="556"/>
        <v>0</v>
      </c>
      <c r="BA173" s="3">
        <f t="shared" si="556"/>
        <v>0</v>
      </c>
      <c r="BB173" s="3">
        <f t="shared" si="556"/>
        <v>0</v>
      </c>
      <c r="BC173" s="3">
        <f t="shared" si="556"/>
        <v>0</v>
      </c>
      <c r="BD173" s="3">
        <f t="shared" si="556"/>
        <v>0</v>
      </c>
      <c r="BE173" s="3">
        <f t="shared" si="556"/>
        <v>0</v>
      </c>
      <c r="BF173" s="3">
        <f t="shared" si="556"/>
        <v>0</v>
      </c>
      <c r="BG173" s="3">
        <f t="shared" si="556"/>
        <v>0</v>
      </c>
      <c r="BH173" s="3">
        <f t="shared" si="556"/>
        <v>0</v>
      </c>
      <c r="BI173" s="3">
        <f t="shared" si="556"/>
        <v>0</v>
      </c>
      <c r="BJ173" s="93">
        <f t="shared" si="556"/>
        <v>436079.728</v>
      </c>
      <c r="BK173" s="70">
        <f t="shared" si="520"/>
        <v>436079.728</v>
      </c>
    </row>
    <row r="174" spans="1:64" x14ac:dyDescent="0.25">
      <c r="A174" s="549"/>
      <c r="B174" s="193" t="s">
        <v>50</v>
      </c>
      <c r="C174" s="3">
        <f t="shared" ref="C174:N174" si="557">C30+C46+C62+C78+C94+C142+C158</f>
        <v>0</v>
      </c>
      <c r="D174" s="3">
        <f t="shared" si="557"/>
        <v>0</v>
      </c>
      <c r="E174" s="3">
        <f t="shared" si="557"/>
        <v>0</v>
      </c>
      <c r="F174" s="3">
        <f t="shared" si="557"/>
        <v>0</v>
      </c>
      <c r="G174" s="3">
        <f t="shared" si="557"/>
        <v>0</v>
      </c>
      <c r="H174" s="3">
        <f t="shared" si="557"/>
        <v>0</v>
      </c>
      <c r="I174" s="3">
        <f t="shared" si="557"/>
        <v>0</v>
      </c>
      <c r="J174" s="3">
        <f t="shared" si="557"/>
        <v>0</v>
      </c>
      <c r="K174" s="3">
        <f t="shared" si="557"/>
        <v>0</v>
      </c>
      <c r="L174" s="3">
        <f t="shared" si="557"/>
        <v>0</v>
      </c>
      <c r="M174" s="3">
        <f t="shared" si="557"/>
        <v>0</v>
      </c>
      <c r="N174" s="93">
        <f t="shared" si="557"/>
        <v>0</v>
      </c>
      <c r="O174" s="70">
        <f t="shared" si="514"/>
        <v>0</v>
      </c>
      <c r="Q174" s="549"/>
      <c r="R174" s="193" t="s">
        <v>50</v>
      </c>
      <c r="S174" s="3">
        <f t="shared" ref="S174:AD174" si="558">S30+S46+S62+S78+S94+S142+S158</f>
        <v>0</v>
      </c>
      <c r="T174" s="3">
        <f t="shared" si="558"/>
        <v>0</v>
      </c>
      <c r="U174" s="3">
        <f t="shared" si="558"/>
        <v>0</v>
      </c>
      <c r="V174" s="3">
        <f t="shared" si="558"/>
        <v>0</v>
      </c>
      <c r="W174" s="3">
        <f t="shared" si="558"/>
        <v>0</v>
      </c>
      <c r="X174" s="3">
        <f t="shared" si="558"/>
        <v>0</v>
      </c>
      <c r="Y174" s="3">
        <f t="shared" si="558"/>
        <v>0</v>
      </c>
      <c r="Z174" s="3">
        <f t="shared" si="558"/>
        <v>284710.636</v>
      </c>
      <c r="AA174" s="3">
        <f t="shared" si="558"/>
        <v>815953.8600000001</v>
      </c>
      <c r="AB174" s="3">
        <f t="shared" si="558"/>
        <v>0</v>
      </c>
      <c r="AC174" s="3">
        <f t="shared" si="558"/>
        <v>0</v>
      </c>
      <c r="AD174" s="93">
        <f t="shared" si="558"/>
        <v>0</v>
      </c>
      <c r="AE174" s="70">
        <f t="shared" si="516"/>
        <v>1100664.496</v>
      </c>
      <c r="AG174" s="549"/>
      <c r="AH174" s="193" t="s">
        <v>50</v>
      </c>
      <c r="AI174" s="3">
        <f t="shared" ref="AI174:AT174" si="559">AI30+AI46+AI62+AI78+AI94+AI142+AI158</f>
        <v>0</v>
      </c>
      <c r="AJ174" s="3">
        <f t="shared" si="559"/>
        <v>0</v>
      </c>
      <c r="AK174" s="3">
        <f t="shared" si="559"/>
        <v>0</v>
      </c>
      <c r="AL174" s="3">
        <f t="shared" si="559"/>
        <v>0</v>
      </c>
      <c r="AM174" s="3">
        <f t="shared" si="559"/>
        <v>0</v>
      </c>
      <c r="AN174" s="3">
        <f t="shared" si="559"/>
        <v>0</v>
      </c>
      <c r="AO174" s="3">
        <f t="shared" si="559"/>
        <v>0</v>
      </c>
      <c r="AP174" s="3">
        <f t="shared" si="559"/>
        <v>0</v>
      </c>
      <c r="AQ174" s="3">
        <f t="shared" si="559"/>
        <v>36747.087999999996</v>
      </c>
      <c r="AR174" s="3">
        <f t="shared" si="559"/>
        <v>0</v>
      </c>
      <c r="AS174" s="3">
        <f t="shared" si="559"/>
        <v>264593.59999999998</v>
      </c>
      <c r="AT174" s="93">
        <f t="shared" si="559"/>
        <v>55432.86</v>
      </c>
      <c r="AU174" s="70">
        <f t="shared" si="518"/>
        <v>356773.54799999995</v>
      </c>
      <c r="AW174" s="549"/>
      <c r="AX174" s="193" t="s">
        <v>50</v>
      </c>
      <c r="AY174" s="3">
        <f t="shared" ref="AY174:BJ174" si="560">AY30+AY46+AY62+AY78+AY94+AY142+AY158</f>
        <v>0</v>
      </c>
      <c r="AZ174" s="3">
        <f t="shared" si="560"/>
        <v>0</v>
      </c>
      <c r="BA174" s="3">
        <f t="shared" si="560"/>
        <v>0</v>
      </c>
      <c r="BB174" s="3">
        <f t="shared" si="560"/>
        <v>0</v>
      </c>
      <c r="BC174" s="3">
        <f t="shared" si="560"/>
        <v>0</v>
      </c>
      <c r="BD174" s="3">
        <f t="shared" si="560"/>
        <v>0</v>
      </c>
      <c r="BE174" s="3">
        <f t="shared" si="560"/>
        <v>0</v>
      </c>
      <c r="BF174" s="3">
        <f t="shared" si="560"/>
        <v>0</v>
      </c>
      <c r="BG174" s="3">
        <f t="shared" si="560"/>
        <v>0</v>
      </c>
      <c r="BH174" s="3">
        <f t="shared" si="560"/>
        <v>0</v>
      </c>
      <c r="BI174" s="3">
        <f t="shared" si="560"/>
        <v>0</v>
      </c>
      <c r="BJ174" s="93">
        <f t="shared" si="560"/>
        <v>0</v>
      </c>
      <c r="BK174" s="70">
        <f t="shared" si="520"/>
        <v>0</v>
      </c>
    </row>
    <row r="175" spans="1:64" ht="15" customHeight="1" x14ac:dyDescent="0.25">
      <c r="A175" s="549"/>
      <c r="B175" s="193" t="s">
        <v>49</v>
      </c>
      <c r="C175" s="3">
        <f t="shared" ref="C175:N175" si="561">C31+C47+C63+C79+C95+C143+C159</f>
        <v>0</v>
      </c>
      <c r="D175" s="3">
        <f t="shared" si="561"/>
        <v>0</v>
      </c>
      <c r="E175" s="3">
        <f t="shared" si="561"/>
        <v>2403</v>
      </c>
      <c r="F175" s="3">
        <f t="shared" si="561"/>
        <v>0</v>
      </c>
      <c r="G175" s="3">
        <f t="shared" si="561"/>
        <v>1220</v>
      </c>
      <c r="H175" s="3">
        <f t="shared" si="561"/>
        <v>6377.5460000000003</v>
      </c>
      <c r="I175" s="3">
        <f t="shared" si="561"/>
        <v>0</v>
      </c>
      <c r="J175" s="3">
        <f t="shared" si="561"/>
        <v>0</v>
      </c>
      <c r="K175" s="3">
        <f t="shared" si="561"/>
        <v>58283.601999999999</v>
      </c>
      <c r="L175" s="3">
        <f t="shared" si="561"/>
        <v>211833</v>
      </c>
      <c r="M175" s="3">
        <f t="shared" si="561"/>
        <v>105776.644</v>
      </c>
      <c r="N175" s="93">
        <f t="shared" si="561"/>
        <v>50504.114000000001</v>
      </c>
      <c r="O175" s="70">
        <f t="shared" si="514"/>
        <v>436397.90600000002</v>
      </c>
      <c r="Q175" s="549"/>
      <c r="R175" s="193" t="s">
        <v>49</v>
      </c>
      <c r="S175" s="3">
        <f t="shared" ref="S175:AD175" si="562">S31+S47+S63+S79+S95+S143+S159</f>
        <v>0</v>
      </c>
      <c r="T175" s="3">
        <f t="shared" si="562"/>
        <v>0</v>
      </c>
      <c r="U175" s="3">
        <f t="shared" si="562"/>
        <v>52334.75</v>
      </c>
      <c r="V175" s="3">
        <f t="shared" si="562"/>
        <v>0</v>
      </c>
      <c r="W175" s="3">
        <f t="shared" si="562"/>
        <v>0</v>
      </c>
      <c r="X175" s="3">
        <f t="shared" si="562"/>
        <v>5150</v>
      </c>
      <c r="Y175" s="3">
        <f t="shared" si="562"/>
        <v>52778.095999999998</v>
      </c>
      <c r="Z175" s="3">
        <f t="shared" si="562"/>
        <v>0</v>
      </c>
      <c r="AA175" s="3">
        <f t="shared" si="562"/>
        <v>50103.723999999995</v>
      </c>
      <c r="AB175" s="3">
        <f t="shared" si="562"/>
        <v>41242</v>
      </c>
      <c r="AC175" s="3">
        <f t="shared" si="562"/>
        <v>58480.968000000001</v>
      </c>
      <c r="AD175" s="93">
        <f t="shared" si="562"/>
        <v>315971.42</v>
      </c>
      <c r="AE175" s="70">
        <f t="shared" si="516"/>
        <v>576060.95799999998</v>
      </c>
      <c r="AG175" s="549"/>
      <c r="AH175" s="193" t="s">
        <v>49</v>
      </c>
      <c r="AI175" s="3">
        <f t="shared" ref="AI175:AT175" si="563">AI31+AI47+AI63+AI79+AI95+AI143+AI159</f>
        <v>0</v>
      </c>
      <c r="AJ175" s="3">
        <f t="shared" si="563"/>
        <v>0</v>
      </c>
      <c r="AK175" s="3">
        <f t="shared" si="563"/>
        <v>0</v>
      </c>
      <c r="AL175" s="3">
        <f t="shared" si="563"/>
        <v>0</v>
      </c>
      <c r="AM175" s="3">
        <f t="shared" si="563"/>
        <v>0</v>
      </c>
      <c r="AN175" s="3">
        <f t="shared" si="563"/>
        <v>0</v>
      </c>
      <c r="AO175" s="3">
        <f t="shared" si="563"/>
        <v>0</v>
      </c>
      <c r="AP175" s="3">
        <f t="shared" si="563"/>
        <v>0</v>
      </c>
      <c r="AQ175" s="3">
        <f t="shared" si="563"/>
        <v>0</v>
      </c>
      <c r="AR175" s="3">
        <f t="shared" si="563"/>
        <v>0</v>
      </c>
      <c r="AS175" s="3">
        <f t="shared" si="563"/>
        <v>0</v>
      </c>
      <c r="AT175" s="93">
        <f t="shared" si="563"/>
        <v>0</v>
      </c>
      <c r="AU175" s="70">
        <f t="shared" si="518"/>
        <v>0</v>
      </c>
      <c r="AW175" s="549"/>
      <c r="AX175" s="193" t="s">
        <v>49</v>
      </c>
      <c r="AY175" s="3">
        <f t="shared" ref="AY175:BJ175" si="564">AY31+AY47+AY63+AY79+AY95+AY143+AY159</f>
        <v>0</v>
      </c>
      <c r="AZ175" s="3">
        <f t="shared" si="564"/>
        <v>0</v>
      </c>
      <c r="BA175" s="3">
        <f t="shared" si="564"/>
        <v>0</v>
      </c>
      <c r="BB175" s="3">
        <f t="shared" si="564"/>
        <v>0</v>
      </c>
      <c r="BC175" s="3">
        <f t="shared" si="564"/>
        <v>0</v>
      </c>
      <c r="BD175" s="3">
        <f t="shared" si="564"/>
        <v>0</v>
      </c>
      <c r="BE175" s="3">
        <f t="shared" si="564"/>
        <v>0</v>
      </c>
      <c r="BF175" s="3">
        <f t="shared" si="564"/>
        <v>0</v>
      </c>
      <c r="BG175" s="3">
        <f t="shared" si="564"/>
        <v>0</v>
      </c>
      <c r="BH175" s="3">
        <f t="shared" si="564"/>
        <v>0</v>
      </c>
      <c r="BI175" s="3">
        <f t="shared" si="564"/>
        <v>0</v>
      </c>
      <c r="BJ175" s="93">
        <f t="shared" si="564"/>
        <v>0</v>
      </c>
      <c r="BK175" s="70">
        <f t="shared" si="520"/>
        <v>0</v>
      </c>
    </row>
    <row r="176" spans="1:64" ht="15.75" thickBot="1" x14ac:dyDescent="0.3">
      <c r="A176" s="550"/>
      <c r="B176" s="193" t="s">
        <v>48</v>
      </c>
      <c r="C176" s="3">
        <f t="shared" ref="C176:N176" si="565">C32+C48+C64+C80+C96+C144+C160</f>
        <v>0</v>
      </c>
      <c r="D176" s="3">
        <f t="shared" si="565"/>
        <v>0</v>
      </c>
      <c r="E176" s="3">
        <f t="shared" si="565"/>
        <v>0</v>
      </c>
      <c r="F176" s="3">
        <f t="shared" si="565"/>
        <v>0</v>
      </c>
      <c r="G176" s="3">
        <f t="shared" si="565"/>
        <v>0</v>
      </c>
      <c r="H176" s="3">
        <f t="shared" si="565"/>
        <v>0</v>
      </c>
      <c r="I176" s="3">
        <f t="shared" si="565"/>
        <v>21156</v>
      </c>
      <c r="J176" s="3">
        <f t="shared" si="565"/>
        <v>0</v>
      </c>
      <c r="K176" s="3">
        <f t="shared" si="565"/>
        <v>0</v>
      </c>
      <c r="L176" s="3">
        <f t="shared" si="565"/>
        <v>0</v>
      </c>
      <c r="M176" s="3">
        <f t="shared" si="565"/>
        <v>0</v>
      </c>
      <c r="N176" s="93">
        <f t="shared" si="565"/>
        <v>0</v>
      </c>
      <c r="O176" s="70">
        <f t="shared" si="514"/>
        <v>21156</v>
      </c>
      <c r="P176" s="303" t="s">
        <v>152</v>
      </c>
      <c r="Q176" s="550"/>
      <c r="R176" s="193" t="s">
        <v>48</v>
      </c>
      <c r="S176" s="3">
        <f t="shared" ref="S176:AD176" si="566">S32+S48+S64+S80+S96+S144+S160</f>
        <v>0</v>
      </c>
      <c r="T176" s="3">
        <f t="shared" si="566"/>
        <v>0</v>
      </c>
      <c r="U176" s="3">
        <f t="shared" si="566"/>
        <v>0</v>
      </c>
      <c r="V176" s="3">
        <f t="shared" si="566"/>
        <v>0</v>
      </c>
      <c r="W176" s="3">
        <f t="shared" si="566"/>
        <v>0</v>
      </c>
      <c r="X176" s="3">
        <f t="shared" si="566"/>
        <v>0</v>
      </c>
      <c r="Y176" s="3">
        <f t="shared" si="566"/>
        <v>0</v>
      </c>
      <c r="Z176" s="3">
        <f t="shared" si="566"/>
        <v>0</v>
      </c>
      <c r="AA176" s="3">
        <f t="shared" si="566"/>
        <v>0</v>
      </c>
      <c r="AB176" s="3">
        <f t="shared" si="566"/>
        <v>0</v>
      </c>
      <c r="AC176" s="3">
        <f t="shared" si="566"/>
        <v>0</v>
      </c>
      <c r="AD176" s="93">
        <f t="shared" si="566"/>
        <v>0</v>
      </c>
      <c r="AE176" s="70">
        <f t="shared" si="516"/>
        <v>0</v>
      </c>
      <c r="AF176" s="303" t="s">
        <v>152</v>
      </c>
      <c r="AG176" s="550"/>
      <c r="AH176" s="193" t="s">
        <v>48</v>
      </c>
      <c r="AI176" s="3">
        <f t="shared" ref="AI176:AT176" si="567">AI32+AI48+AI64+AI80+AI96+AI144+AI160</f>
        <v>0</v>
      </c>
      <c r="AJ176" s="3">
        <f t="shared" si="567"/>
        <v>0</v>
      </c>
      <c r="AK176" s="3">
        <f t="shared" si="567"/>
        <v>0</v>
      </c>
      <c r="AL176" s="3">
        <f t="shared" si="567"/>
        <v>0</v>
      </c>
      <c r="AM176" s="3">
        <f t="shared" si="567"/>
        <v>0</v>
      </c>
      <c r="AN176" s="3">
        <f t="shared" si="567"/>
        <v>0</v>
      </c>
      <c r="AO176" s="3">
        <f t="shared" si="567"/>
        <v>0</v>
      </c>
      <c r="AP176" s="3">
        <f t="shared" si="567"/>
        <v>0</v>
      </c>
      <c r="AQ176" s="3">
        <f t="shared" si="567"/>
        <v>0</v>
      </c>
      <c r="AR176" s="3">
        <f t="shared" si="567"/>
        <v>0</v>
      </c>
      <c r="AS176" s="3">
        <f t="shared" si="567"/>
        <v>0</v>
      </c>
      <c r="AT176" s="93">
        <f t="shared" si="567"/>
        <v>0</v>
      </c>
      <c r="AU176" s="70">
        <f t="shared" si="518"/>
        <v>0</v>
      </c>
      <c r="AV176" s="303" t="s">
        <v>152</v>
      </c>
      <c r="AW176" s="550"/>
      <c r="AX176" s="193" t="s">
        <v>48</v>
      </c>
      <c r="AY176" s="3">
        <f t="shared" ref="AY176:BJ176" si="568">AY32+AY48+AY64+AY80+AY96+AY144+AY160</f>
        <v>0</v>
      </c>
      <c r="AZ176" s="3">
        <f t="shared" si="568"/>
        <v>0</v>
      </c>
      <c r="BA176" s="3">
        <f t="shared" si="568"/>
        <v>0</v>
      </c>
      <c r="BB176" s="3">
        <f t="shared" si="568"/>
        <v>0</v>
      </c>
      <c r="BC176" s="3">
        <f t="shared" si="568"/>
        <v>0</v>
      </c>
      <c r="BD176" s="3">
        <f t="shared" si="568"/>
        <v>0</v>
      </c>
      <c r="BE176" s="3">
        <f t="shared" si="568"/>
        <v>0</v>
      </c>
      <c r="BF176" s="3">
        <f t="shared" si="568"/>
        <v>0</v>
      </c>
      <c r="BG176" s="3">
        <f t="shared" si="568"/>
        <v>0</v>
      </c>
      <c r="BH176" s="3">
        <f t="shared" si="568"/>
        <v>0</v>
      </c>
      <c r="BI176" s="3">
        <f t="shared" si="568"/>
        <v>0</v>
      </c>
      <c r="BJ176" s="93">
        <f t="shared" si="568"/>
        <v>0</v>
      </c>
      <c r="BK176" s="70">
        <f t="shared" si="520"/>
        <v>0</v>
      </c>
      <c r="BL176" s="303" t="s">
        <v>152</v>
      </c>
    </row>
    <row r="177" spans="1:64" ht="15.75" thickBot="1" x14ac:dyDescent="0.3">
      <c r="B177" s="194" t="s">
        <v>42</v>
      </c>
      <c r="C177" s="186">
        <f>SUM(C164:C176)</f>
        <v>0</v>
      </c>
      <c r="D177" s="186">
        <f t="shared" ref="D177" si="569">SUM(D164:D176)</f>
        <v>505841.99280128721</v>
      </c>
      <c r="E177" s="186">
        <f t="shared" ref="E177" si="570">SUM(E164:E176)</f>
        <v>1439629.7065890033</v>
      </c>
      <c r="F177" s="186">
        <f t="shared" ref="F177" si="571">SUM(F164:F176)</f>
        <v>955407.91744216415</v>
      </c>
      <c r="G177" s="186">
        <f t="shared" ref="G177" si="572">SUM(G164:G176)</f>
        <v>912263.61160993355</v>
      </c>
      <c r="H177" s="186">
        <f t="shared" ref="H177" si="573">SUM(H164:H176)</f>
        <v>1680820.1329191418</v>
      </c>
      <c r="I177" s="186">
        <f t="shared" ref="I177" si="574">SUM(I164:I176)</f>
        <v>547284.98190347629</v>
      </c>
      <c r="J177" s="186">
        <f t="shared" ref="J177" si="575">SUM(J164:J176)</f>
        <v>596605.39542453573</v>
      </c>
      <c r="K177" s="186">
        <f t="shared" ref="K177" si="576">SUM(K164:K176)</f>
        <v>1602538.2230209056</v>
      </c>
      <c r="L177" s="186">
        <f t="shared" ref="L177" si="577">SUM(L164:L176)</f>
        <v>1702336.5690377979</v>
      </c>
      <c r="M177" s="186">
        <f t="shared" ref="M177" si="578">SUM(M164:M176)</f>
        <v>2733055.9960550349</v>
      </c>
      <c r="N177" s="383">
        <f t="shared" ref="N177" si="579">SUM(N164:N176)</f>
        <v>7454452.1772945179</v>
      </c>
      <c r="O177" s="73">
        <f t="shared" si="514"/>
        <v>20130236.704097796</v>
      </c>
      <c r="P177" s="302">
        <f>SUM(C20:N32,C36:N48,C52:N64,C68:N80,C84:N96,C132:N144,C148:N160)</f>
        <v>20130236.704097796</v>
      </c>
      <c r="Q177" s="74"/>
      <c r="R177" s="194" t="s">
        <v>42</v>
      </c>
      <c r="S177" s="186">
        <f>SUM(S164:S176)</f>
        <v>0</v>
      </c>
      <c r="T177" s="186">
        <f t="shared" ref="T177" si="580">SUM(T164:T176)</f>
        <v>264212.65526896005</v>
      </c>
      <c r="U177" s="186">
        <f t="shared" ref="U177" si="581">SUM(U164:U176)</f>
        <v>3138455.7396663958</v>
      </c>
      <c r="V177" s="186">
        <f t="shared" ref="V177" si="582">SUM(V164:V176)</f>
        <v>3414477.4345932971</v>
      </c>
      <c r="W177" s="186">
        <f t="shared" ref="W177" si="583">SUM(W164:W176)</f>
        <v>9462726.7747274917</v>
      </c>
      <c r="X177" s="186">
        <f t="shared" ref="X177" si="584">SUM(X164:X176)</f>
        <v>2483016.147742263</v>
      </c>
      <c r="Y177" s="186">
        <f t="shared" ref="Y177" si="585">SUM(Y164:Y176)</f>
        <v>2777714.3376544826</v>
      </c>
      <c r="Z177" s="186">
        <f t="shared" ref="Z177" si="586">SUM(Z164:Z176)</f>
        <v>2756067.2622254933</v>
      </c>
      <c r="AA177" s="186">
        <f t="shared" ref="AA177" si="587">SUM(AA164:AA176)</f>
        <v>3433436.8631973057</v>
      </c>
      <c r="AB177" s="186">
        <f t="shared" ref="AB177" si="588">SUM(AB164:AB176)</f>
        <v>6824625.3927764818</v>
      </c>
      <c r="AC177" s="186">
        <f t="shared" ref="AC177" si="589">SUM(AC164:AC176)</f>
        <v>4380842.0992036695</v>
      </c>
      <c r="AD177" s="383">
        <f t="shared" ref="AD177" si="590">SUM(AD164:AD176)</f>
        <v>15310926.817794265</v>
      </c>
      <c r="AE177" s="73">
        <f t="shared" si="516"/>
        <v>54246501.524850108</v>
      </c>
      <c r="AF177" s="302">
        <f>SUM(S20:AD32,S36:AD48,S52:AD64,S68:AD80,S84:AD96,S132:AD144,S148:AD160)</f>
        <v>54246501.5248501</v>
      </c>
      <c r="AG177" s="74"/>
      <c r="AH177" s="194" t="s">
        <v>42</v>
      </c>
      <c r="AI177" s="186">
        <f>SUM(AI164:AI176)</f>
        <v>0</v>
      </c>
      <c r="AJ177" s="186">
        <f t="shared" ref="AJ177" si="591">SUM(AJ164:AJ176)</f>
        <v>604155.87539517472</v>
      </c>
      <c r="AK177" s="186">
        <f t="shared" ref="AK177" si="592">SUM(AK164:AK176)</f>
        <v>136096.52194957243</v>
      </c>
      <c r="AL177" s="186">
        <f t="shared" ref="AL177" si="593">SUM(AL164:AL176)</f>
        <v>919753.14222656004</v>
      </c>
      <c r="AM177" s="186">
        <f t="shared" ref="AM177" si="594">SUM(AM164:AM176)</f>
        <v>1003542.2377760441</v>
      </c>
      <c r="AN177" s="186">
        <f t="shared" ref="AN177" si="595">SUM(AN164:AN176)</f>
        <v>359243.39431660448</v>
      </c>
      <c r="AO177" s="186">
        <f t="shared" ref="AO177" si="596">SUM(AO164:AO176)</f>
        <v>487977.17233950016</v>
      </c>
      <c r="AP177" s="186">
        <f t="shared" ref="AP177" si="597">SUM(AP164:AP176)</f>
        <v>945815.59123345464</v>
      </c>
      <c r="AQ177" s="186">
        <f t="shared" ref="AQ177" si="598">SUM(AQ164:AQ176)</f>
        <v>1997909.0464772594</v>
      </c>
      <c r="AR177" s="186">
        <f t="shared" ref="AR177" si="599">SUM(AR164:AR176)</f>
        <v>1252695.1646629833</v>
      </c>
      <c r="AS177" s="186">
        <f t="shared" ref="AS177" si="600">SUM(AS164:AS176)</f>
        <v>324618.74791933398</v>
      </c>
      <c r="AT177" s="383">
        <f t="shared" ref="AT177" si="601">SUM(AT164:AT176)</f>
        <v>8495207.8777316622</v>
      </c>
      <c r="AU177" s="73">
        <f t="shared" si="518"/>
        <v>16527014.772028148</v>
      </c>
      <c r="AV177" s="302">
        <f>SUM(AI20:AT32,AI36:AT48,AI52:AT64,AI68:AT80,AI84:AT96,AI132:AT144,AI148:AT160)</f>
        <v>16527014.772028152</v>
      </c>
      <c r="AW177" s="74"/>
      <c r="AX177" s="194" t="s">
        <v>42</v>
      </c>
      <c r="AY177" s="186">
        <f>SUM(AY164:AY176)</f>
        <v>0</v>
      </c>
      <c r="AZ177" s="186">
        <f t="shared" ref="AZ177" si="602">SUM(AZ164:AZ176)</f>
        <v>0</v>
      </c>
      <c r="BA177" s="186">
        <f t="shared" ref="BA177" si="603">SUM(BA164:BA176)</f>
        <v>109507.29988320002</v>
      </c>
      <c r="BB177" s="186">
        <f t="shared" ref="BB177" si="604">SUM(BB164:BB176)</f>
        <v>0</v>
      </c>
      <c r="BC177" s="186">
        <f t="shared" ref="BC177" si="605">SUM(BC164:BC176)</f>
        <v>48621.889440000006</v>
      </c>
      <c r="BD177" s="186">
        <f t="shared" ref="BD177" si="606">SUM(BD164:BD176)</f>
        <v>802283.76159813162</v>
      </c>
      <c r="BE177" s="186">
        <f t="shared" ref="BE177" si="607">SUM(BE164:BE176)</f>
        <v>8605.6932652878677</v>
      </c>
      <c r="BF177" s="186">
        <f t="shared" ref="BF177" si="608">SUM(BF164:BF176)</f>
        <v>185310.98496291242</v>
      </c>
      <c r="BG177" s="186">
        <f t="shared" ref="BG177" si="609">SUM(BG164:BG176)</f>
        <v>237756.11574209612</v>
      </c>
      <c r="BH177" s="186">
        <f t="shared" ref="BH177" si="610">SUM(BH164:BH176)</f>
        <v>28928.297412000007</v>
      </c>
      <c r="BI177" s="186">
        <f t="shared" ref="BI177" si="611">SUM(BI164:BI176)</f>
        <v>0</v>
      </c>
      <c r="BJ177" s="383">
        <f t="shared" ref="BJ177" si="612">SUM(BJ164:BJ176)</f>
        <v>3519977.372639833</v>
      </c>
      <c r="BK177" s="73">
        <f t="shared" si="520"/>
        <v>4940991.4149434613</v>
      </c>
      <c r="BL177" s="302">
        <f>SUM(AY20:BJ32,AY36:BJ48,AY52:BJ64,AY68:BJ80,AY84:BJ96,AY132:BJ144,AY148:BJ160)</f>
        <v>4940991.4149434613</v>
      </c>
    </row>
    <row r="178" spans="1:64" ht="15.75" thickBot="1" x14ac:dyDescent="0.3">
      <c r="Q178" s="74"/>
      <c r="AG178" s="74"/>
      <c r="AW178" s="74"/>
    </row>
    <row r="179" spans="1:64" ht="15.75" thickBot="1" x14ac:dyDescent="0.3">
      <c r="B179" s="181" t="s">
        <v>35</v>
      </c>
      <c r="C179" s="182">
        <f t="shared" ref="C179:N179" si="613">C$3</f>
        <v>44927</v>
      </c>
      <c r="D179" s="182">
        <f t="shared" si="613"/>
        <v>44958</v>
      </c>
      <c r="E179" s="182">
        <f t="shared" si="613"/>
        <v>44986</v>
      </c>
      <c r="F179" s="182">
        <f t="shared" si="613"/>
        <v>45017</v>
      </c>
      <c r="G179" s="182">
        <f t="shared" si="613"/>
        <v>45047</v>
      </c>
      <c r="H179" s="182">
        <f t="shared" si="613"/>
        <v>45078</v>
      </c>
      <c r="I179" s="182">
        <f t="shared" si="613"/>
        <v>45108</v>
      </c>
      <c r="J179" s="182">
        <f t="shared" si="613"/>
        <v>45139</v>
      </c>
      <c r="K179" s="182">
        <f t="shared" si="613"/>
        <v>45170</v>
      </c>
      <c r="L179" s="182">
        <f t="shared" si="613"/>
        <v>45200</v>
      </c>
      <c r="M179" s="182">
        <f t="shared" si="613"/>
        <v>45231</v>
      </c>
      <c r="N179" s="182" t="str">
        <f t="shared" si="613"/>
        <v>Dec-23 +</v>
      </c>
      <c r="O179" s="183" t="s">
        <v>33</v>
      </c>
      <c r="Q179" s="74"/>
      <c r="R179" s="181" t="s">
        <v>35</v>
      </c>
      <c r="S179" s="182">
        <f t="shared" ref="S179:AD179" si="614">S$3</f>
        <v>44927</v>
      </c>
      <c r="T179" s="182">
        <f t="shared" si="614"/>
        <v>44958</v>
      </c>
      <c r="U179" s="182">
        <f t="shared" si="614"/>
        <v>44986</v>
      </c>
      <c r="V179" s="182">
        <f t="shared" si="614"/>
        <v>45017</v>
      </c>
      <c r="W179" s="182">
        <f t="shared" si="614"/>
        <v>45047</v>
      </c>
      <c r="X179" s="182">
        <f t="shared" si="614"/>
        <v>45078</v>
      </c>
      <c r="Y179" s="182">
        <f t="shared" si="614"/>
        <v>45108</v>
      </c>
      <c r="Z179" s="182">
        <f t="shared" si="614"/>
        <v>45139</v>
      </c>
      <c r="AA179" s="182">
        <f t="shared" si="614"/>
        <v>45170</v>
      </c>
      <c r="AB179" s="182">
        <f t="shared" si="614"/>
        <v>45200</v>
      </c>
      <c r="AC179" s="182">
        <f t="shared" si="614"/>
        <v>45231</v>
      </c>
      <c r="AD179" s="182" t="str">
        <f t="shared" si="614"/>
        <v>Dec-23 +</v>
      </c>
      <c r="AE179" s="183" t="s">
        <v>33</v>
      </c>
      <c r="AG179" s="74"/>
      <c r="AH179" s="181" t="s">
        <v>35</v>
      </c>
      <c r="AI179" s="182">
        <f t="shared" ref="AI179:AT179" si="615">AI$3</f>
        <v>44927</v>
      </c>
      <c r="AJ179" s="182">
        <f t="shared" si="615"/>
        <v>44958</v>
      </c>
      <c r="AK179" s="182">
        <f t="shared" si="615"/>
        <v>44986</v>
      </c>
      <c r="AL179" s="182">
        <f t="shared" si="615"/>
        <v>45017</v>
      </c>
      <c r="AM179" s="182">
        <f t="shared" si="615"/>
        <v>45047</v>
      </c>
      <c r="AN179" s="182">
        <f t="shared" si="615"/>
        <v>45078</v>
      </c>
      <c r="AO179" s="182">
        <f t="shared" si="615"/>
        <v>45108</v>
      </c>
      <c r="AP179" s="182">
        <f t="shared" si="615"/>
        <v>45139</v>
      </c>
      <c r="AQ179" s="182">
        <f t="shared" si="615"/>
        <v>45170</v>
      </c>
      <c r="AR179" s="182">
        <f t="shared" si="615"/>
        <v>45200</v>
      </c>
      <c r="AS179" s="182">
        <f t="shared" si="615"/>
        <v>45231</v>
      </c>
      <c r="AT179" s="182" t="str">
        <f t="shared" si="615"/>
        <v>Dec-23 +</v>
      </c>
      <c r="AU179" s="183" t="s">
        <v>33</v>
      </c>
      <c r="AW179" s="74"/>
      <c r="AX179" s="181" t="s">
        <v>35</v>
      </c>
      <c r="AY179" s="182">
        <f t="shared" ref="AY179:BJ179" si="616">AY$3</f>
        <v>44927</v>
      </c>
      <c r="AZ179" s="182">
        <f t="shared" si="616"/>
        <v>44958</v>
      </c>
      <c r="BA179" s="182">
        <f t="shared" si="616"/>
        <v>44986</v>
      </c>
      <c r="BB179" s="182">
        <f t="shared" si="616"/>
        <v>45017</v>
      </c>
      <c r="BC179" s="182">
        <f t="shared" si="616"/>
        <v>45047</v>
      </c>
      <c r="BD179" s="182">
        <f t="shared" si="616"/>
        <v>45078</v>
      </c>
      <c r="BE179" s="182">
        <f t="shared" si="616"/>
        <v>45108</v>
      </c>
      <c r="BF179" s="182">
        <f t="shared" si="616"/>
        <v>45139</v>
      </c>
      <c r="BG179" s="182">
        <f t="shared" si="616"/>
        <v>45170</v>
      </c>
      <c r="BH179" s="182">
        <f t="shared" si="616"/>
        <v>45200</v>
      </c>
      <c r="BI179" s="182">
        <f t="shared" si="616"/>
        <v>45231</v>
      </c>
      <c r="BJ179" s="182" t="str">
        <f t="shared" si="616"/>
        <v>Dec-23 +</v>
      </c>
      <c r="BK179" s="183" t="s">
        <v>33</v>
      </c>
    </row>
    <row r="180" spans="1:64" ht="15" customHeight="1" x14ac:dyDescent="0.25">
      <c r="A180" s="545" t="s">
        <v>166</v>
      </c>
      <c r="B180" s="193" t="s">
        <v>60</v>
      </c>
      <c r="C180" s="3">
        <f>C4+C116</f>
        <v>0</v>
      </c>
      <c r="D180" s="3">
        <f t="shared" ref="D180:N180" si="617">D4+D116</f>
        <v>0</v>
      </c>
      <c r="E180" s="3">
        <f t="shared" si="617"/>
        <v>0</v>
      </c>
      <c r="F180" s="3">
        <f t="shared" si="617"/>
        <v>0</v>
      </c>
      <c r="G180" s="3">
        <f t="shared" si="617"/>
        <v>0</v>
      </c>
      <c r="H180" s="3">
        <f t="shared" si="617"/>
        <v>0</v>
      </c>
      <c r="I180" s="3">
        <f t="shared" si="617"/>
        <v>0</v>
      </c>
      <c r="J180" s="3">
        <f t="shared" si="617"/>
        <v>0</v>
      </c>
      <c r="K180" s="3">
        <f t="shared" si="617"/>
        <v>0</v>
      </c>
      <c r="L180" s="3">
        <f t="shared" si="617"/>
        <v>0</v>
      </c>
      <c r="M180" s="3">
        <f t="shared" si="617"/>
        <v>0</v>
      </c>
      <c r="N180" s="93">
        <f t="shared" si="617"/>
        <v>0</v>
      </c>
      <c r="O180" s="70">
        <f t="shared" ref="O180:O193" si="618">SUM(C180:N180)</f>
        <v>0</v>
      </c>
      <c r="Q180" s="545" t="s">
        <v>166</v>
      </c>
      <c r="R180" s="193" t="s">
        <v>60</v>
      </c>
      <c r="S180" s="3">
        <f>S4+S116</f>
        <v>0</v>
      </c>
      <c r="T180" s="3">
        <f t="shared" ref="T180:AD180" si="619">T4+T116</f>
        <v>0</v>
      </c>
      <c r="U180" s="3">
        <f t="shared" si="619"/>
        <v>0</v>
      </c>
      <c r="V180" s="3">
        <f t="shared" si="619"/>
        <v>0</v>
      </c>
      <c r="W180" s="3">
        <f t="shared" si="619"/>
        <v>0</v>
      </c>
      <c r="X180" s="3">
        <f t="shared" si="619"/>
        <v>0</v>
      </c>
      <c r="Y180" s="3">
        <f t="shared" si="619"/>
        <v>0</v>
      </c>
      <c r="Z180" s="3">
        <f t="shared" si="619"/>
        <v>0</v>
      </c>
      <c r="AA180" s="3">
        <f t="shared" si="619"/>
        <v>0</v>
      </c>
      <c r="AB180" s="3">
        <f t="shared" si="619"/>
        <v>0</v>
      </c>
      <c r="AC180" s="3">
        <f t="shared" si="619"/>
        <v>0</v>
      </c>
      <c r="AD180" s="93">
        <f t="shared" si="619"/>
        <v>0</v>
      </c>
      <c r="AE180" s="70">
        <f t="shared" ref="AE180:AE193" si="620">SUM(S180:AD180)</f>
        <v>0</v>
      </c>
      <c r="AG180" s="545" t="s">
        <v>166</v>
      </c>
      <c r="AH180" s="193" t="s">
        <v>60</v>
      </c>
      <c r="AI180" s="3">
        <f>AI4+AI116</f>
        <v>0</v>
      </c>
      <c r="AJ180" s="3">
        <f t="shared" ref="AJ180:AT180" si="621">AJ4+AJ116</f>
        <v>0</v>
      </c>
      <c r="AK180" s="3">
        <f t="shared" si="621"/>
        <v>0</v>
      </c>
      <c r="AL180" s="3">
        <f t="shared" si="621"/>
        <v>0</v>
      </c>
      <c r="AM180" s="3">
        <f t="shared" si="621"/>
        <v>0</v>
      </c>
      <c r="AN180" s="3">
        <f t="shared" si="621"/>
        <v>0</v>
      </c>
      <c r="AO180" s="3">
        <f t="shared" si="621"/>
        <v>0</v>
      </c>
      <c r="AP180" s="3">
        <f t="shared" si="621"/>
        <v>0</v>
      </c>
      <c r="AQ180" s="3">
        <f t="shared" si="621"/>
        <v>0</v>
      </c>
      <c r="AR180" s="3">
        <f t="shared" si="621"/>
        <v>0</v>
      </c>
      <c r="AS180" s="3">
        <f t="shared" si="621"/>
        <v>0</v>
      </c>
      <c r="AT180" s="93">
        <f t="shared" si="621"/>
        <v>0</v>
      </c>
      <c r="AU180" s="70">
        <f t="shared" ref="AU180:AU193" si="622">SUM(AI180:AT180)</f>
        <v>0</v>
      </c>
      <c r="AW180" s="545" t="s">
        <v>166</v>
      </c>
      <c r="AX180" s="193" t="s">
        <v>60</v>
      </c>
      <c r="AY180" s="3">
        <f>AY4+AY116</f>
        <v>0</v>
      </c>
      <c r="AZ180" s="3">
        <f t="shared" ref="AZ180:BJ180" si="623">AZ4+AZ116</f>
        <v>0</v>
      </c>
      <c r="BA180" s="3">
        <f t="shared" si="623"/>
        <v>0</v>
      </c>
      <c r="BB180" s="3">
        <f t="shared" si="623"/>
        <v>0</v>
      </c>
      <c r="BC180" s="3">
        <f t="shared" si="623"/>
        <v>0</v>
      </c>
      <c r="BD180" s="3">
        <f t="shared" si="623"/>
        <v>0</v>
      </c>
      <c r="BE180" s="3">
        <f t="shared" si="623"/>
        <v>0</v>
      </c>
      <c r="BF180" s="3">
        <f t="shared" si="623"/>
        <v>0</v>
      </c>
      <c r="BG180" s="3">
        <f t="shared" si="623"/>
        <v>0</v>
      </c>
      <c r="BH180" s="3">
        <f t="shared" si="623"/>
        <v>0</v>
      </c>
      <c r="BI180" s="3">
        <f t="shared" si="623"/>
        <v>0</v>
      </c>
      <c r="BJ180" s="93">
        <f t="shared" si="623"/>
        <v>0</v>
      </c>
      <c r="BK180" s="70">
        <f t="shared" ref="BK180:BK193" si="624">SUM(AY180:BJ180)</f>
        <v>0</v>
      </c>
    </row>
    <row r="181" spans="1:64" x14ac:dyDescent="0.25">
      <c r="A181" s="546"/>
      <c r="B181" s="193" t="s">
        <v>59</v>
      </c>
      <c r="C181" s="3">
        <f t="shared" ref="C181:N181" si="625">C5+C117</f>
        <v>0</v>
      </c>
      <c r="D181" s="3">
        <f t="shared" si="625"/>
        <v>0</v>
      </c>
      <c r="E181" s="3">
        <f t="shared" si="625"/>
        <v>0</v>
      </c>
      <c r="F181" s="3">
        <f t="shared" si="625"/>
        <v>0</v>
      </c>
      <c r="G181" s="3">
        <f t="shared" si="625"/>
        <v>0</v>
      </c>
      <c r="H181" s="3">
        <f t="shared" si="625"/>
        <v>0</v>
      </c>
      <c r="I181" s="3">
        <f t="shared" si="625"/>
        <v>0</v>
      </c>
      <c r="J181" s="3">
        <f t="shared" si="625"/>
        <v>0</v>
      </c>
      <c r="K181" s="3">
        <f t="shared" si="625"/>
        <v>0</v>
      </c>
      <c r="L181" s="3">
        <f t="shared" si="625"/>
        <v>0</v>
      </c>
      <c r="M181" s="3">
        <f t="shared" si="625"/>
        <v>0</v>
      </c>
      <c r="N181" s="93">
        <f t="shared" si="625"/>
        <v>0</v>
      </c>
      <c r="O181" s="70">
        <f t="shared" si="618"/>
        <v>0</v>
      </c>
      <c r="Q181" s="546"/>
      <c r="R181" s="193" t="s">
        <v>59</v>
      </c>
      <c r="S181" s="3">
        <f t="shared" ref="S181:AD181" si="626">S5+S117</f>
        <v>0</v>
      </c>
      <c r="T181" s="3">
        <f t="shared" si="626"/>
        <v>0</v>
      </c>
      <c r="U181" s="3">
        <f t="shared" si="626"/>
        <v>0</v>
      </c>
      <c r="V181" s="3">
        <f t="shared" si="626"/>
        <v>0</v>
      </c>
      <c r="W181" s="3">
        <f t="shared" si="626"/>
        <v>0</v>
      </c>
      <c r="X181" s="3">
        <f t="shared" si="626"/>
        <v>0</v>
      </c>
      <c r="Y181" s="3">
        <f t="shared" si="626"/>
        <v>0</v>
      </c>
      <c r="Z181" s="3">
        <f t="shared" si="626"/>
        <v>0</v>
      </c>
      <c r="AA181" s="3">
        <f t="shared" si="626"/>
        <v>0</v>
      </c>
      <c r="AB181" s="3">
        <f t="shared" si="626"/>
        <v>0</v>
      </c>
      <c r="AC181" s="3">
        <f t="shared" si="626"/>
        <v>0</v>
      </c>
      <c r="AD181" s="93">
        <f t="shared" si="626"/>
        <v>0</v>
      </c>
      <c r="AE181" s="70">
        <f t="shared" si="620"/>
        <v>0</v>
      </c>
      <c r="AG181" s="546"/>
      <c r="AH181" s="193" t="s">
        <v>59</v>
      </c>
      <c r="AI181" s="3">
        <f t="shared" ref="AI181:AT181" si="627">AI5+AI117</f>
        <v>0</v>
      </c>
      <c r="AJ181" s="3">
        <f t="shared" si="627"/>
        <v>0</v>
      </c>
      <c r="AK181" s="3">
        <f t="shared" si="627"/>
        <v>0</v>
      </c>
      <c r="AL181" s="3">
        <f t="shared" si="627"/>
        <v>0</v>
      </c>
      <c r="AM181" s="3">
        <f t="shared" si="627"/>
        <v>0</v>
      </c>
      <c r="AN181" s="3">
        <f t="shared" si="627"/>
        <v>0</v>
      </c>
      <c r="AO181" s="3">
        <f t="shared" si="627"/>
        <v>0</v>
      </c>
      <c r="AP181" s="3">
        <f t="shared" si="627"/>
        <v>0</v>
      </c>
      <c r="AQ181" s="3">
        <f t="shared" si="627"/>
        <v>0</v>
      </c>
      <c r="AR181" s="3">
        <f t="shared" si="627"/>
        <v>0</v>
      </c>
      <c r="AS181" s="3">
        <f t="shared" si="627"/>
        <v>0</v>
      </c>
      <c r="AT181" s="93">
        <f t="shared" si="627"/>
        <v>0</v>
      </c>
      <c r="AU181" s="70">
        <f t="shared" si="622"/>
        <v>0</v>
      </c>
      <c r="AW181" s="546"/>
      <c r="AX181" s="193" t="s">
        <v>59</v>
      </c>
      <c r="AY181" s="3">
        <f t="shared" ref="AY181:BJ181" si="628">AY5+AY117</f>
        <v>0</v>
      </c>
      <c r="AZ181" s="3">
        <f t="shared" si="628"/>
        <v>0</v>
      </c>
      <c r="BA181" s="3">
        <f t="shared" si="628"/>
        <v>0</v>
      </c>
      <c r="BB181" s="3">
        <f t="shared" si="628"/>
        <v>0</v>
      </c>
      <c r="BC181" s="3">
        <f t="shared" si="628"/>
        <v>0</v>
      </c>
      <c r="BD181" s="3">
        <f t="shared" si="628"/>
        <v>0</v>
      </c>
      <c r="BE181" s="3">
        <f t="shared" si="628"/>
        <v>0</v>
      </c>
      <c r="BF181" s="3">
        <f t="shared" si="628"/>
        <v>0</v>
      </c>
      <c r="BG181" s="3">
        <f t="shared" si="628"/>
        <v>0</v>
      </c>
      <c r="BH181" s="3">
        <f t="shared" si="628"/>
        <v>0</v>
      </c>
      <c r="BI181" s="3">
        <f t="shared" si="628"/>
        <v>0</v>
      </c>
      <c r="BJ181" s="93">
        <f t="shared" si="628"/>
        <v>0</v>
      </c>
      <c r="BK181" s="70">
        <f t="shared" si="624"/>
        <v>0</v>
      </c>
    </row>
    <row r="182" spans="1:64" x14ac:dyDescent="0.25">
      <c r="A182" s="546"/>
      <c r="B182" s="193" t="s">
        <v>58</v>
      </c>
      <c r="C182" s="3">
        <f t="shared" ref="C182:N182" si="629">C6+C118</f>
        <v>0</v>
      </c>
      <c r="D182" s="3">
        <f t="shared" si="629"/>
        <v>0</v>
      </c>
      <c r="E182" s="3">
        <f t="shared" si="629"/>
        <v>0</v>
      </c>
      <c r="F182" s="3">
        <f t="shared" si="629"/>
        <v>0</v>
      </c>
      <c r="G182" s="3">
        <f t="shared" si="629"/>
        <v>0</v>
      </c>
      <c r="H182" s="3">
        <f t="shared" si="629"/>
        <v>0</v>
      </c>
      <c r="I182" s="3">
        <f t="shared" si="629"/>
        <v>0</v>
      </c>
      <c r="J182" s="3">
        <f t="shared" si="629"/>
        <v>0</v>
      </c>
      <c r="K182" s="3">
        <f t="shared" si="629"/>
        <v>0</v>
      </c>
      <c r="L182" s="3">
        <f t="shared" si="629"/>
        <v>0</v>
      </c>
      <c r="M182" s="3">
        <f t="shared" si="629"/>
        <v>0</v>
      </c>
      <c r="N182" s="93">
        <f t="shared" si="629"/>
        <v>0</v>
      </c>
      <c r="O182" s="70">
        <f t="shared" si="618"/>
        <v>0</v>
      </c>
      <c r="Q182" s="546"/>
      <c r="R182" s="193" t="s">
        <v>58</v>
      </c>
      <c r="S182" s="3">
        <f t="shared" ref="S182:AD182" si="630">S6+S118</f>
        <v>0</v>
      </c>
      <c r="T182" s="3">
        <f t="shared" si="630"/>
        <v>0</v>
      </c>
      <c r="U182" s="3">
        <f t="shared" si="630"/>
        <v>0</v>
      </c>
      <c r="V182" s="3">
        <f t="shared" si="630"/>
        <v>0</v>
      </c>
      <c r="W182" s="3">
        <f t="shared" si="630"/>
        <v>0</v>
      </c>
      <c r="X182" s="3">
        <f t="shared" si="630"/>
        <v>0</v>
      </c>
      <c r="Y182" s="3">
        <f t="shared" si="630"/>
        <v>0</v>
      </c>
      <c r="Z182" s="3">
        <f t="shared" si="630"/>
        <v>0</v>
      </c>
      <c r="AA182" s="3">
        <f t="shared" si="630"/>
        <v>0</v>
      </c>
      <c r="AB182" s="3">
        <f t="shared" si="630"/>
        <v>0</v>
      </c>
      <c r="AC182" s="3">
        <f t="shared" si="630"/>
        <v>0</v>
      </c>
      <c r="AD182" s="93">
        <f t="shared" si="630"/>
        <v>0</v>
      </c>
      <c r="AE182" s="70">
        <f t="shared" si="620"/>
        <v>0</v>
      </c>
      <c r="AG182" s="546"/>
      <c r="AH182" s="193" t="s">
        <v>58</v>
      </c>
      <c r="AI182" s="3">
        <f t="shared" ref="AI182:AT182" si="631">AI6+AI118</f>
        <v>0</v>
      </c>
      <c r="AJ182" s="3">
        <f t="shared" si="631"/>
        <v>0</v>
      </c>
      <c r="AK182" s="3">
        <f t="shared" si="631"/>
        <v>0</v>
      </c>
      <c r="AL182" s="3">
        <f t="shared" si="631"/>
        <v>0</v>
      </c>
      <c r="AM182" s="3">
        <f t="shared" si="631"/>
        <v>0</v>
      </c>
      <c r="AN182" s="3">
        <f t="shared" si="631"/>
        <v>0</v>
      </c>
      <c r="AO182" s="3">
        <f t="shared" si="631"/>
        <v>0</v>
      </c>
      <c r="AP182" s="3">
        <f t="shared" si="631"/>
        <v>0</v>
      </c>
      <c r="AQ182" s="3">
        <f t="shared" si="631"/>
        <v>0</v>
      </c>
      <c r="AR182" s="3">
        <f t="shared" si="631"/>
        <v>0</v>
      </c>
      <c r="AS182" s="3">
        <f t="shared" si="631"/>
        <v>0</v>
      </c>
      <c r="AT182" s="93">
        <f t="shared" si="631"/>
        <v>0</v>
      </c>
      <c r="AU182" s="70">
        <f t="shared" si="622"/>
        <v>0</v>
      </c>
      <c r="AW182" s="546"/>
      <c r="AX182" s="193" t="s">
        <v>58</v>
      </c>
      <c r="AY182" s="3">
        <f t="shared" ref="AY182:BJ182" si="632">AY6+AY118</f>
        <v>0</v>
      </c>
      <c r="AZ182" s="3">
        <f t="shared" si="632"/>
        <v>0</v>
      </c>
      <c r="BA182" s="3">
        <f t="shared" si="632"/>
        <v>0</v>
      </c>
      <c r="BB182" s="3">
        <f t="shared" si="632"/>
        <v>0</v>
      </c>
      <c r="BC182" s="3">
        <f t="shared" si="632"/>
        <v>0</v>
      </c>
      <c r="BD182" s="3">
        <f t="shared" si="632"/>
        <v>0</v>
      </c>
      <c r="BE182" s="3">
        <f t="shared" si="632"/>
        <v>0</v>
      </c>
      <c r="BF182" s="3">
        <f t="shared" si="632"/>
        <v>0</v>
      </c>
      <c r="BG182" s="3">
        <f t="shared" si="632"/>
        <v>0</v>
      </c>
      <c r="BH182" s="3">
        <f t="shared" si="632"/>
        <v>0</v>
      </c>
      <c r="BI182" s="3">
        <f t="shared" si="632"/>
        <v>0</v>
      </c>
      <c r="BJ182" s="93">
        <f t="shared" si="632"/>
        <v>0</v>
      </c>
      <c r="BK182" s="70">
        <f t="shared" si="624"/>
        <v>0</v>
      </c>
    </row>
    <row r="183" spans="1:64" x14ac:dyDescent="0.25">
      <c r="A183" s="546"/>
      <c r="B183" s="193" t="s">
        <v>57</v>
      </c>
      <c r="C183" s="3">
        <f t="shared" ref="C183:N183" si="633">C7+C119</f>
        <v>0</v>
      </c>
      <c r="D183" s="3">
        <f t="shared" si="633"/>
        <v>0</v>
      </c>
      <c r="E183" s="3">
        <f t="shared" si="633"/>
        <v>0</v>
      </c>
      <c r="F183" s="3">
        <f t="shared" si="633"/>
        <v>9034</v>
      </c>
      <c r="G183" s="3">
        <f t="shared" si="633"/>
        <v>12903.863037109375</v>
      </c>
      <c r="H183" s="3">
        <f t="shared" si="633"/>
        <v>0</v>
      </c>
      <c r="I183" s="3">
        <f t="shared" si="633"/>
        <v>0</v>
      </c>
      <c r="J183" s="3">
        <f t="shared" si="633"/>
        <v>0</v>
      </c>
      <c r="K183" s="3">
        <f t="shared" si="633"/>
        <v>312.63623046875</v>
      </c>
      <c r="L183" s="3">
        <f t="shared" si="633"/>
        <v>8212</v>
      </c>
      <c r="M183" s="3">
        <f t="shared" si="633"/>
        <v>821</v>
      </c>
      <c r="N183" s="93">
        <f t="shared" si="633"/>
        <v>1745</v>
      </c>
      <c r="O183" s="70">
        <f t="shared" si="618"/>
        <v>33028.499267578125</v>
      </c>
      <c r="Q183" s="546"/>
      <c r="R183" s="193" t="s">
        <v>57</v>
      </c>
      <c r="S183" s="3">
        <f t="shared" ref="S183:AD183" si="634">S7+S119</f>
        <v>0</v>
      </c>
      <c r="T183" s="3">
        <f t="shared" si="634"/>
        <v>0</v>
      </c>
      <c r="U183" s="3">
        <f t="shared" si="634"/>
        <v>0</v>
      </c>
      <c r="V183" s="3">
        <f t="shared" si="634"/>
        <v>0</v>
      </c>
      <c r="W183" s="3">
        <f t="shared" si="634"/>
        <v>0</v>
      </c>
      <c r="X183" s="3">
        <f t="shared" si="634"/>
        <v>0</v>
      </c>
      <c r="Y183" s="3">
        <f t="shared" si="634"/>
        <v>0</v>
      </c>
      <c r="Z183" s="3">
        <f t="shared" si="634"/>
        <v>0</v>
      </c>
      <c r="AA183" s="3">
        <f t="shared" si="634"/>
        <v>0</v>
      </c>
      <c r="AB183" s="3">
        <f t="shared" si="634"/>
        <v>0</v>
      </c>
      <c r="AC183" s="3">
        <f t="shared" si="634"/>
        <v>0</v>
      </c>
      <c r="AD183" s="93">
        <f t="shared" si="634"/>
        <v>0</v>
      </c>
      <c r="AE183" s="70">
        <f t="shared" si="620"/>
        <v>0</v>
      </c>
      <c r="AG183" s="546"/>
      <c r="AH183" s="193" t="s">
        <v>57</v>
      </c>
      <c r="AI183" s="3">
        <f t="shared" ref="AI183:AT183" si="635">AI7+AI119</f>
        <v>0</v>
      </c>
      <c r="AJ183" s="3">
        <f t="shared" si="635"/>
        <v>0</v>
      </c>
      <c r="AK183" s="3">
        <f t="shared" si="635"/>
        <v>0</v>
      </c>
      <c r="AL183" s="3">
        <f t="shared" si="635"/>
        <v>0</v>
      </c>
      <c r="AM183" s="3">
        <f t="shared" si="635"/>
        <v>0</v>
      </c>
      <c r="AN183" s="3">
        <f t="shared" si="635"/>
        <v>0</v>
      </c>
      <c r="AO183" s="3">
        <f t="shared" si="635"/>
        <v>0</v>
      </c>
      <c r="AP183" s="3">
        <f t="shared" si="635"/>
        <v>0</v>
      </c>
      <c r="AQ183" s="3">
        <f t="shared" si="635"/>
        <v>0</v>
      </c>
      <c r="AR183" s="3">
        <f t="shared" si="635"/>
        <v>0</v>
      </c>
      <c r="AS183" s="3">
        <f t="shared" si="635"/>
        <v>0</v>
      </c>
      <c r="AT183" s="93">
        <f t="shared" si="635"/>
        <v>0</v>
      </c>
      <c r="AU183" s="70">
        <f t="shared" si="622"/>
        <v>0</v>
      </c>
      <c r="AW183" s="546"/>
      <c r="AX183" s="193" t="s">
        <v>57</v>
      </c>
      <c r="AY183" s="3">
        <f t="shared" ref="AY183:BJ183" si="636">AY7+AY119</f>
        <v>0</v>
      </c>
      <c r="AZ183" s="3">
        <f t="shared" si="636"/>
        <v>0</v>
      </c>
      <c r="BA183" s="3">
        <f t="shared" si="636"/>
        <v>0</v>
      </c>
      <c r="BB183" s="3">
        <f t="shared" si="636"/>
        <v>0</v>
      </c>
      <c r="BC183" s="3">
        <f t="shared" si="636"/>
        <v>0</v>
      </c>
      <c r="BD183" s="3">
        <f t="shared" si="636"/>
        <v>0</v>
      </c>
      <c r="BE183" s="3">
        <f t="shared" si="636"/>
        <v>0</v>
      </c>
      <c r="BF183" s="3">
        <f t="shared" si="636"/>
        <v>0</v>
      </c>
      <c r="BG183" s="3">
        <f t="shared" si="636"/>
        <v>0</v>
      </c>
      <c r="BH183" s="3">
        <f t="shared" si="636"/>
        <v>0</v>
      </c>
      <c r="BI183" s="3">
        <f t="shared" si="636"/>
        <v>0</v>
      </c>
      <c r="BJ183" s="93">
        <f t="shared" si="636"/>
        <v>0</v>
      </c>
      <c r="BK183" s="70">
        <f t="shared" si="624"/>
        <v>0</v>
      </c>
    </row>
    <row r="184" spans="1:64" x14ac:dyDescent="0.25">
      <c r="A184" s="546"/>
      <c r="B184" s="193" t="s">
        <v>56</v>
      </c>
      <c r="C184" s="3">
        <f t="shared" ref="C184:N184" si="637">C8+C120</f>
        <v>0</v>
      </c>
      <c r="D184" s="3">
        <f t="shared" si="637"/>
        <v>0</v>
      </c>
      <c r="E184" s="3">
        <f t="shared" si="637"/>
        <v>0</v>
      </c>
      <c r="F184" s="3">
        <f t="shared" si="637"/>
        <v>0</v>
      </c>
      <c r="G184" s="3">
        <f t="shared" si="637"/>
        <v>0</v>
      </c>
      <c r="H184" s="3">
        <f t="shared" si="637"/>
        <v>0</v>
      </c>
      <c r="I184" s="3">
        <f t="shared" si="637"/>
        <v>0</v>
      </c>
      <c r="J184" s="3">
        <f t="shared" si="637"/>
        <v>0</v>
      </c>
      <c r="K184" s="3">
        <f t="shared" si="637"/>
        <v>0</v>
      </c>
      <c r="L184" s="3">
        <f t="shared" si="637"/>
        <v>0</v>
      </c>
      <c r="M184" s="3">
        <f t="shared" si="637"/>
        <v>0</v>
      </c>
      <c r="N184" s="93">
        <f t="shared" si="637"/>
        <v>0</v>
      </c>
      <c r="O184" s="70">
        <f t="shared" si="618"/>
        <v>0</v>
      </c>
      <c r="Q184" s="546"/>
      <c r="R184" s="193" t="s">
        <v>56</v>
      </c>
      <c r="S184" s="3">
        <f t="shared" ref="S184:AD184" si="638">S8+S120</f>
        <v>0</v>
      </c>
      <c r="T184" s="3">
        <f t="shared" si="638"/>
        <v>0</v>
      </c>
      <c r="U184" s="3">
        <f t="shared" si="638"/>
        <v>0</v>
      </c>
      <c r="V184" s="3">
        <f t="shared" si="638"/>
        <v>0</v>
      </c>
      <c r="W184" s="3">
        <f t="shared" si="638"/>
        <v>0</v>
      </c>
      <c r="X184" s="3">
        <f t="shared" si="638"/>
        <v>0</v>
      </c>
      <c r="Y184" s="3">
        <f t="shared" si="638"/>
        <v>0</v>
      </c>
      <c r="Z184" s="3">
        <f t="shared" si="638"/>
        <v>0</v>
      </c>
      <c r="AA184" s="3">
        <f t="shared" si="638"/>
        <v>0</v>
      </c>
      <c r="AB184" s="3">
        <f t="shared" si="638"/>
        <v>0</v>
      </c>
      <c r="AC184" s="3">
        <f t="shared" si="638"/>
        <v>0</v>
      </c>
      <c r="AD184" s="93">
        <f t="shared" si="638"/>
        <v>0</v>
      </c>
      <c r="AE184" s="70">
        <f t="shared" si="620"/>
        <v>0</v>
      </c>
      <c r="AG184" s="546"/>
      <c r="AH184" s="193" t="s">
        <v>56</v>
      </c>
      <c r="AI184" s="3">
        <f t="shared" ref="AI184:AT184" si="639">AI8+AI120</f>
        <v>0</v>
      </c>
      <c r="AJ184" s="3">
        <f t="shared" si="639"/>
        <v>0</v>
      </c>
      <c r="AK184" s="3">
        <f t="shared" si="639"/>
        <v>0</v>
      </c>
      <c r="AL184" s="3">
        <f t="shared" si="639"/>
        <v>0</v>
      </c>
      <c r="AM184" s="3">
        <f t="shared" si="639"/>
        <v>0</v>
      </c>
      <c r="AN184" s="3">
        <f t="shared" si="639"/>
        <v>0</v>
      </c>
      <c r="AO184" s="3">
        <f t="shared" si="639"/>
        <v>0</v>
      </c>
      <c r="AP184" s="3">
        <f t="shared" si="639"/>
        <v>0</v>
      </c>
      <c r="AQ184" s="3">
        <f t="shared" si="639"/>
        <v>0</v>
      </c>
      <c r="AR184" s="3">
        <f t="shared" si="639"/>
        <v>0</v>
      </c>
      <c r="AS184" s="3">
        <f t="shared" si="639"/>
        <v>0</v>
      </c>
      <c r="AT184" s="93">
        <f t="shared" si="639"/>
        <v>0</v>
      </c>
      <c r="AU184" s="70">
        <f t="shared" si="622"/>
        <v>0</v>
      </c>
      <c r="AW184" s="546"/>
      <c r="AX184" s="193" t="s">
        <v>56</v>
      </c>
      <c r="AY184" s="3">
        <f t="shared" ref="AY184:BJ184" si="640">AY8+AY120</f>
        <v>0</v>
      </c>
      <c r="AZ184" s="3">
        <f t="shared" si="640"/>
        <v>0</v>
      </c>
      <c r="BA184" s="3">
        <f t="shared" si="640"/>
        <v>0</v>
      </c>
      <c r="BB184" s="3">
        <f t="shared" si="640"/>
        <v>0</v>
      </c>
      <c r="BC184" s="3">
        <f t="shared" si="640"/>
        <v>0</v>
      </c>
      <c r="BD184" s="3">
        <f t="shared" si="640"/>
        <v>0</v>
      </c>
      <c r="BE184" s="3">
        <f t="shared" si="640"/>
        <v>0</v>
      </c>
      <c r="BF184" s="3">
        <f t="shared" si="640"/>
        <v>0</v>
      </c>
      <c r="BG184" s="3">
        <f t="shared" si="640"/>
        <v>0</v>
      </c>
      <c r="BH184" s="3">
        <f t="shared" si="640"/>
        <v>0</v>
      </c>
      <c r="BI184" s="3">
        <f t="shared" si="640"/>
        <v>0</v>
      </c>
      <c r="BJ184" s="93">
        <f t="shared" si="640"/>
        <v>0</v>
      </c>
      <c r="BK184" s="70">
        <f t="shared" si="624"/>
        <v>0</v>
      </c>
    </row>
    <row r="185" spans="1:64" x14ac:dyDescent="0.25">
      <c r="A185" s="546"/>
      <c r="B185" s="193" t="s">
        <v>55</v>
      </c>
      <c r="C185" s="3">
        <f t="shared" ref="C185:N185" si="641">C9+C121</f>
        <v>0</v>
      </c>
      <c r="D185" s="3">
        <f t="shared" si="641"/>
        <v>0</v>
      </c>
      <c r="E185" s="3">
        <f t="shared" si="641"/>
        <v>0</v>
      </c>
      <c r="F185" s="3">
        <f t="shared" si="641"/>
        <v>0</v>
      </c>
      <c r="G185" s="3">
        <f t="shared" si="641"/>
        <v>1710.8329010009768</v>
      </c>
      <c r="H185" s="3">
        <f t="shared" si="641"/>
        <v>0</v>
      </c>
      <c r="I185" s="3">
        <f t="shared" si="641"/>
        <v>0</v>
      </c>
      <c r="J185" s="3">
        <f t="shared" si="641"/>
        <v>0</v>
      </c>
      <c r="K185" s="3">
        <f t="shared" si="641"/>
        <v>380.18508911132818</v>
      </c>
      <c r="L185" s="3">
        <f t="shared" si="641"/>
        <v>0</v>
      </c>
      <c r="M185" s="3">
        <f t="shared" si="641"/>
        <v>0</v>
      </c>
      <c r="N185" s="93">
        <f t="shared" si="641"/>
        <v>0</v>
      </c>
      <c r="O185" s="70">
        <f t="shared" si="618"/>
        <v>2091.0179901123051</v>
      </c>
      <c r="Q185" s="546"/>
      <c r="R185" s="193" t="s">
        <v>55</v>
      </c>
      <c r="S185" s="3">
        <f t="shared" ref="S185:AD185" si="642">S9+S121</f>
        <v>0</v>
      </c>
      <c r="T185" s="3">
        <f t="shared" si="642"/>
        <v>0</v>
      </c>
      <c r="U185" s="3">
        <f t="shared" si="642"/>
        <v>0</v>
      </c>
      <c r="V185" s="3">
        <f t="shared" si="642"/>
        <v>0</v>
      </c>
      <c r="W185" s="3">
        <f t="shared" si="642"/>
        <v>0</v>
      </c>
      <c r="X185" s="3">
        <f t="shared" si="642"/>
        <v>0</v>
      </c>
      <c r="Y185" s="3">
        <f t="shared" si="642"/>
        <v>0</v>
      </c>
      <c r="Z185" s="3">
        <f t="shared" si="642"/>
        <v>0</v>
      </c>
      <c r="AA185" s="3">
        <f t="shared" si="642"/>
        <v>0</v>
      </c>
      <c r="AB185" s="3">
        <f t="shared" si="642"/>
        <v>0</v>
      </c>
      <c r="AC185" s="3">
        <f t="shared" si="642"/>
        <v>0</v>
      </c>
      <c r="AD185" s="93">
        <f t="shared" si="642"/>
        <v>0</v>
      </c>
      <c r="AE185" s="70">
        <f t="shared" si="620"/>
        <v>0</v>
      </c>
      <c r="AG185" s="546"/>
      <c r="AH185" s="193" t="s">
        <v>55</v>
      </c>
      <c r="AI185" s="3">
        <f t="shared" ref="AI185:AT185" si="643">AI9+AI121</f>
        <v>0</v>
      </c>
      <c r="AJ185" s="3">
        <f t="shared" si="643"/>
        <v>0</v>
      </c>
      <c r="AK185" s="3">
        <f t="shared" si="643"/>
        <v>0</v>
      </c>
      <c r="AL185" s="3">
        <f t="shared" si="643"/>
        <v>0</v>
      </c>
      <c r="AM185" s="3">
        <f t="shared" si="643"/>
        <v>0</v>
      </c>
      <c r="AN185" s="3">
        <f t="shared" si="643"/>
        <v>0</v>
      </c>
      <c r="AO185" s="3">
        <f t="shared" si="643"/>
        <v>0</v>
      </c>
      <c r="AP185" s="3">
        <f t="shared" si="643"/>
        <v>0</v>
      </c>
      <c r="AQ185" s="3">
        <f t="shared" si="643"/>
        <v>0</v>
      </c>
      <c r="AR185" s="3">
        <f t="shared" si="643"/>
        <v>0</v>
      </c>
      <c r="AS185" s="3">
        <f t="shared" si="643"/>
        <v>0</v>
      </c>
      <c r="AT185" s="93">
        <f t="shared" si="643"/>
        <v>0</v>
      </c>
      <c r="AU185" s="70">
        <f t="shared" si="622"/>
        <v>0</v>
      </c>
      <c r="AW185" s="546"/>
      <c r="AX185" s="193" t="s">
        <v>55</v>
      </c>
      <c r="AY185" s="3">
        <f t="shared" ref="AY185:BJ185" si="644">AY9+AY121</f>
        <v>0</v>
      </c>
      <c r="AZ185" s="3">
        <f t="shared" si="644"/>
        <v>0</v>
      </c>
      <c r="BA185" s="3">
        <f t="shared" si="644"/>
        <v>0</v>
      </c>
      <c r="BB185" s="3">
        <f t="shared" si="644"/>
        <v>0</v>
      </c>
      <c r="BC185" s="3">
        <f t="shared" si="644"/>
        <v>0</v>
      </c>
      <c r="BD185" s="3">
        <f t="shared" si="644"/>
        <v>0</v>
      </c>
      <c r="BE185" s="3">
        <f t="shared" si="644"/>
        <v>0</v>
      </c>
      <c r="BF185" s="3">
        <f t="shared" si="644"/>
        <v>0</v>
      </c>
      <c r="BG185" s="3">
        <f t="shared" si="644"/>
        <v>0</v>
      </c>
      <c r="BH185" s="3">
        <f t="shared" si="644"/>
        <v>0</v>
      </c>
      <c r="BI185" s="3">
        <f t="shared" si="644"/>
        <v>0</v>
      </c>
      <c r="BJ185" s="93">
        <f t="shared" si="644"/>
        <v>0</v>
      </c>
      <c r="BK185" s="70">
        <f t="shared" si="624"/>
        <v>0</v>
      </c>
    </row>
    <row r="186" spans="1:64" x14ac:dyDescent="0.25">
      <c r="A186" s="546"/>
      <c r="B186" s="193" t="s">
        <v>54</v>
      </c>
      <c r="C186" s="3">
        <f t="shared" ref="C186:N186" si="645">C10+C122</f>
        <v>0</v>
      </c>
      <c r="D186" s="3">
        <f t="shared" si="645"/>
        <v>0</v>
      </c>
      <c r="E186" s="3">
        <f t="shared" si="645"/>
        <v>0</v>
      </c>
      <c r="F186" s="3">
        <f t="shared" si="645"/>
        <v>0</v>
      </c>
      <c r="G186" s="3">
        <f t="shared" si="645"/>
        <v>0</v>
      </c>
      <c r="H186" s="3">
        <f t="shared" si="645"/>
        <v>0</v>
      </c>
      <c r="I186" s="3">
        <f t="shared" si="645"/>
        <v>410.72955322265642</v>
      </c>
      <c r="J186" s="3">
        <f t="shared" si="645"/>
        <v>0</v>
      </c>
      <c r="K186" s="3">
        <f t="shared" si="645"/>
        <v>0</v>
      </c>
      <c r="L186" s="3">
        <f t="shared" si="645"/>
        <v>0</v>
      </c>
      <c r="M186" s="3">
        <f t="shared" si="645"/>
        <v>0</v>
      </c>
      <c r="N186" s="93">
        <f t="shared" si="645"/>
        <v>0</v>
      </c>
      <c r="O186" s="70">
        <f t="shared" si="618"/>
        <v>410.72955322265642</v>
      </c>
      <c r="Q186" s="546"/>
      <c r="R186" s="193" t="s">
        <v>54</v>
      </c>
      <c r="S186" s="3">
        <f t="shared" ref="S186:AD186" si="646">S10+S122</f>
        <v>0</v>
      </c>
      <c r="T186" s="3">
        <f t="shared" si="646"/>
        <v>0</v>
      </c>
      <c r="U186" s="3">
        <f t="shared" si="646"/>
        <v>0</v>
      </c>
      <c r="V186" s="3">
        <f t="shared" si="646"/>
        <v>0</v>
      </c>
      <c r="W186" s="3">
        <f t="shared" si="646"/>
        <v>0</v>
      </c>
      <c r="X186" s="3">
        <f t="shared" si="646"/>
        <v>0</v>
      </c>
      <c r="Y186" s="3">
        <f t="shared" si="646"/>
        <v>0</v>
      </c>
      <c r="Z186" s="3">
        <f t="shared" si="646"/>
        <v>0</v>
      </c>
      <c r="AA186" s="3">
        <f t="shared" si="646"/>
        <v>0</v>
      </c>
      <c r="AB186" s="3">
        <f t="shared" si="646"/>
        <v>0</v>
      </c>
      <c r="AC186" s="3">
        <f t="shared" si="646"/>
        <v>0</v>
      </c>
      <c r="AD186" s="93">
        <f t="shared" si="646"/>
        <v>0</v>
      </c>
      <c r="AE186" s="70">
        <f t="shared" si="620"/>
        <v>0</v>
      </c>
      <c r="AG186" s="546"/>
      <c r="AH186" s="193" t="s">
        <v>54</v>
      </c>
      <c r="AI186" s="3">
        <f t="shared" ref="AI186:AT186" si="647">AI10+AI122</f>
        <v>0</v>
      </c>
      <c r="AJ186" s="3">
        <f t="shared" si="647"/>
        <v>0</v>
      </c>
      <c r="AK186" s="3">
        <f t="shared" si="647"/>
        <v>0</v>
      </c>
      <c r="AL186" s="3">
        <f t="shared" si="647"/>
        <v>0</v>
      </c>
      <c r="AM186" s="3">
        <f t="shared" si="647"/>
        <v>0</v>
      </c>
      <c r="AN186" s="3">
        <f t="shared" si="647"/>
        <v>0</v>
      </c>
      <c r="AO186" s="3">
        <f t="shared" si="647"/>
        <v>0</v>
      </c>
      <c r="AP186" s="3">
        <f t="shared" si="647"/>
        <v>0</v>
      </c>
      <c r="AQ186" s="3">
        <f t="shared" si="647"/>
        <v>0</v>
      </c>
      <c r="AR186" s="3">
        <f t="shared" si="647"/>
        <v>0</v>
      </c>
      <c r="AS186" s="3">
        <f t="shared" si="647"/>
        <v>0</v>
      </c>
      <c r="AT186" s="93">
        <f t="shared" si="647"/>
        <v>0</v>
      </c>
      <c r="AU186" s="70">
        <f t="shared" si="622"/>
        <v>0</v>
      </c>
      <c r="AW186" s="546"/>
      <c r="AX186" s="193" t="s">
        <v>54</v>
      </c>
      <c r="AY186" s="3">
        <f t="shared" ref="AY186:BJ186" si="648">AY10+AY122</f>
        <v>0</v>
      </c>
      <c r="AZ186" s="3">
        <f t="shared" si="648"/>
        <v>0</v>
      </c>
      <c r="BA186" s="3">
        <f t="shared" si="648"/>
        <v>0</v>
      </c>
      <c r="BB186" s="3">
        <f t="shared" si="648"/>
        <v>0</v>
      </c>
      <c r="BC186" s="3">
        <f t="shared" si="648"/>
        <v>0</v>
      </c>
      <c r="BD186" s="3">
        <f t="shared" si="648"/>
        <v>0</v>
      </c>
      <c r="BE186" s="3">
        <f t="shared" si="648"/>
        <v>0</v>
      </c>
      <c r="BF186" s="3">
        <f t="shared" si="648"/>
        <v>0</v>
      </c>
      <c r="BG186" s="3">
        <f t="shared" si="648"/>
        <v>0</v>
      </c>
      <c r="BH186" s="3">
        <f t="shared" si="648"/>
        <v>0</v>
      </c>
      <c r="BI186" s="3">
        <f t="shared" si="648"/>
        <v>0</v>
      </c>
      <c r="BJ186" s="93">
        <f t="shared" si="648"/>
        <v>0</v>
      </c>
      <c r="BK186" s="70">
        <f t="shared" si="624"/>
        <v>0</v>
      </c>
    </row>
    <row r="187" spans="1:64" x14ac:dyDescent="0.25">
      <c r="A187" s="546"/>
      <c r="B187" s="193" t="s">
        <v>53</v>
      </c>
      <c r="C187" s="3">
        <f t="shared" ref="C187:N187" si="649">C11+C123</f>
        <v>0</v>
      </c>
      <c r="D187" s="3">
        <f t="shared" si="649"/>
        <v>0</v>
      </c>
      <c r="E187" s="3">
        <f t="shared" si="649"/>
        <v>191704.90600590699</v>
      </c>
      <c r="F187" s="3">
        <f t="shared" si="649"/>
        <v>127883.61835718609</v>
      </c>
      <c r="G187" s="3">
        <f t="shared" si="649"/>
        <v>335260.41767780244</v>
      </c>
      <c r="H187" s="3">
        <f t="shared" si="649"/>
        <v>177343.79992457081</v>
      </c>
      <c r="I187" s="3">
        <f t="shared" si="649"/>
        <v>145465.56827706698</v>
      </c>
      <c r="J187" s="3">
        <f t="shared" si="649"/>
        <v>53819.38269708</v>
      </c>
      <c r="K187" s="3">
        <f t="shared" si="649"/>
        <v>517142.91455686104</v>
      </c>
      <c r="L187" s="3">
        <f t="shared" si="649"/>
        <v>63115.083391359993</v>
      </c>
      <c r="M187" s="3">
        <f t="shared" si="649"/>
        <v>217427.15974980002</v>
      </c>
      <c r="N187" s="93">
        <f t="shared" si="649"/>
        <v>394635.29482768686</v>
      </c>
      <c r="O187" s="70">
        <f t="shared" si="618"/>
        <v>2223798.1454653214</v>
      </c>
      <c r="Q187" s="546"/>
      <c r="R187" s="193" t="s">
        <v>53</v>
      </c>
      <c r="S187" s="3">
        <f t="shared" ref="S187:AD187" si="650">S11+S123</f>
        <v>0</v>
      </c>
      <c r="T187" s="3">
        <f t="shared" si="650"/>
        <v>0</v>
      </c>
      <c r="U187" s="3">
        <f t="shared" si="650"/>
        <v>55871.667371519994</v>
      </c>
      <c r="V187" s="3">
        <f t="shared" si="650"/>
        <v>14331.985667999999</v>
      </c>
      <c r="W187" s="3">
        <f t="shared" si="650"/>
        <v>74318.325681599992</v>
      </c>
      <c r="X187" s="3">
        <f t="shared" si="650"/>
        <v>46716.586616699999</v>
      </c>
      <c r="Y187" s="3">
        <f t="shared" si="650"/>
        <v>105538.38536811422</v>
      </c>
      <c r="Z187" s="3">
        <f t="shared" si="650"/>
        <v>74408.485591439996</v>
      </c>
      <c r="AA187" s="3">
        <f t="shared" si="650"/>
        <v>243345.72554292</v>
      </c>
      <c r="AB187" s="3">
        <f t="shared" si="650"/>
        <v>108194.54670024001</v>
      </c>
      <c r="AC187" s="3">
        <f t="shared" si="650"/>
        <v>51415.837473000007</v>
      </c>
      <c r="AD187" s="93">
        <f t="shared" si="650"/>
        <v>1764735.7100852006</v>
      </c>
      <c r="AE187" s="70">
        <f t="shared" si="620"/>
        <v>2538877.2560987351</v>
      </c>
      <c r="AG187" s="546"/>
      <c r="AH187" s="193" t="s">
        <v>53</v>
      </c>
      <c r="AI187" s="3">
        <f t="shared" ref="AI187:AT187" si="651">AI11+AI123</f>
        <v>0</v>
      </c>
      <c r="AJ187" s="3">
        <f t="shared" si="651"/>
        <v>0</v>
      </c>
      <c r="AK187" s="3">
        <f t="shared" si="651"/>
        <v>0</v>
      </c>
      <c r="AL187" s="3">
        <f t="shared" si="651"/>
        <v>0</v>
      </c>
      <c r="AM187" s="3">
        <f t="shared" si="651"/>
        <v>0</v>
      </c>
      <c r="AN187" s="3">
        <f t="shared" si="651"/>
        <v>0</v>
      </c>
      <c r="AO187" s="3">
        <f t="shared" si="651"/>
        <v>0</v>
      </c>
      <c r="AP187" s="3">
        <f t="shared" si="651"/>
        <v>0</v>
      </c>
      <c r="AQ187" s="3">
        <f t="shared" si="651"/>
        <v>0</v>
      </c>
      <c r="AR187" s="3">
        <f t="shared" si="651"/>
        <v>0</v>
      </c>
      <c r="AS187" s="3">
        <f t="shared" si="651"/>
        <v>0</v>
      </c>
      <c r="AT187" s="93">
        <f t="shared" si="651"/>
        <v>0</v>
      </c>
      <c r="AU187" s="70">
        <f t="shared" si="622"/>
        <v>0</v>
      </c>
      <c r="AW187" s="546"/>
      <c r="AX187" s="193" t="s">
        <v>53</v>
      </c>
      <c r="AY187" s="3">
        <f t="shared" ref="AY187:BJ187" si="652">AY11+AY123</f>
        <v>0</v>
      </c>
      <c r="AZ187" s="3">
        <f t="shared" si="652"/>
        <v>0</v>
      </c>
      <c r="BA187" s="3">
        <f t="shared" si="652"/>
        <v>0</v>
      </c>
      <c r="BB187" s="3">
        <f t="shared" si="652"/>
        <v>0</v>
      </c>
      <c r="BC187" s="3">
        <f t="shared" si="652"/>
        <v>0</v>
      </c>
      <c r="BD187" s="3">
        <f t="shared" si="652"/>
        <v>0</v>
      </c>
      <c r="BE187" s="3">
        <f t="shared" si="652"/>
        <v>0</v>
      </c>
      <c r="BF187" s="3">
        <f t="shared" si="652"/>
        <v>0</v>
      </c>
      <c r="BG187" s="3">
        <f t="shared" si="652"/>
        <v>0</v>
      </c>
      <c r="BH187" s="3">
        <f t="shared" si="652"/>
        <v>0</v>
      </c>
      <c r="BI187" s="3">
        <f t="shared" si="652"/>
        <v>0</v>
      </c>
      <c r="BJ187" s="93">
        <f t="shared" si="652"/>
        <v>0</v>
      </c>
      <c r="BK187" s="70">
        <f t="shared" si="624"/>
        <v>0</v>
      </c>
    </row>
    <row r="188" spans="1:64" x14ac:dyDescent="0.25">
      <c r="A188" s="546"/>
      <c r="B188" s="193" t="s">
        <v>52</v>
      </c>
      <c r="C188" s="3">
        <f t="shared" ref="C188:N188" si="653">C12+C124</f>
        <v>0</v>
      </c>
      <c r="D188" s="3">
        <f t="shared" si="653"/>
        <v>0</v>
      </c>
      <c r="E188" s="3">
        <f t="shared" si="653"/>
        <v>0</v>
      </c>
      <c r="F188" s="3">
        <f t="shared" si="653"/>
        <v>0</v>
      </c>
      <c r="G188" s="3">
        <f t="shared" si="653"/>
        <v>153.8999938964844</v>
      </c>
      <c r="H188" s="3">
        <f t="shared" si="653"/>
        <v>0</v>
      </c>
      <c r="I188" s="3">
        <f t="shared" si="653"/>
        <v>0</v>
      </c>
      <c r="J188" s="3">
        <f t="shared" si="653"/>
        <v>0</v>
      </c>
      <c r="K188" s="3">
        <f t="shared" si="653"/>
        <v>0</v>
      </c>
      <c r="L188" s="3">
        <f t="shared" si="653"/>
        <v>0</v>
      </c>
      <c r="M188" s="3">
        <f t="shared" si="653"/>
        <v>0</v>
      </c>
      <c r="N188" s="93">
        <f t="shared" si="653"/>
        <v>0</v>
      </c>
      <c r="O188" s="70">
        <f t="shared" si="618"/>
        <v>153.8999938964844</v>
      </c>
      <c r="Q188" s="546"/>
      <c r="R188" s="193" t="s">
        <v>52</v>
      </c>
      <c r="S188" s="3">
        <f t="shared" ref="S188:AD188" si="654">S12+S124</f>
        <v>0</v>
      </c>
      <c r="T188" s="3">
        <f t="shared" si="654"/>
        <v>0</v>
      </c>
      <c r="U188" s="3">
        <f t="shared" si="654"/>
        <v>0</v>
      </c>
      <c r="V188" s="3">
        <f t="shared" si="654"/>
        <v>0</v>
      </c>
      <c r="W188" s="3">
        <f t="shared" si="654"/>
        <v>0</v>
      </c>
      <c r="X188" s="3">
        <f t="shared" si="654"/>
        <v>0</v>
      </c>
      <c r="Y188" s="3">
        <f t="shared" si="654"/>
        <v>0</v>
      </c>
      <c r="Z188" s="3">
        <f t="shared" si="654"/>
        <v>0</v>
      </c>
      <c r="AA188" s="3">
        <f t="shared" si="654"/>
        <v>0</v>
      </c>
      <c r="AB188" s="3">
        <f t="shared" si="654"/>
        <v>0</v>
      </c>
      <c r="AC188" s="3">
        <f t="shared" si="654"/>
        <v>0</v>
      </c>
      <c r="AD188" s="93">
        <f t="shared" si="654"/>
        <v>0</v>
      </c>
      <c r="AE188" s="70">
        <f t="shared" si="620"/>
        <v>0</v>
      </c>
      <c r="AG188" s="546"/>
      <c r="AH188" s="193" t="s">
        <v>52</v>
      </c>
      <c r="AI188" s="3">
        <f t="shared" ref="AI188:AT188" si="655">AI12+AI124</f>
        <v>0</v>
      </c>
      <c r="AJ188" s="3">
        <f t="shared" si="655"/>
        <v>0</v>
      </c>
      <c r="AK188" s="3">
        <f t="shared" si="655"/>
        <v>0</v>
      </c>
      <c r="AL188" s="3">
        <f t="shared" si="655"/>
        <v>0</v>
      </c>
      <c r="AM188" s="3">
        <f t="shared" si="655"/>
        <v>0</v>
      </c>
      <c r="AN188" s="3">
        <f t="shared" si="655"/>
        <v>0</v>
      </c>
      <c r="AO188" s="3">
        <f t="shared" si="655"/>
        <v>0</v>
      </c>
      <c r="AP188" s="3">
        <f t="shared" si="655"/>
        <v>0</v>
      </c>
      <c r="AQ188" s="3">
        <f t="shared" si="655"/>
        <v>0</v>
      </c>
      <c r="AR188" s="3">
        <f t="shared" si="655"/>
        <v>0</v>
      </c>
      <c r="AS188" s="3">
        <f t="shared" si="655"/>
        <v>0</v>
      </c>
      <c r="AT188" s="93">
        <f t="shared" si="655"/>
        <v>0</v>
      </c>
      <c r="AU188" s="70">
        <f t="shared" si="622"/>
        <v>0</v>
      </c>
      <c r="AW188" s="546"/>
      <c r="AX188" s="193" t="s">
        <v>52</v>
      </c>
      <c r="AY188" s="3">
        <f t="shared" ref="AY188:BJ188" si="656">AY12+AY124</f>
        <v>0</v>
      </c>
      <c r="AZ188" s="3">
        <f t="shared" si="656"/>
        <v>0</v>
      </c>
      <c r="BA188" s="3">
        <f t="shared" si="656"/>
        <v>0</v>
      </c>
      <c r="BB188" s="3">
        <f t="shared" si="656"/>
        <v>0</v>
      </c>
      <c r="BC188" s="3">
        <f t="shared" si="656"/>
        <v>0</v>
      </c>
      <c r="BD188" s="3">
        <f t="shared" si="656"/>
        <v>0</v>
      </c>
      <c r="BE188" s="3">
        <f t="shared" si="656"/>
        <v>0</v>
      </c>
      <c r="BF188" s="3">
        <f t="shared" si="656"/>
        <v>0</v>
      </c>
      <c r="BG188" s="3">
        <f t="shared" si="656"/>
        <v>0</v>
      </c>
      <c r="BH188" s="3">
        <f t="shared" si="656"/>
        <v>0</v>
      </c>
      <c r="BI188" s="3">
        <f t="shared" si="656"/>
        <v>0</v>
      </c>
      <c r="BJ188" s="93">
        <f t="shared" si="656"/>
        <v>0</v>
      </c>
      <c r="BK188" s="70">
        <f t="shared" si="624"/>
        <v>0</v>
      </c>
    </row>
    <row r="189" spans="1:64" x14ac:dyDescent="0.25">
      <c r="A189" s="546"/>
      <c r="B189" s="193" t="s">
        <v>51</v>
      </c>
      <c r="C189" s="3">
        <f t="shared" ref="C189:N189" si="657">C13+C125</f>
        <v>0</v>
      </c>
      <c r="D189" s="3">
        <f t="shared" si="657"/>
        <v>0</v>
      </c>
      <c r="E189" s="3">
        <f t="shared" si="657"/>
        <v>0</v>
      </c>
      <c r="F189" s="3">
        <f t="shared" si="657"/>
        <v>0</v>
      </c>
      <c r="G189" s="3">
        <f t="shared" si="657"/>
        <v>0</v>
      </c>
      <c r="H189" s="3">
        <f t="shared" si="657"/>
        <v>0</v>
      </c>
      <c r="I189" s="3">
        <f t="shared" si="657"/>
        <v>0</v>
      </c>
      <c r="J189" s="3">
        <f t="shared" si="657"/>
        <v>0</v>
      </c>
      <c r="K189" s="3">
        <f t="shared" si="657"/>
        <v>0</v>
      </c>
      <c r="L189" s="3">
        <f t="shared" si="657"/>
        <v>0</v>
      </c>
      <c r="M189" s="3">
        <f t="shared" si="657"/>
        <v>0</v>
      </c>
      <c r="N189" s="93">
        <f t="shared" si="657"/>
        <v>0</v>
      </c>
      <c r="O189" s="70">
        <f t="shared" si="618"/>
        <v>0</v>
      </c>
      <c r="Q189" s="546"/>
      <c r="R189" s="193" t="s">
        <v>51</v>
      </c>
      <c r="S189" s="3">
        <f t="shared" ref="S189:AD189" si="658">S13+S125</f>
        <v>0</v>
      </c>
      <c r="T189" s="3">
        <f t="shared" si="658"/>
        <v>0</v>
      </c>
      <c r="U189" s="3">
        <f t="shared" si="658"/>
        <v>0</v>
      </c>
      <c r="V189" s="3">
        <f t="shared" si="658"/>
        <v>0</v>
      </c>
      <c r="W189" s="3">
        <f t="shared" si="658"/>
        <v>0</v>
      </c>
      <c r="X189" s="3">
        <f t="shared" si="658"/>
        <v>0</v>
      </c>
      <c r="Y189" s="3">
        <f t="shared" si="658"/>
        <v>0</v>
      </c>
      <c r="Z189" s="3">
        <f t="shared" si="658"/>
        <v>0</v>
      </c>
      <c r="AA189" s="3">
        <f t="shared" si="658"/>
        <v>0</v>
      </c>
      <c r="AB189" s="3">
        <f t="shared" si="658"/>
        <v>0</v>
      </c>
      <c r="AC189" s="3">
        <f t="shared" si="658"/>
        <v>0</v>
      </c>
      <c r="AD189" s="93">
        <f t="shared" si="658"/>
        <v>0</v>
      </c>
      <c r="AE189" s="70">
        <f t="shared" si="620"/>
        <v>0</v>
      </c>
      <c r="AG189" s="546"/>
      <c r="AH189" s="193" t="s">
        <v>51</v>
      </c>
      <c r="AI189" s="3">
        <f t="shared" ref="AI189:AT189" si="659">AI13+AI125</f>
        <v>0</v>
      </c>
      <c r="AJ189" s="3">
        <f t="shared" si="659"/>
        <v>0</v>
      </c>
      <c r="AK189" s="3">
        <f t="shared" si="659"/>
        <v>0</v>
      </c>
      <c r="AL189" s="3">
        <f t="shared" si="659"/>
        <v>0</v>
      </c>
      <c r="AM189" s="3">
        <f t="shared" si="659"/>
        <v>0</v>
      </c>
      <c r="AN189" s="3">
        <f t="shared" si="659"/>
        <v>0</v>
      </c>
      <c r="AO189" s="3">
        <f t="shared" si="659"/>
        <v>0</v>
      </c>
      <c r="AP189" s="3">
        <f t="shared" si="659"/>
        <v>0</v>
      </c>
      <c r="AQ189" s="3">
        <f t="shared" si="659"/>
        <v>0</v>
      </c>
      <c r="AR189" s="3">
        <f t="shared" si="659"/>
        <v>0</v>
      </c>
      <c r="AS189" s="3">
        <f t="shared" si="659"/>
        <v>0</v>
      </c>
      <c r="AT189" s="93">
        <f t="shared" si="659"/>
        <v>0</v>
      </c>
      <c r="AU189" s="70">
        <f t="shared" si="622"/>
        <v>0</v>
      </c>
      <c r="AW189" s="546"/>
      <c r="AX189" s="193" t="s">
        <v>51</v>
      </c>
      <c r="AY189" s="3">
        <f t="shared" ref="AY189:BJ189" si="660">AY13+AY125</f>
        <v>0</v>
      </c>
      <c r="AZ189" s="3">
        <f t="shared" si="660"/>
        <v>0</v>
      </c>
      <c r="BA189" s="3">
        <f t="shared" si="660"/>
        <v>0</v>
      </c>
      <c r="BB189" s="3">
        <f t="shared" si="660"/>
        <v>0</v>
      </c>
      <c r="BC189" s="3">
        <f t="shared" si="660"/>
        <v>0</v>
      </c>
      <c r="BD189" s="3">
        <f t="shared" si="660"/>
        <v>0</v>
      </c>
      <c r="BE189" s="3">
        <f t="shared" si="660"/>
        <v>0</v>
      </c>
      <c r="BF189" s="3">
        <f t="shared" si="660"/>
        <v>0</v>
      </c>
      <c r="BG189" s="3">
        <f t="shared" si="660"/>
        <v>0</v>
      </c>
      <c r="BH189" s="3">
        <f t="shared" si="660"/>
        <v>0</v>
      </c>
      <c r="BI189" s="3">
        <f t="shared" si="660"/>
        <v>0</v>
      </c>
      <c r="BJ189" s="93">
        <f t="shared" si="660"/>
        <v>0</v>
      </c>
      <c r="BK189" s="70">
        <f t="shared" si="624"/>
        <v>0</v>
      </c>
    </row>
    <row r="190" spans="1:64" x14ac:dyDescent="0.25">
      <c r="A190" s="546"/>
      <c r="B190" s="193" t="s">
        <v>50</v>
      </c>
      <c r="C190" s="3">
        <f t="shared" ref="C190:N190" si="661">C14+C126</f>
        <v>0</v>
      </c>
      <c r="D190" s="3">
        <f t="shared" si="661"/>
        <v>0</v>
      </c>
      <c r="E190" s="3">
        <f t="shared" si="661"/>
        <v>0</v>
      </c>
      <c r="F190" s="3">
        <f t="shared" si="661"/>
        <v>0</v>
      </c>
      <c r="G190" s="3">
        <f t="shared" si="661"/>
        <v>0</v>
      </c>
      <c r="H190" s="3">
        <f t="shared" si="661"/>
        <v>0</v>
      </c>
      <c r="I190" s="3">
        <f t="shared" si="661"/>
        <v>0</v>
      </c>
      <c r="J190" s="3">
        <f t="shared" si="661"/>
        <v>0</v>
      </c>
      <c r="K190" s="3">
        <f t="shared" si="661"/>
        <v>0</v>
      </c>
      <c r="L190" s="3">
        <f t="shared" si="661"/>
        <v>0</v>
      </c>
      <c r="M190" s="3">
        <f t="shared" si="661"/>
        <v>0</v>
      </c>
      <c r="N190" s="93">
        <f t="shared" si="661"/>
        <v>0</v>
      </c>
      <c r="O190" s="70">
        <f t="shared" si="618"/>
        <v>0</v>
      </c>
      <c r="Q190" s="546"/>
      <c r="R190" s="193" t="s">
        <v>50</v>
      </c>
      <c r="S190" s="3">
        <f t="shared" ref="S190:AD190" si="662">S14+S126</f>
        <v>0</v>
      </c>
      <c r="T190" s="3">
        <f t="shared" si="662"/>
        <v>0</v>
      </c>
      <c r="U190" s="3">
        <f t="shared" si="662"/>
        <v>0</v>
      </c>
      <c r="V190" s="3">
        <f t="shared" si="662"/>
        <v>0</v>
      </c>
      <c r="W190" s="3">
        <f t="shared" si="662"/>
        <v>0</v>
      </c>
      <c r="X190" s="3">
        <f t="shared" si="662"/>
        <v>0</v>
      </c>
      <c r="Y190" s="3">
        <f t="shared" si="662"/>
        <v>0</v>
      </c>
      <c r="Z190" s="3">
        <f t="shared" si="662"/>
        <v>0</v>
      </c>
      <c r="AA190" s="3">
        <f t="shared" si="662"/>
        <v>0</v>
      </c>
      <c r="AB190" s="3">
        <f t="shared" si="662"/>
        <v>0</v>
      </c>
      <c r="AC190" s="3">
        <f t="shared" si="662"/>
        <v>0</v>
      </c>
      <c r="AD190" s="93">
        <f t="shared" si="662"/>
        <v>0</v>
      </c>
      <c r="AE190" s="70">
        <f t="shared" si="620"/>
        <v>0</v>
      </c>
      <c r="AG190" s="546"/>
      <c r="AH190" s="193" t="s">
        <v>50</v>
      </c>
      <c r="AI190" s="3">
        <f t="shared" ref="AI190:AT190" si="663">AI14+AI126</f>
        <v>0</v>
      </c>
      <c r="AJ190" s="3">
        <f t="shared" si="663"/>
        <v>0</v>
      </c>
      <c r="AK190" s="3">
        <f t="shared" si="663"/>
        <v>0</v>
      </c>
      <c r="AL190" s="3">
        <f t="shared" si="663"/>
        <v>0</v>
      </c>
      <c r="AM190" s="3">
        <f t="shared" si="663"/>
        <v>0</v>
      </c>
      <c r="AN190" s="3">
        <f t="shared" si="663"/>
        <v>0</v>
      </c>
      <c r="AO190" s="3">
        <f t="shared" si="663"/>
        <v>0</v>
      </c>
      <c r="AP190" s="3">
        <f t="shared" si="663"/>
        <v>0</v>
      </c>
      <c r="AQ190" s="3">
        <f t="shared" si="663"/>
        <v>0</v>
      </c>
      <c r="AR190" s="3">
        <f t="shared" si="663"/>
        <v>0</v>
      </c>
      <c r="AS190" s="3">
        <f t="shared" si="663"/>
        <v>0</v>
      </c>
      <c r="AT190" s="93">
        <f t="shared" si="663"/>
        <v>0</v>
      </c>
      <c r="AU190" s="70">
        <f t="shared" si="622"/>
        <v>0</v>
      </c>
      <c r="AW190" s="546"/>
      <c r="AX190" s="193" t="s">
        <v>50</v>
      </c>
      <c r="AY190" s="3">
        <f t="shared" ref="AY190:BJ190" si="664">AY14+AY126</f>
        <v>0</v>
      </c>
      <c r="AZ190" s="3">
        <f t="shared" si="664"/>
        <v>0</v>
      </c>
      <c r="BA190" s="3">
        <f t="shared" si="664"/>
        <v>0</v>
      </c>
      <c r="BB190" s="3">
        <f t="shared" si="664"/>
        <v>0</v>
      </c>
      <c r="BC190" s="3">
        <f t="shared" si="664"/>
        <v>0</v>
      </c>
      <c r="BD190" s="3">
        <f t="shared" si="664"/>
        <v>0</v>
      </c>
      <c r="BE190" s="3">
        <f t="shared" si="664"/>
        <v>0</v>
      </c>
      <c r="BF190" s="3">
        <f t="shared" si="664"/>
        <v>0</v>
      </c>
      <c r="BG190" s="3">
        <f t="shared" si="664"/>
        <v>0</v>
      </c>
      <c r="BH190" s="3">
        <f t="shared" si="664"/>
        <v>0</v>
      </c>
      <c r="BI190" s="3">
        <f t="shared" si="664"/>
        <v>0</v>
      </c>
      <c r="BJ190" s="93">
        <f t="shared" si="664"/>
        <v>0</v>
      </c>
      <c r="BK190" s="70">
        <f t="shared" si="624"/>
        <v>0</v>
      </c>
    </row>
    <row r="191" spans="1:64" x14ac:dyDescent="0.25">
      <c r="A191" s="546"/>
      <c r="B191" s="193" t="s">
        <v>49</v>
      </c>
      <c r="C191" s="3">
        <f t="shared" ref="C191:N191" si="665">C15+C127</f>
        <v>0</v>
      </c>
      <c r="D191" s="3">
        <f t="shared" si="665"/>
        <v>0</v>
      </c>
      <c r="E191" s="3">
        <f t="shared" si="665"/>
        <v>0</v>
      </c>
      <c r="F191" s="3">
        <f t="shared" si="665"/>
        <v>2951</v>
      </c>
      <c r="G191" s="3">
        <f t="shared" si="665"/>
        <v>0</v>
      </c>
      <c r="H191" s="3">
        <f t="shared" si="665"/>
        <v>0</v>
      </c>
      <c r="I191" s="3">
        <f t="shared" si="665"/>
        <v>0</v>
      </c>
      <c r="J191" s="3">
        <f t="shared" si="665"/>
        <v>0</v>
      </c>
      <c r="K191" s="3">
        <f t="shared" si="665"/>
        <v>0</v>
      </c>
      <c r="L191" s="3">
        <f t="shared" si="665"/>
        <v>0</v>
      </c>
      <c r="M191" s="3">
        <f t="shared" si="665"/>
        <v>0</v>
      </c>
      <c r="N191" s="93">
        <f t="shared" si="665"/>
        <v>0</v>
      </c>
      <c r="O191" s="70">
        <f t="shared" si="618"/>
        <v>2951</v>
      </c>
      <c r="Q191" s="546"/>
      <c r="R191" s="193" t="s">
        <v>49</v>
      </c>
      <c r="S191" s="3">
        <f t="shared" ref="S191:AD191" si="666">S15+S127</f>
        <v>0</v>
      </c>
      <c r="T191" s="3">
        <f t="shared" si="666"/>
        <v>0</v>
      </c>
      <c r="U191" s="3">
        <f t="shared" si="666"/>
        <v>0</v>
      </c>
      <c r="V191" s="3">
        <f t="shared" si="666"/>
        <v>0</v>
      </c>
      <c r="W191" s="3">
        <f t="shared" si="666"/>
        <v>0</v>
      </c>
      <c r="X191" s="3">
        <f t="shared" si="666"/>
        <v>0</v>
      </c>
      <c r="Y191" s="3">
        <f t="shared" si="666"/>
        <v>0</v>
      </c>
      <c r="Z191" s="3">
        <f t="shared" si="666"/>
        <v>0</v>
      </c>
      <c r="AA191" s="3">
        <f t="shared" si="666"/>
        <v>0</v>
      </c>
      <c r="AB191" s="3">
        <f t="shared" si="666"/>
        <v>0</v>
      </c>
      <c r="AC191" s="3">
        <f t="shared" si="666"/>
        <v>0</v>
      </c>
      <c r="AD191" s="93">
        <f t="shared" si="666"/>
        <v>0</v>
      </c>
      <c r="AE191" s="70">
        <f t="shared" si="620"/>
        <v>0</v>
      </c>
      <c r="AG191" s="546"/>
      <c r="AH191" s="193" t="s">
        <v>49</v>
      </c>
      <c r="AI191" s="3">
        <f t="shared" ref="AI191:AT191" si="667">AI15+AI127</f>
        <v>0</v>
      </c>
      <c r="AJ191" s="3">
        <f t="shared" si="667"/>
        <v>0</v>
      </c>
      <c r="AK191" s="3">
        <f t="shared" si="667"/>
        <v>0</v>
      </c>
      <c r="AL191" s="3">
        <f t="shared" si="667"/>
        <v>0</v>
      </c>
      <c r="AM191" s="3">
        <f t="shared" si="667"/>
        <v>0</v>
      </c>
      <c r="AN191" s="3">
        <f t="shared" si="667"/>
        <v>0</v>
      </c>
      <c r="AO191" s="3">
        <f t="shared" si="667"/>
        <v>0</v>
      </c>
      <c r="AP191" s="3">
        <f t="shared" si="667"/>
        <v>0</v>
      </c>
      <c r="AQ191" s="3">
        <f t="shared" si="667"/>
        <v>0</v>
      </c>
      <c r="AR191" s="3">
        <f t="shared" si="667"/>
        <v>0</v>
      </c>
      <c r="AS191" s="3">
        <f t="shared" si="667"/>
        <v>0</v>
      </c>
      <c r="AT191" s="93">
        <f t="shared" si="667"/>
        <v>0</v>
      </c>
      <c r="AU191" s="70">
        <f t="shared" si="622"/>
        <v>0</v>
      </c>
      <c r="AW191" s="546"/>
      <c r="AX191" s="193" t="s">
        <v>49</v>
      </c>
      <c r="AY191" s="3">
        <f t="shared" ref="AY191:BJ191" si="668">AY15+AY127</f>
        <v>0</v>
      </c>
      <c r="AZ191" s="3">
        <f t="shared" si="668"/>
        <v>0</v>
      </c>
      <c r="BA191" s="3">
        <f t="shared" si="668"/>
        <v>0</v>
      </c>
      <c r="BB191" s="3">
        <f t="shared" si="668"/>
        <v>0</v>
      </c>
      <c r="BC191" s="3">
        <f t="shared" si="668"/>
        <v>0</v>
      </c>
      <c r="BD191" s="3">
        <f t="shared" si="668"/>
        <v>0</v>
      </c>
      <c r="BE191" s="3">
        <f t="shared" si="668"/>
        <v>0</v>
      </c>
      <c r="BF191" s="3">
        <f t="shared" si="668"/>
        <v>0</v>
      </c>
      <c r="BG191" s="3">
        <f t="shared" si="668"/>
        <v>0</v>
      </c>
      <c r="BH191" s="3">
        <f t="shared" si="668"/>
        <v>0</v>
      </c>
      <c r="BI191" s="3">
        <f t="shared" si="668"/>
        <v>0</v>
      </c>
      <c r="BJ191" s="93">
        <f t="shared" si="668"/>
        <v>0</v>
      </c>
      <c r="BK191" s="70">
        <f t="shared" si="624"/>
        <v>0</v>
      </c>
    </row>
    <row r="192" spans="1:64" ht="15.75" thickBot="1" x14ac:dyDescent="0.3">
      <c r="A192" s="547"/>
      <c r="B192" s="193" t="s">
        <v>48</v>
      </c>
      <c r="C192" s="3">
        <f t="shared" ref="C192:N192" si="669">C16+C128</f>
        <v>0</v>
      </c>
      <c r="D192" s="3">
        <f t="shared" si="669"/>
        <v>0</v>
      </c>
      <c r="E192" s="3">
        <f t="shared" si="669"/>
        <v>0</v>
      </c>
      <c r="F192" s="3">
        <f t="shared" si="669"/>
        <v>0</v>
      </c>
      <c r="G192" s="3">
        <f t="shared" si="669"/>
        <v>0</v>
      </c>
      <c r="H192" s="3">
        <f t="shared" si="669"/>
        <v>0</v>
      </c>
      <c r="I192" s="3">
        <f t="shared" si="669"/>
        <v>0</v>
      </c>
      <c r="J192" s="3">
        <f t="shared" si="669"/>
        <v>0</v>
      </c>
      <c r="K192" s="3">
        <f t="shared" si="669"/>
        <v>0</v>
      </c>
      <c r="L192" s="3">
        <f t="shared" si="669"/>
        <v>0</v>
      </c>
      <c r="M192" s="3">
        <f t="shared" si="669"/>
        <v>0</v>
      </c>
      <c r="N192" s="93">
        <f t="shared" si="669"/>
        <v>3567.963134765625</v>
      </c>
      <c r="O192" s="70">
        <f t="shared" si="618"/>
        <v>3567.963134765625</v>
      </c>
      <c r="P192" s="303" t="s">
        <v>152</v>
      </c>
      <c r="Q192" s="547"/>
      <c r="R192" s="193" t="s">
        <v>48</v>
      </c>
      <c r="S192" s="3">
        <f t="shared" ref="S192:AD192" si="670">S16+S128</f>
        <v>0</v>
      </c>
      <c r="T192" s="3">
        <f t="shared" si="670"/>
        <v>0</v>
      </c>
      <c r="U192" s="3">
        <f t="shared" si="670"/>
        <v>0</v>
      </c>
      <c r="V192" s="3">
        <f t="shared" si="670"/>
        <v>0</v>
      </c>
      <c r="W192" s="3">
        <f t="shared" si="670"/>
        <v>0</v>
      </c>
      <c r="X192" s="3">
        <f t="shared" si="670"/>
        <v>0</v>
      </c>
      <c r="Y192" s="3">
        <f t="shared" si="670"/>
        <v>0</v>
      </c>
      <c r="Z192" s="3">
        <f t="shared" si="670"/>
        <v>0</v>
      </c>
      <c r="AA192" s="3">
        <f t="shared" si="670"/>
        <v>0</v>
      </c>
      <c r="AB192" s="3">
        <f t="shared" si="670"/>
        <v>0</v>
      </c>
      <c r="AC192" s="3">
        <f t="shared" si="670"/>
        <v>0</v>
      </c>
      <c r="AD192" s="93">
        <f t="shared" si="670"/>
        <v>0</v>
      </c>
      <c r="AE192" s="70">
        <f t="shared" si="620"/>
        <v>0</v>
      </c>
      <c r="AF192" s="303" t="s">
        <v>152</v>
      </c>
      <c r="AG192" s="547"/>
      <c r="AH192" s="193" t="s">
        <v>48</v>
      </c>
      <c r="AI192" s="3">
        <f t="shared" ref="AI192:AT192" si="671">AI16+AI128</f>
        <v>0</v>
      </c>
      <c r="AJ192" s="3">
        <f t="shared" si="671"/>
        <v>0</v>
      </c>
      <c r="AK192" s="3">
        <f t="shared" si="671"/>
        <v>0</v>
      </c>
      <c r="AL192" s="3">
        <f t="shared" si="671"/>
        <v>0</v>
      </c>
      <c r="AM192" s="3">
        <f t="shared" si="671"/>
        <v>0</v>
      </c>
      <c r="AN192" s="3">
        <f t="shared" si="671"/>
        <v>0</v>
      </c>
      <c r="AO192" s="3">
        <f t="shared" si="671"/>
        <v>0</v>
      </c>
      <c r="AP192" s="3">
        <f t="shared" si="671"/>
        <v>0</v>
      </c>
      <c r="AQ192" s="3">
        <f t="shared" si="671"/>
        <v>0</v>
      </c>
      <c r="AR192" s="3">
        <f t="shared" si="671"/>
        <v>0</v>
      </c>
      <c r="AS192" s="3">
        <f t="shared" si="671"/>
        <v>0</v>
      </c>
      <c r="AT192" s="93">
        <f t="shared" si="671"/>
        <v>0</v>
      </c>
      <c r="AU192" s="70">
        <f t="shared" si="622"/>
        <v>0</v>
      </c>
      <c r="AV192" s="303" t="s">
        <v>152</v>
      </c>
      <c r="AW192" s="547"/>
      <c r="AX192" s="193" t="s">
        <v>48</v>
      </c>
      <c r="AY192" s="3">
        <f t="shared" ref="AY192:BJ192" si="672">AY16+AY128</f>
        <v>0</v>
      </c>
      <c r="AZ192" s="3">
        <f t="shared" si="672"/>
        <v>0</v>
      </c>
      <c r="BA192" s="3">
        <f t="shared" si="672"/>
        <v>0</v>
      </c>
      <c r="BB192" s="3">
        <f t="shared" si="672"/>
        <v>0</v>
      </c>
      <c r="BC192" s="3">
        <f t="shared" si="672"/>
        <v>0</v>
      </c>
      <c r="BD192" s="3">
        <f t="shared" si="672"/>
        <v>0</v>
      </c>
      <c r="BE192" s="3">
        <f t="shared" si="672"/>
        <v>0</v>
      </c>
      <c r="BF192" s="3">
        <f t="shared" si="672"/>
        <v>0</v>
      </c>
      <c r="BG192" s="3">
        <f t="shared" si="672"/>
        <v>0</v>
      </c>
      <c r="BH192" s="3">
        <f t="shared" si="672"/>
        <v>0</v>
      </c>
      <c r="BI192" s="3">
        <f t="shared" si="672"/>
        <v>0</v>
      </c>
      <c r="BJ192" s="93">
        <f t="shared" si="672"/>
        <v>0</v>
      </c>
      <c r="BK192" s="70">
        <f t="shared" si="624"/>
        <v>0</v>
      </c>
      <c r="BL192" s="303" t="s">
        <v>152</v>
      </c>
    </row>
    <row r="193" spans="1:64" ht="15.75" thickBot="1" x14ac:dyDescent="0.3">
      <c r="B193" s="194" t="s">
        <v>42</v>
      </c>
      <c r="C193" s="186">
        <f>SUM(C180:C192)</f>
        <v>0</v>
      </c>
      <c r="D193" s="186">
        <f t="shared" ref="D193" si="673">SUM(D180:D192)</f>
        <v>0</v>
      </c>
      <c r="E193" s="186">
        <f t="shared" ref="E193" si="674">SUM(E180:E192)</f>
        <v>191704.90600590699</v>
      </c>
      <c r="F193" s="186">
        <f t="shared" ref="F193" si="675">SUM(F180:F192)</f>
        <v>139868.61835718609</v>
      </c>
      <c r="G193" s="186">
        <f t="shared" ref="G193" si="676">SUM(G180:G192)</f>
        <v>350029.01360980928</v>
      </c>
      <c r="H193" s="186">
        <f t="shared" ref="H193" si="677">SUM(H180:H192)</f>
        <v>177343.79992457081</v>
      </c>
      <c r="I193" s="186">
        <f t="shared" ref="I193" si="678">SUM(I180:I192)</f>
        <v>145876.29783028964</v>
      </c>
      <c r="J193" s="186">
        <f t="shared" ref="J193" si="679">SUM(J180:J192)</f>
        <v>53819.38269708</v>
      </c>
      <c r="K193" s="186">
        <f t="shared" ref="K193" si="680">SUM(K180:K192)</f>
        <v>517835.73587644112</v>
      </c>
      <c r="L193" s="186">
        <f t="shared" ref="L193" si="681">SUM(L180:L192)</f>
        <v>71327.083391359993</v>
      </c>
      <c r="M193" s="186">
        <f t="shared" ref="M193" si="682">SUM(M180:M192)</f>
        <v>218248.15974980002</v>
      </c>
      <c r="N193" s="383">
        <f t="shared" ref="N193" si="683">SUM(N180:N192)</f>
        <v>399948.25796245248</v>
      </c>
      <c r="O193" s="73">
        <f t="shared" si="618"/>
        <v>2266001.2554048966</v>
      </c>
      <c r="P193" s="302">
        <f>SUM(C4:N16,C116:N128)</f>
        <v>2266001.2554048966</v>
      </c>
      <c r="Q193" s="74"/>
      <c r="R193" s="194" t="s">
        <v>42</v>
      </c>
      <c r="S193" s="186">
        <f>SUM(S180:S192)</f>
        <v>0</v>
      </c>
      <c r="T193" s="186">
        <f t="shared" ref="T193" si="684">SUM(T180:T192)</f>
        <v>0</v>
      </c>
      <c r="U193" s="186">
        <f t="shared" ref="U193" si="685">SUM(U180:U192)</f>
        <v>55871.667371519994</v>
      </c>
      <c r="V193" s="186">
        <f t="shared" ref="V193" si="686">SUM(V180:V192)</f>
        <v>14331.985667999999</v>
      </c>
      <c r="W193" s="186">
        <f t="shared" ref="W193" si="687">SUM(W180:W192)</f>
        <v>74318.325681599992</v>
      </c>
      <c r="X193" s="186">
        <f t="shared" ref="X193" si="688">SUM(X180:X192)</f>
        <v>46716.586616699999</v>
      </c>
      <c r="Y193" s="186">
        <f t="shared" ref="Y193" si="689">SUM(Y180:Y192)</f>
        <v>105538.38536811422</v>
      </c>
      <c r="Z193" s="186">
        <f t="shared" ref="Z193" si="690">SUM(Z180:Z192)</f>
        <v>74408.485591439996</v>
      </c>
      <c r="AA193" s="186">
        <f t="shared" ref="AA193" si="691">SUM(AA180:AA192)</f>
        <v>243345.72554292</v>
      </c>
      <c r="AB193" s="186">
        <f t="shared" ref="AB193" si="692">SUM(AB180:AB192)</f>
        <v>108194.54670024001</v>
      </c>
      <c r="AC193" s="186">
        <f t="shared" ref="AC193" si="693">SUM(AC180:AC192)</f>
        <v>51415.837473000007</v>
      </c>
      <c r="AD193" s="383">
        <f t="shared" ref="AD193" si="694">SUM(AD180:AD192)</f>
        <v>1764735.7100852006</v>
      </c>
      <c r="AE193" s="73">
        <f t="shared" si="620"/>
        <v>2538877.2560987351</v>
      </c>
      <c r="AF193" s="302">
        <f>SUM(S4:AD16,S116:AD128)</f>
        <v>2538877.2560987351</v>
      </c>
      <c r="AG193" s="74"/>
      <c r="AH193" s="194" t="s">
        <v>42</v>
      </c>
      <c r="AI193" s="186">
        <f>SUM(AI180:AI192)</f>
        <v>0</v>
      </c>
      <c r="AJ193" s="186">
        <f t="shared" ref="AJ193" si="695">SUM(AJ180:AJ192)</f>
        <v>0</v>
      </c>
      <c r="AK193" s="186">
        <f t="shared" ref="AK193" si="696">SUM(AK180:AK192)</f>
        <v>0</v>
      </c>
      <c r="AL193" s="186">
        <f t="shared" ref="AL193" si="697">SUM(AL180:AL192)</f>
        <v>0</v>
      </c>
      <c r="AM193" s="186">
        <f t="shared" ref="AM193" si="698">SUM(AM180:AM192)</f>
        <v>0</v>
      </c>
      <c r="AN193" s="186">
        <f t="shared" ref="AN193" si="699">SUM(AN180:AN192)</f>
        <v>0</v>
      </c>
      <c r="AO193" s="186">
        <f t="shared" ref="AO193" si="700">SUM(AO180:AO192)</f>
        <v>0</v>
      </c>
      <c r="AP193" s="186">
        <f t="shared" ref="AP193" si="701">SUM(AP180:AP192)</f>
        <v>0</v>
      </c>
      <c r="AQ193" s="186">
        <f t="shared" ref="AQ193" si="702">SUM(AQ180:AQ192)</f>
        <v>0</v>
      </c>
      <c r="AR193" s="186">
        <f t="shared" ref="AR193" si="703">SUM(AR180:AR192)</f>
        <v>0</v>
      </c>
      <c r="AS193" s="186">
        <f t="shared" ref="AS193" si="704">SUM(AS180:AS192)</f>
        <v>0</v>
      </c>
      <c r="AT193" s="383">
        <f t="shared" ref="AT193" si="705">SUM(AT180:AT192)</f>
        <v>0</v>
      </c>
      <c r="AU193" s="73">
        <f t="shared" si="622"/>
        <v>0</v>
      </c>
      <c r="AV193" s="302">
        <f>SUM(AI4:AT16,AI116:AT128)</f>
        <v>0</v>
      </c>
      <c r="AW193" s="74"/>
      <c r="AX193" s="194" t="s">
        <v>42</v>
      </c>
      <c r="AY193" s="186">
        <f>SUM(AY180:AY192)</f>
        <v>0</v>
      </c>
      <c r="AZ193" s="186">
        <f t="shared" ref="AZ193" si="706">SUM(AZ180:AZ192)</f>
        <v>0</v>
      </c>
      <c r="BA193" s="186">
        <f t="shared" ref="BA193" si="707">SUM(BA180:BA192)</f>
        <v>0</v>
      </c>
      <c r="BB193" s="186">
        <f t="shared" ref="BB193" si="708">SUM(BB180:BB192)</f>
        <v>0</v>
      </c>
      <c r="BC193" s="186">
        <f t="shared" ref="BC193" si="709">SUM(BC180:BC192)</f>
        <v>0</v>
      </c>
      <c r="BD193" s="186">
        <f t="shared" ref="BD193" si="710">SUM(BD180:BD192)</f>
        <v>0</v>
      </c>
      <c r="BE193" s="186">
        <f t="shared" ref="BE193" si="711">SUM(BE180:BE192)</f>
        <v>0</v>
      </c>
      <c r="BF193" s="186">
        <f t="shared" ref="BF193" si="712">SUM(BF180:BF192)</f>
        <v>0</v>
      </c>
      <c r="BG193" s="186">
        <f t="shared" ref="BG193" si="713">SUM(BG180:BG192)</f>
        <v>0</v>
      </c>
      <c r="BH193" s="186">
        <f t="shared" ref="BH193" si="714">SUM(BH180:BH192)</f>
        <v>0</v>
      </c>
      <c r="BI193" s="186">
        <f t="shared" ref="BI193" si="715">SUM(BI180:BI192)</f>
        <v>0</v>
      </c>
      <c r="BJ193" s="383">
        <f t="shared" ref="BJ193" si="716">SUM(BJ180:BJ192)</f>
        <v>0</v>
      </c>
      <c r="BK193" s="73">
        <f t="shared" si="624"/>
        <v>0</v>
      </c>
      <c r="BL193" s="302">
        <f>SUM(AY4:BJ16,AY116:BJ128)</f>
        <v>0</v>
      </c>
    </row>
    <row r="194" spans="1:64" ht="15.75" thickBot="1" x14ac:dyDescent="0.3">
      <c r="M194" s="540" t="s">
        <v>138</v>
      </c>
      <c r="N194" s="541"/>
      <c r="O194" s="123">
        <f>O177+O193+O113</f>
        <v>22414047.201352693</v>
      </c>
      <c r="P194" s="302">
        <f>P177+P193+P113</f>
        <v>22414047.201352693</v>
      </c>
      <c r="AC194" s="540" t="s">
        <v>139</v>
      </c>
      <c r="AD194" s="541"/>
      <c r="AE194" s="123">
        <f>AE177+AE193+AE113</f>
        <v>57188710.600232176</v>
      </c>
      <c r="AF194" s="302">
        <f>AF177+AF193+AF113</f>
        <v>57188710.600232169</v>
      </c>
      <c r="AS194" s="540" t="s">
        <v>140</v>
      </c>
      <c r="AT194" s="541"/>
      <c r="AU194" s="123">
        <f>AU177+AU193+AU113</f>
        <v>16932512.473528147</v>
      </c>
      <c r="AV194" s="302">
        <f>AV177+AV193+AV113</f>
        <v>16932512.47352815</v>
      </c>
      <c r="BI194" s="540" t="s">
        <v>141</v>
      </c>
      <c r="BJ194" s="541"/>
      <c r="BK194" s="123">
        <f>BK177+BK193+BK113</f>
        <v>5039980.157993461</v>
      </c>
      <c r="BL194" s="302">
        <f>BL177+BL193+BL113</f>
        <v>5039980.157993461</v>
      </c>
    </row>
    <row r="197" spans="1:64" s="262" customFormat="1" x14ac:dyDescent="0.25">
      <c r="A197" s="267"/>
      <c r="B197" s="262" t="s">
        <v>60</v>
      </c>
      <c r="C197" s="263">
        <f>C164+C180+C100</f>
        <v>0</v>
      </c>
      <c r="D197" s="263">
        <f t="shared" ref="D197:O197" si="717">D164+D180+D100</f>
        <v>0</v>
      </c>
      <c r="E197" s="263">
        <f t="shared" si="717"/>
        <v>0</v>
      </c>
      <c r="F197" s="263">
        <f t="shared" si="717"/>
        <v>0</v>
      </c>
      <c r="G197" s="263">
        <f t="shared" si="717"/>
        <v>0</v>
      </c>
      <c r="H197" s="263">
        <f t="shared" si="717"/>
        <v>0</v>
      </c>
      <c r="I197" s="263">
        <f t="shared" si="717"/>
        <v>0</v>
      </c>
      <c r="J197" s="263">
        <f t="shared" si="717"/>
        <v>0</v>
      </c>
      <c r="K197" s="263">
        <f t="shared" si="717"/>
        <v>0</v>
      </c>
      <c r="L197" s="263">
        <f t="shared" si="717"/>
        <v>0</v>
      </c>
      <c r="M197" s="263">
        <f t="shared" si="717"/>
        <v>0</v>
      </c>
      <c r="N197" s="263">
        <f t="shared" si="717"/>
        <v>0</v>
      </c>
      <c r="O197" s="263">
        <f t="shared" si="717"/>
        <v>0</v>
      </c>
      <c r="R197" s="262" t="s">
        <v>60</v>
      </c>
      <c r="S197" s="263">
        <f>S164+S180+S100</f>
        <v>0</v>
      </c>
      <c r="T197" s="263">
        <f t="shared" ref="T197:AE197" si="718">T164+T180+T100</f>
        <v>69559</v>
      </c>
      <c r="U197" s="263">
        <f t="shared" si="718"/>
        <v>354824.20424674207</v>
      </c>
      <c r="V197" s="263">
        <f t="shared" si="718"/>
        <v>0</v>
      </c>
      <c r="W197" s="263">
        <f t="shared" si="718"/>
        <v>404208</v>
      </c>
      <c r="X197" s="263">
        <f t="shared" si="718"/>
        <v>164256</v>
      </c>
      <c r="Y197" s="263">
        <f t="shared" si="718"/>
        <v>0</v>
      </c>
      <c r="Z197" s="263">
        <f t="shared" si="718"/>
        <v>206490.33154115605</v>
      </c>
      <c r="AA197" s="263">
        <f t="shared" si="718"/>
        <v>138351</v>
      </c>
      <c r="AB197" s="263">
        <f t="shared" si="718"/>
        <v>0</v>
      </c>
      <c r="AC197" s="263">
        <f t="shared" si="718"/>
        <v>59220</v>
      </c>
      <c r="AD197" s="263">
        <f t="shared" si="718"/>
        <v>457131.99793719267</v>
      </c>
      <c r="AE197" s="263">
        <f t="shared" si="718"/>
        <v>1854040.5337250908</v>
      </c>
      <c r="AH197" s="262" t="s">
        <v>60</v>
      </c>
      <c r="AI197" s="263">
        <f>AI164+AI180+AI100</f>
        <v>0</v>
      </c>
      <c r="AJ197" s="263">
        <f t="shared" ref="AJ197:AU197" si="719">AJ164+AJ180+AJ100</f>
        <v>480496.55495509953</v>
      </c>
      <c r="AK197" s="263">
        <f t="shared" si="719"/>
        <v>102148.49237422949</v>
      </c>
      <c r="AL197" s="263">
        <f t="shared" si="719"/>
        <v>593627</v>
      </c>
      <c r="AM197" s="263">
        <f t="shared" si="719"/>
        <v>0</v>
      </c>
      <c r="AN197" s="263">
        <f t="shared" si="719"/>
        <v>0</v>
      </c>
      <c r="AO197" s="263">
        <f t="shared" si="719"/>
        <v>0</v>
      </c>
      <c r="AP197" s="263">
        <f t="shared" si="719"/>
        <v>0</v>
      </c>
      <c r="AQ197" s="263">
        <f t="shared" si="719"/>
        <v>0</v>
      </c>
      <c r="AR197" s="263">
        <f t="shared" si="719"/>
        <v>0</v>
      </c>
      <c r="AS197" s="263">
        <f t="shared" si="719"/>
        <v>0</v>
      </c>
      <c r="AT197" s="263">
        <f t="shared" si="719"/>
        <v>479275.13694783859</v>
      </c>
      <c r="AU197" s="263">
        <f t="shared" si="719"/>
        <v>1655547.1842771675</v>
      </c>
      <c r="AX197" s="262" t="s">
        <v>60</v>
      </c>
      <c r="AY197" s="263">
        <f>AY164+AY180+AY100</f>
        <v>0</v>
      </c>
      <c r="AZ197" s="263">
        <f t="shared" ref="AZ197:BK197" si="720">AZ164+AZ180+AZ100</f>
        <v>0</v>
      </c>
      <c r="BA197" s="263">
        <f t="shared" si="720"/>
        <v>0</v>
      </c>
      <c r="BB197" s="263">
        <f t="shared" si="720"/>
        <v>0</v>
      </c>
      <c r="BC197" s="263">
        <f t="shared" si="720"/>
        <v>0</v>
      </c>
      <c r="BD197" s="263">
        <f t="shared" si="720"/>
        <v>0</v>
      </c>
      <c r="BE197" s="263">
        <f t="shared" si="720"/>
        <v>0</v>
      </c>
      <c r="BF197" s="263">
        <f t="shared" si="720"/>
        <v>0</v>
      </c>
      <c r="BG197" s="263">
        <f t="shared" si="720"/>
        <v>0</v>
      </c>
      <c r="BH197" s="263">
        <f t="shared" si="720"/>
        <v>0</v>
      </c>
      <c r="BI197" s="263">
        <f t="shared" si="720"/>
        <v>0</v>
      </c>
      <c r="BJ197" s="263">
        <f t="shared" si="720"/>
        <v>787510</v>
      </c>
      <c r="BK197" s="263">
        <f t="shared" si="720"/>
        <v>787510</v>
      </c>
    </row>
    <row r="198" spans="1:64" s="262" customFormat="1" x14ac:dyDescent="0.25">
      <c r="A198" s="267"/>
      <c r="B198" s="262" t="s">
        <v>59</v>
      </c>
      <c r="C198" s="263">
        <f t="shared" ref="C198:O209" si="721">C165+C181+C101</f>
        <v>0</v>
      </c>
      <c r="D198" s="263">
        <f t="shared" si="721"/>
        <v>0</v>
      </c>
      <c r="E198" s="263">
        <f t="shared" si="721"/>
        <v>0</v>
      </c>
      <c r="F198" s="263">
        <f t="shared" si="721"/>
        <v>0</v>
      </c>
      <c r="G198" s="263">
        <f t="shared" si="721"/>
        <v>0</v>
      </c>
      <c r="H198" s="263">
        <f t="shared" si="721"/>
        <v>0</v>
      </c>
      <c r="I198" s="263">
        <f t="shared" si="721"/>
        <v>0</v>
      </c>
      <c r="J198" s="263">
        <f t="shared" si="721"/>
        <v>0</v>
      </c>
      <c r="K198" s="263">
        <f t="shared" si="721"/>
        <v>0</v>
      </c>
      <c r="L198" s="263">
        <f t="shared" si="721"/>
        <v>0</v>
      </c>
      <c r="M198" s="263">
        <f t="shared" si="721"/>
        <v>0</v>
      </c>
      <c r="N198" s="263">
        <f t="shared" si="721"/>
        <v>0</v>
      </c>
      <c r="O198" s="263">
        <f t="shared" si="721"/>
        <v>0</v>
      </c>
      <c r="R198" s="262" t="s">
        <v>59</v>
      </c>
      <c r="S198" s="263">
        <f t="shared" ref="S198:AE198" si="722">S165+S181+S101</f>
        <v>0</v>
      </c>
      <c r="T198" s="263">
        <f t="shared" si="722"/>
        <v>0</v>
      </c>
      <c r="U198" s="263">
        <f t="shared" si="722"/>
        <v>0</v>
      </c>
      <c r="V198" s="263">
        <f t="shared" si="722"/>
        <v>0</v>
      </c>
      <c r="W198" s="263">
        <f t="shared" si="722"/>
        <v>32324.144</v>
      </c>
      <c r="X198" s="263">
        <f t="shared" si="722"/>
        <v>0</v>
      </c>
      <c r="Y198" s="263">
        <f t="shared" si="722"/>
        <v>0</v>
      </c>
      <c r="Z198" s="263">
        <f t="shared" si="722"/>
        <v>0</v>
      </c>
      <c r="AA198" s="263">
        <f t="shared" si="722"/>
        <v>0</v>
      </c>
      <c r="AB198" s="263">
        <f t="shared" si="722"/>
        <v>73906.349999999991</v>
      </c>
      <c r="AC198" s="263">
        <f t="shared" si="722"/>
        <v>0</v>
      </c>
      <c r="AD198" s="263">
        <f t="shared" si="722"/>
        <v>0</v>
      </c>
      <c r="AE198" s="263">
        <f t="shared" si="722"/>
        <v>106230.49399999999</v>
      </c>
      <c r="AH198" s="262" t="s">
        <v>59</v>
      </c>
      <c r="AI198" s="263">
        <f t="shared" ref="AI198:AU198" si="723">AI165+AI181+AI101</f>
        <v>0</v>
      </c>
      <c r="AJ198" s="263">
        <f t="shared" si="723"/>
        <v>0</v>
      </c>
      <c r="AK198" s="263">
        <f t="shared" si="723"/>
        <v>0</v>
      </c>
      <c r="AL198" s="263">
        <f t="shared" si="723"/>
        <v>0</v>
      </c>
      <c r="AM198" s="263">
        <f t="shared" si="723"/>
        <v>0</v>
      </c>
      <c r="AN198" s="263">
        <f t="shared" si="723"/>
        <v>0</v>
      </c>
      <c r="AO198" s="263">
        <f t="shared" si="723"/>
        <v>0</v>
      </c>
      <c r="AP198" s="263">
        <f t="shared" si="723"/>
        <v>0</v>
      </c>
      <c r="AQ198" s="263">
        <f t="shared" si="723"/>
        <v>0</v>
      </c>
      <c r="AR198" s="263">
        <f t="shared" si="723"/>
        <v>0</v>
      </c>
      <c r="AS198" s="263">
        <f t="shared" si="723"/>
        <v>0</v>
      </c>
      <c r="AT198" s="263">
        <f t="shared" si="723"/>
        <v>0</v>
      </c>
      <c r="AU198" s="263">
        <f t="shared" si="723"/>
        <v>0</v>
      </c>
      <c r="AX198" s="262" t="s">
        <v>59</v>
      </c>
      <c r="AY198" s="263">
        <f t="shared" ref="AY198:BK198" si="724">AY165+AY181+AY101</f>
        <v>0</v>
      </c>
      <c r="AZ198" s="263">
        <f t="shared" si="724"/>
        <v>0</v>
      </c>
      <c r="BA198" s="263">
        <f t="shared" si="724"/>
        <v>0</v>
      </c>
      <c r="BB198" s="263">
        <f t="shared" si="724"/>
        <v>0</v>
      </c>
      <c r="BC198" s="263">
        <f t="shared" si="724"/>
        <v>0</v>
      </c>
      <c r="BD198" s="263">
        <f t="shared" si="724"/>
        <v>0</v>
      </c>
      <c r="BE198" s="263">
        <f t="shared" si="724"/>
        <v>0</v>
      </c>
      <c r="BF198" s="263">
        <f t="shared" si="724"/>
        <v>0</v>
      </c>
      <c r="BG198" s="263">
        <f t="shared" si="724"/>
        <v>0</v>
      </c>
      <c r="BH198" s="263">
        <f t="shared" si="724"/>
        <v>0</v>
      </c>
      <c r="BI198" s="263">
        <f t="shared" si="724"/>
        <v>0</v>
      </c>
      <c r="BJ198" s="263">
        <f t="shared" si="724"/>
        <v>0</v>
      </c>
      <c r="BK198" s="263">
        <f t="shared" si="724"/>
        <v>0</v>
      </c>
    </row>
    <row r="199" spans="1:64" s="262" customFormat="1" x14ac:dyDescent="0.25">
      <c r="A199" s="267"/>
      <c r="B199" s="262" t="s">
        <v>58</v>
      </c>
      <c r="C199" s="263">
        <f t="shared" si="721"/>
        <v>0</v>
      </c>
      <c r="D199" s="263">
        <f t="shared" si="721"/>
        <v>0</v>
      </c>
      <c r="E199" s="263">
        <f t="shared" si="721"/>
        <v>0</v>
      </c>
      <c r="F199" s="263">
        <f t="shared" si="721"/>
        <v>0</v>
      </c>
      <c r="G199" s="263">
        <f t="shared" si="721"/>
        <v>0</v>
      </c>
      <c r="H199" s="263">
        <f t="shared" si="721"/>
        <v>0</v>
      </c>
      <c r="I199" s="263">
        <f t="shared" si="721"/>
        <v>0</v>
      </c>
      <c r="J199" s="263">
        <f t="shared" si="721"/>
        <v>0</v>
      </c>
      <c r="K199" s="263">
        <f t="shared" si="721"/>
        <v>0</v>
      </c>
      <c r="L199" s="263">
        <f t="shared" si="721"/>
        <v>0</v>
      </c>
      <c r="M199" s="263">
        <f t="shared" si="721"/>
        <v>0</v>
      </c>
      <c r="N199" s="263">
        <f t="shared" si="721"/>
        <v>0</v>
      </c>
      <c r="O199" s="263">
        <f t="shared" si="721"/>
        <v>0</v>
      </c>
      <c r="R199" s="262" t="s">
        <v>58</v>
      </c>
      <c r="S199" s="263">
        <f t="shared" ref="S199:AE199" si="725">S166+S182+S102</f>
        <v>0</v>
      </c>
      <c r="T199" s="263">
        <f t="shared" si="725"/>
        <v>0</v>
      </c>
      <c r="U199" s="263">
        <f t="shared" si="725"/>
        <v>0</v>
      </c>
      <c r="V199" s="263">
        <f t="shared" si="725"/>
        <v>0</v>
      </c>
      <c r="W199" s="263">
        <f t="shared" si="725"/>
        <v>0</v>
      </c>
      <c r="X199" s="263">
        <f t="shared" si="725"/>
        <v>0</v>
      </c>
      <c r="Y199" s="263">
        <f t="shared" si="725"/>
        <v>0</v>
      </c>
      <c r="Z199" s="263">
        <f t="shared" si="725"/>
        <v>0</v>
      </c>
      <c r="AA199" s="263">
        <f t="shared" si="725"/>
        <v>0</v>
      </c>
      <c r="AB199" s="263">
        <f t="shared" si="725"/>
        <v>62085</v>
      </c>
      <c r="AC199" s="263">
        <f t="shared" si="725"/>
        <v>23638</v>
      </c>
      <c r="AD199" s="263">
        <f t="shared" si="725"/>
        <v>40799.602004386594</v>
      </c>
      <c r="AE199" s="263">
        <f t="shared" si="725"/>
        <v>126522.6020043866</v>
      </c>
      <c r="AH199" s="262" t="s">
        <v>58</v>
      </c>
      <c r="AI199" s="263">
        <f t="shared" ref="AI199:AU199" si="726">AI166+AI182+AI102</f>
        <v>0</v>
      </c>
      <c r="AJ199" s="263">
        <f t="shared" si="726"/>
        <v>0</v>
      </c>
      <c r="AK199" s="263">
        <f t="shared" si="726"/>
        <v>0</v>
      </c>
      <c r="AL199" s="263">
        <f t="shared" si="726"/>
        <v>0</v>
      </c>
      <c r="AM199" s="263">
        <f t="shared" si="726"/>
        <v>0</v>
      </c>
      <c r="AN199" s="263">
        <f t="shared" si="726"/>
        <v>0</v>
      </c>
      <c r="AO199" s="263">
        <f t="shared" si="726"/>
        <v>0</v>
      </c>
      <c r="AP199" s="263">
        <f t="shared" si="726"/>
        <v>0</v>
      </c>
      <c r="AQ199" s="263">
        <f t="shared" si="726"/>
        <v>0</v>
      </c>
      <c r="AR199" s="263">
        <f t="shared" si="726"/>
        <v>0</v>
      </c>
      <c r="AS199" s="263">
        <f t="shared" si="726"/>
        <v>0</v>
      </c>
      <c r="AT199" s="263">
        <f t="shared" si="726"/>
        <v>0</v>
      </c>
      <c r="AU199" s="263">
        <f t="shared" si="726"/>
        <v>0</v>
      </c>
      <c r="AX199" s="262" t="s">
        <v>58</v>
      </c>
      <c r="AY199" s="263">
        <f t="shared" ref="AY199:BK199" si="727">AY166+AY182+AY102</f>
        <v>0</v>
      </c>
      <c r="AZ199" s="263">
        <f t="shared" si="727"/>
        <v>0</v>
      </c>
      <c r="BA199" s="263">
        <f t="shared" si="727"/>
        <v>0</v>
      </c>
      <c r="BB199" s="263">
        <f t="shared" si="727"/>
        <v>0</v>
      </c>
      <c r="BC199" s="263">
        <f t="shared" si="727"/>
        <v>0</v>
      </c>
      <c r="BD199" s="263">
        <f t="shared" si="727"/>
        <v>0</v>
      </c>
      <c r="BE199" s="263">
        <f t="shared" si="727"/>
        <v>0</v>
      </c>
      <c r="BF199" s="263">
        <f t="shared" si="727"/>
        <v>0</v>
      </c>
      <c r="BG199" s="263">
        <f t="shared" si="727"/>
        <v>0</v>
      </c>
      <c r="BH199" s="263">
        <f t="shared" si="727"/>
        <v>0</v>
      </c>
      <c r="BI199" s="263">
        <f t="shared" si="727"/>
        <v>0</v>
      </c>
      <c r="BJ199" s="263">
        <f t="shared" si="727"/>
        <v>0</v>
      </c>
      <c r="BK199" s="263">
        <f t="shared" si="727"/>
        <v>0</v>
      </c>
    </row>
    <row r="200" spans="1:64" s="262" customFormat="1" x14ac:dyDescent="0.25">
      <c r="A200" s="267"/>
      <c r="B200" s="262" t="s">
        <v>57</v>
      </c>
      <c r="C200" s="263">
        <f t="shared" si="721"/>
        <v>0</v>
      </c>
      <c r="D200" s="263">
        <f t="shared" si="721"/>
        <v>3169.9643518071098</v>
      </c>
      <c r="E200" s="263">
        <f t="shared" si="721"/>
        <v>4458.6313292550112</v>
      </c>
      <c r="F200" s="263">
        <f t="shared" si="721"/>
        <v>67516.412432553072</v>
      </c>
      <c r="G200" s="263">
        <f t="shared" si="721"/>
        <v>62478.897278881515</v>
      </c>
      <c r="H200" s="263">
        <f t="shared" si="721"/>
        <v>19981.78415577811</v>
      </c>
      <c r="I200" s="263">
        <f t="shared" si="721"/>
        <v>7438.2751749774634</v>
      </c>
      <c r="J200" s="263">
        <f t="shared" si="721"/>
        <v>17735.463931026072</v>
      </c>
      <c r="K200" s="263">
        <f t="shared" si="721"/>
        <v>135394.8697071553</v>
      </c>
      <c r="L200" s="263">
        <f t="shared" si="721"/>
        <v>21377.60578240941</v>
      </c>
      <c r="M200" s="263">
        <f t="shared" si="721"/>
        <v>124954.11589914623</v>
      </c>
      <c r="N200" s="263">
        <f t="shared" si="721"/>
        <v>1494260.6445303145</v>
      </c>
      <c r="O200" s="263">
        <f t="shared" si="721"/>
        <v>1958766.6645733039</v>
      </c>
      <c r="R200" s="262" t="s">
        <v>57</v>
      </c>
      <c r="S200" s="263">
        <f t="shared" ref="S200:AE200" si="728">S167+S183+S103</f>
        <v>0</v>
      </c>
      <c r="T200" s="263">
        <f t="shared" si="728"/>
        <v>0</v>
      </c>
      <c r="U200" s="263">
        <f t="shared" si="728"/>
        <v>200097.91699113997</v>
      </c>
      <c r="V200" s="263">
        <f t="shared" si="728"/>
        <v>548117.76259707438</v>
      </c>
      <c r="W200" s="263">
        <f t="shared" si="728"/>
        <v>429714.80288764078</v>
      </c>
      <c r="X200" s="263">
        <f t="shared" si="728"/>
        <v>274407.84576065361</v>
      </c>
      <c r="Y200" s="263">
        <f t="shared" si="728"/>
        <v>313542.13153390738</v>
      </c>
      <c r="Z200" s="263">
        <f t="shared" si="728"/>
        <v>460725.55796273198</v>
      </c>
      <c r="AA200" s="263">
        <f t="shared" si="728"/>
        <v>307365.56228041579</v>
      </c>
      <c r="AB200" s="263">
        <f t="shared" si="728"/>
        <v>809904.24898462207</v>
      </c>
      <c r="AC200" s="263">
        <f t="shared" si="728"/>
        <v>590600.73508169479</v>
      </c>
      <c r="AD200" s="263">
        <f t="shared" si="728"/>
        <v>2058955.102181925</v>
      </c>
      <c r="AE200" s="263">
        <f t="shared" si="728"/>
        <v>5993431.6662618052</v>
      </c>
      <c r="AH200" s="262" t="s">
        <v>57</v>
      </c>
      <c r="AI200" s="263">
        <f t="shared" ref="AI200:AU200" si="729">AI167+AI183+AI103</f>
        <v>0</v>
      </c>
      <c r="AJ200" s="263">
        <f t="shared" si="729"/>
        <v>0</v>
      </c>
      <c r="AK200" s="263">
        <f t="shared" si="729"/>
        <v>0</v>
      </c>
      <c r="AL200" s="263">
        <f t="shared" si="729"/>
        <v>0</v>
      </c>
      <c r="AM200" s="263">
        <f t="shared" si="729"/>
        <v>219305.17331300111</v>
      </c>
      <c r="AN200" s="263">
        <f t="shared" si="729"/>
        <v>0</v>
      </c>
      <c r="AO200" s="263">
        <f t="shared" si="729"/>
        <v>362424.96841110016</v>
      </c>
      <c r="AP200" s="263">
        <f t="shared" si="729"/>
        <v>73005.890480873146</v>
      </c>
      <c r="AQ200" s="263">
        <f t="shared" si="729"/>
        <v>6896.9317599487476</v>
      </c>
      <c r="AR200" s="263">
        <f t="shared" si="729"/>
        <v>2871.0422747726675</v>
      </c>
      <c r="AS200" s="263">
        <f t="shared" si="729"/>
        <v>20286.729100133984</v>
      </c>
      <c r="AT200" s="263">
        <f t="shared" si="729"/>
        <v>1989908.4650687848</v>
      </c>
      <c r="AU200" s="263">
        <f t="shared" si="729"/>
        <v>2674699.2004086147</v>
      </c>
      <c r="AX200" s="262" t="s">
        <v>57</v>
      </c>
      <c r="AY200" s="263">
        <f t="shared" ref="AY200:BK200" si="730">AY167+AY183+AY103</f>
        <v>0</v>
      </c>
      <c r="AZ200" s="263">
        <f t="shared" si="730"/>
        <v>0</v>
      </c>
      <c r="BA200" s="263">
        <f t="shared" si="730"/>
        <v>0</v>
      </c>
      <c r="BB200" s="263">
        <f t="shared" si="730"/>
        <v>0</v>
      </c>
      <c r="BC200" s="263">
        <f t="shared" si="730"/>
        <v>0</v>
      </c>
      <c r="BD200" s="263">
        <f t="shared" si="730"/>
        <v>802283.76159813162</v>
      </c>
      <c r="BE200" s="263">
        <f t="shared" si="730"/>
        <v>0</v>
      </c>
      <c r="BF200" s="263">
        <f t="shared" si="730"/>
        <v>0</v>
      </c>
      <c r="BG200" s="263">
        <f t="shared" si="730"/>
        <v>0</v>
      </c>
      <c r="BH200" s="263">
        <f t="shared" si="730"/>
        <v>0</v>
      </c>
      <c r="BI200" s="263">
        <f t="shared" si="730"/>
        <v>0</v>
      </c>
      <c r="BJ200" s="263">
        <f t="shared" si="730"/>
        <v>718505.07198486861</v>
      </c>
      <c r="BK200" s="263">
        <f t="shared" si="730"/>
        <v>1520788.8335830001</v>
      </c>
    </row>
    <row r="201" spans="1:64" s="262" customFormat="1" x14ac:dyDescent="0.25">
      <c r="A201" s="267"/>
      <c r="B201" s="262" t="s">
        <v>56</v>
      </c>
      <c r="C201" s="263">
        <f t="shared" si="721"/>
        <v>0</v>
      </c>
      <c r="D201" s="263">
        <f t="shared" si="721"/>
        <v>0</v>
      </c>
      <c r="E201" s="263">
        <f t="shared" si="721"/>
        <v>0</v>
      </c>
      <c r="F201" s="263">
        <f t="shared" si="721"/>
        <v>0</v>
      </c>
      <c r="G201" s="263">
        <f t="shared" si="721"/>
        <v>0</v>
      </c>
      <c r="H201" s="263">
        <f t="shared" si="721"/>
        <v>0</v>
      </c>
      <c r="I201" s="263">
        <f t="shared" si="721"/>
        <v>0</v>
      </c>
      <c r="J201" s="263">
        <f t="shared" si="721"/>
        <v>0</v>
      </c>
      <c r="K201" s="263">
        <f t="shared" si="721"/>
        <v>0</v>
      </c>
      <c r="L201" s="263">
        <f t="shared" si="721"/>
        <v>0</v>
      </c>
      <c r="M201" s="263">
        <f t="shared" si="721"/>
        <v>0</v>
      </c>
      <c r="N201" s="263">
        <f t="shared" si="721"/>
        <v>0</v>
      </c>
      <c r="O201" s="263">
        <f t="shared" si="721"/>
        <v>0</v>
      </c>
      <c r="R201" s="262" t="s">
        <v>56</v>
      </c>
      <c r="S201" s="263">
        <f t="shared" ref="S201:AE201" si="731">S168+S184+S104</f>
        <v>0</v>
      </c>
      <c r="T201" s="263">
        <f t="shared" si="731"/>
        <v>0</v>
      </c>
      <c r="U201" s="263">
        <f t="shared" si="731"/>
        <v>0</v>
      </c>
      <c r="V201" s="263">
        <f t="shared" si="731"/>
        <v>0</v>
      </c>
      <c r="W201" s="263">
        <f t="shared" si="731"/>
        <v>0</v>
      </c>
      <c r="X201" s="263">
        <f t="shared" si="731"/>
        <v>5448.3551025390625</v>
      </c>
      <c r="Y201" s="263">
        <f t="shared" si="731"/>
        <v>0</v>
      </c>
      <c r="Z201" s="263">
        <f t="shared" si="731"/>
        <v>0</v>
      </c>
      <c r="AA201" s="263">
        <f t="shared" si="731"/>
        <v>0</v>
      </c>
      <c r="AB201" s="263">
        <f t="shared" si="731"/>
        <v>0</v>
      </c>
      <c r="AC201" s="263">
        <f t="shared" si="731"/>
        <v>0</v>
      </c>
      <c r="AD201" s="263">
        <f t="shared" si="731"/>
        <v>0</v>
      </c>
      <c r="AE201" s="263">
        <f t="shared" si="731"/>
        <v>5448.3551025390625</v>
      </c>
      <c r="AH201" s="262" t="s">
        <v>56</v>
      </c>
      <c r="AI201" s="263">
        <f t="shared" ref="AI201:AU201" si="732">AI168+AI184+AI104</f>
        <v>0</v>
      </c>
      <c r="AJ201" s="263">
        <f t="shared" si="732"/>
        <v>0</v>
      </c>
      <c r="AK201" s="263">
        <f t="shared" si="732"/>
        <v>0</v>
      </c>
      <c r="AL201" s="263">
        <f t="shared" si="732"/>
        <v>0</v>
      </c>
      <c r="AM201" s="263">
        <f t="shared" si="732"/>
        <v>0</v>
      </c>
      <c r="AN201" s="263">
        <f t="shared" si="732"/>
        <v>0</v>
      </c>
      <c r="AO201" s="263">
        <f t="shared" si="732"/>
        <v>0</v>
      </c>
      <c r="AP201" s="263">
        <f t="shared" si="732"/>
        <v>0</v>
      </c>
      <c r="AQ201" s="263">
        <f t="shared" si="732"/>
        <v>0</v>
      </c>
      <c r="AR201" s="263">
        <f t="shared" si="732"/>
        <v>0</v>
      </c>
      <c r="AS201" s="263">
        <f t="shared" si="732"/>
        <v>0</v>
      </c>
      <c r="AT201" s="263">
        <f t="shared" si="732"/>
        <v>0</v>
      </c>
      <c r="AU201" s="263">
        <f t="shared" si="732"/>
        <v>0</v>
      </c>
      <c r="AX201" s="262" t="s">
        <v>56</v>
      </c>
      <c r="AY201" s="263">
        <f t="shared" ref="AY201:BK201" si="733">AY168+AY184+AY104</f>
        <v>0</v>
      </c>
      <c r="AZ201" s="263">
        <f t="shared" si="733"/>
        <v>0</v>
      </c>
      <c r="BA201" s="263">
        <f t="shared" si="733"/>
        <v>0</v>
      </c>
      <c r="BB201" s="263">
        <f t="shared" si="733"/>
        <v>0</v>
      </c>
      <c r="BC201" s="263">
        <f t="shared" si="733"/>
        <v>0</v>
      </c>
      <c r="BD201" s="263">
        <f t="shared" si="733"/>
        <v>0</v>
      </c>
      <c r="BE201" s="263">
        <f t="shared" si="733"/>
        <v>0</v>
      </c>
      <c r="BF201" s="263">
        <f t="shared" si="733"/>
        <v>0</v>
      </c>
      <c r="BG201" s="263">
        <f t="shared" si="733"/>
        <v>0</v>
      </c>
      <c r="BH201" s="263">
        <f t="shared" si="733"/>
        <v>0</v>
      </c>
      <c r="BI201" s="263">
        <f t="shared" si="733"/>
        <v>0</v>
      </c>
      <c r="BJ201" s="263">
        <f t="shared" si="733"/>
        <v>0</v>
      </c>
      <c r="BK201" s="263">
        <f t="shared" si="733"/>
        <v>0</v>
      </c>
    </row>
    <row r="202" spans="1:64" s="262" customFormat="1" x14ac:dyDescent="0.25">
      <c r="A202" s="267"/>
      <c r="B202" s="262" t="s">
        <v>55</v>
      </c>
      <c r="C202" s="263">
        <f t="shared" si="721"/>
        <v>0</v>
      </c>
      <c r="D202" s="263">
        <f t="shared" si="721"/>
        <v>0</v>
      </c>
      <c r="E202" s="263">
        <f t="shared" si="721"/>
        <v>0</v>
      </c>
      <c r="F202" s="263">
        <f t="shared" si="721"/>
        <v>0</v>
      </c>
      <c r="G202" s="263">
        <f t="shared" si="721"/>
        <v>1710.8329010009768</v>
      </c>
      <c r="H202" s="263">
        <f t="shared" si="721"/>
        <v>0</v>
      </c>
      <c r="I202" s="263">
        <f t="shared" si="721"/>
        <v>0</v>
      </c>
      <c r="J202" s="263">
        <f t="shared" si="721"/>
        <v>0</v>
      </c>
      <c r="K202" s="263">
        <f t="shared" si="721"/>
        <v>380.18508911132818</v>
      </c>
      <c r="L202" s="263">
        <f t="shared" si="721"/>
        <v>0</v>
      </c>
      <c r="M202" s="263">
        <f t="shared" si="721"/>
        <v>0</v>
      </c>
      <c r="N202" s="263">
        <f t="shared" si="721"/>
        <v>2454.7697448730469</v>
      </c>
      <c r="O202" s="263">
        <f t="shared" si="721"/>
        <v>4545.7877349853516</v>
      </c>
      <c r="R202" s="262" t="s">
        <v>55</v>
      </c>
      <c r="S202" s="263">
        <f t="shared" ref="S202:AE202" si="734">S169+S185+S105</f>
        <v>0</v>
      </c>
      <c r="T202" s="263">
        <f t="shared" si="734"/>
        <v>0</v>
      </c>
      <c r="U202" s="263">
        <f t="shared" si="734"/>
        <v>0</v>
      </c>
      <c r="V202" s="263">
        <f t="shared" si="734"/>
        <v>0</v>
      </c>
      <c r="W202" s="263">
        <f t="shared" si="734"/>
        <v>0</v>
      </c>
      <c r="X202" s="263">
        <f t="shared" si="734"/>
        <v>0</v>
      </c>
      <c r="Y202" s="263">
        <f t="shared" si="734"/>
        <v>0</v>
      </c>
      <c r="Z202" s="263">
        <f t="shared" si="734"/>
        <v>0</v>
      </c>
      <c r="AA202" s="263">
        <f t="shared" si="734"/>
        <v>0</v>
      </c>
      <c r="AB202" s="263">
        <f t="shared" si="734"/>
        <v>0</v>
      </c>
      <c r="AC202" s="263">
        <f t="shared" si="734"/>
        <v>0</v>
      </c>
      <c r="AD202" s="263">
        <f t="shared" si="734"/>
        <v>47944.426086425781</v>
      </c>
      <c r="AE202" s="263">
        <f t="shared" si="734"/>
        <v>47944.426086425781</v>
      </c>
      <c r="AH202" s="262" t="s">
        <v>55</v>
      </c>
      <c r="AI202" s="263">
        <f t="shared" ref="AI202:AU202" si="735">AI169+AI185+AI105</f>
        <v>0</v>
      </c>
      <c r="AJ202" s="263">
        <f t="shared" si="735"/>
        <v>0</v>
      </c>
      <c r="AK202" s="263">
        <f t="shared" si="735"/>
        <v>0</v>
      </c>
      <c r="AL202" s="263">
        <f t="shared" si="735"/>
        <v>0</v>
      </c>
      <c r="AM202" s="263">
        <f t="shared" si="735"/>
        <v>0</v>
      </c>
      <c r="AN202" s="263">
        <f t="shared" si="735"/>
        <v>0</v>
      </c>
      <c r="AO202" s="263">
        <f t="shared" si="735"/>
        <v>0</v>
      </c>
      <c r="AP202" s="263">
        <f t="shared" si="735"/>
        <v>0</v>
      </c>
      <c r="AQ202" s="263">
        <f t="shared" si="735"/>
        <v>0</v>
      </c>
      <c r="AR202" s="263">
        <f t="shared" si="735"/>
        <v>0</v>
      </c>
      <c r="AS202" s="263">
        <f t="shared" si="735"/>
        <v>0</v>
      </c>
      <c r="AT202" s="263">
        <f t="shared" si="735"/>
        <v>0</v>
      </c>
      <c r="AU202" s="263">
        <f t="shared" si="735"/>
        <v>0</v>
      </c>
      <c r="AX202" s="262" t="s">
        <v>55</v>
      </c>
      <c r="AY202" s="263">
        <f t="shared" ref="AY202:BK202" si="736">AY169+AY185+AY105</f>
        <v>0</v>
      </c>
      <c r="AZ202" s="263">
        <f t="shared" si="736"/>
        <v>0</v>
      </c>
      <c r="BA202" s="263">
        <f t="shared" si="736"/>
        <v>0</v>
      </c>
      <c r="BB202" s="263">
        <f t="shared" si="736"/>
        <v>0</v>
      </c>
      <c r="BC202" s="263">
        <f t="shared" si="736"/>
        <v>0</v>
      </c>
      <c r="BD202" s="263">
        <f t="shared" si="736"/>
        <v>0</v>
      </c>
      <c r="BE202" s="263">
        <f t="shared" si="736"/>
        <v>0</v>
      </c>
      <c r="BF202" s="263">
        <f t="shared" si="736"/>
        <v>0</v>
      </c>
      <c r="BG202" s="263">
        <f t="shared" si="736"/>
        <v>0</v>
      </c>
      <c r="BH202" s="263">
        <f t="shared" si="736"/>
        <v>0</v>
      </c>
      <c r="BI202" s="263">
        <f t="shared" si="736"/>
        <v>0</v>
      </c>
      <c r="BJ202" s="263">
        <f t="shared" si="736"/>
        <v>0</v>
      </c>
      <c r="BK202" s="263">
        <f t="shared" si="736"/>
        <v>0</v>
      </c>
    </row>
    <row r="203" spans="1:64" s="262" customFormat="1" x14ac:dyDescent="0.25">
      <c r="A203" s="267"/>
      <c r="B203" s="262" t="s">
        <v>54</v>
      </c>
      <c r="C203" s="263">
        <f t="shared" si="721"/>
        <v>0</v>
      </c>
      <c r="D203" s="263">
        <f t="shared" si="721"/>
        <v>0</v>
      </c>
      <c r="E203" s="263">
        <f t="shared" si="721"/>
        <v>0</v>
      </c>
      <c r="F203" s="263">
        <f t="shared" si="721"/>
        <v>12220.004566986148</v>
      </c>
      <c r="G203" s="263">
        <f t="shared" si="721"/>
        <v>0</v>
      </c>
      <c r="H203" s="263">
        <f t="shared" si="721"/>
        <v>0</v>
      </c>
      <c r="I203" s="263">
        <f t="shared" si="721"/>
        <v>410.72955322265642</v>
      </c>
      <c r="J203" s="263">
        <f t="shared" si="721"/>
        <v>0</v>
      </c>
      <c r="K203" s="263">
        <f t="shared" si="721"/>
        <v>6789.5877672971947</v>
      </c>
      <c r="L203" s="263">
        <f t="shared" si="721"/>
        <v>57725.205239278694</v>
      </c>
      <c r="M203" s="263">
        <f t="shared" si="721"/>
        <v>430837.26046026126</v>
      </c>
      <c r="N203" s="263">
        <f t="shared" si="721"/>
        <v>435859.27786199423</v>
      </c>
      <c r="O203" s="263">
        <f t="shared" si="721"/>
        <v>943842.06544904015</v>
      </c>
      <c r="R203" s="262" t="s">
        <v>54</v>
      </c>
      <c r="S203" s="263">
        <f t="shared" ref="S203:AE203" si="737">S170+S186+S106</f>
        <v>0</v>
      </c>
      <c r="T203" s="263">
        <f t="shared" si="737"/>
        <v>0</v>
      </c>
      <c r="U203" s="263">
        <f t="shared" si="737"/>
        <v>150210.304</v>
      </c>
      <c r="V203" s="263">
        <f t="shared" si="737"/>
        <v>445668.48271537328</v>
      </c>
      <c r="W203" s="263">
        <f t="shared" si="737"/>
        <v>677564.10673892114</v>
      </c>
      <c r="X203" s="263">
        <f t="shared" si="737"/>
        <v>407910.31720260193</v>
      </c>
      <c r="Y203" s="263">
        <f t="shared" si="737"/>
        <v>314259.9123071006</v>
      </c>
      <c r="Z203" s="263">
        <f t="shared" si="737"/>
        <v>298137.85757379595</v>
      </c>
      <c r="AA203" s="263">
        <f t="shared" si="737"/>
        <v>67690.669584534553</v>
      </c>
      <c r="AB203" s="263">
        <f t="shared" si="737"/>
        <v>2221432.4131082338</v>
      </c>
      <c r="AC203" s="263">
        <f t="shared" si="737"/>
        <v>1143881.8887439964</v>
      </c>
      <c r="AD203" s="263">
        <f t="shared" si="737"/>
        <v>3603983.232453377</v>
      </c>
      <c r="AE203" s="263">
        <f t="shared" si="737"/>
        <v>9330739.1844279356</v>
      </c>
      <c r="AH203" s="262" t="s">
        <v>54</v>
      </c>
      <c r="AI203" s="263">
        <f t="shared" ref="AI203:AU203" si="738">AI170+AI186+AI106</f>
        <v>0</v>
      </c>
      <c r="AJ203" s="263">
        <f t="shared" si="738"/>
        <v>0</v>
      </c>
      <c r="AK203" s="263">
        <f t="shared" si="738"/>
        <v>0</v>
      </c>
      <c r="AL203" s="263">
        <f t="shared" si="738"/>
        <v>0</v>
      </c>
      <c r="AM203" s="263">
        <f t="shared" si="738"/>
        <v>248836.20619104279</v>
      </c>
      <c r="AN203" s="263">
        <f t="shared" si="738"/>
        <v>0</v>
      </c>
      <c r="AO203" s="263">
        <f t="shared" si="738"/>
        <v>0</v>
      </c>
      <c r="AP203" s="263">
        <f t="shared" si="738"/>
        <v>205977.53038384736</v>
      </c>
      <c r="AQ203" s="263">
        <f t="shared" si="738"/>
        <v>1914653.0824597105</v>
      </c>
      <c r="AR203" s="263">
        <f t="shared" si="738"/>
        <v>657162.1251026541</v>
      </c>
      <c r="AS203" s="263">
        <f t="shared" si="738"/>
        <v>0</v>
      </c>
      <c r="AT203" s="263">
        <f t="shared" si="738"/>
        <v>670519.25913796644</v>
      </c>
      <c r="AU203" s="263">
        <f t="shared" si="738"/>
        <v>3697148.2032752214</v>
      </c>
      <c r="AX203" s="262" t="s">
        <v>54</v>
      </c>
      <c r="AY203" s="263">
        <f t="shared" ref="AY203:BK203" si="739">AY170+AY186+AY106</f>
        <v>0</v>
      </c>
      <c r="AZ203" s="263">
        <f t="shared" si="739"/>
        <v>0</v>
      </c>
      <c r="BA203" s="263">
        <f t="shared" si="739"/>
        <v>0</v>
      </c>
      <c r="BB203" s="263">
        <f t="shared" si="739"/>
        <v>0</v>
      </c>
      <c r="BC203" s="263">
        <f t="shared" si="739"/>
        <v>0</v>
      </c>
      <c r="BD203" s="263">
        <f t="shared" si="739"/>
        <v>0</v>
      </c>
      <c r="BE203" s="263">
        <f t="shared" si="739"/>
        <v>0</v>
      </c>
      <c r="BF203" s="263">
        <f t="shared" si="739"/>
        <v>0</v>
      </c>
      <c r="BG203" s="263">
        <f t="shared" si="739"/>
        <v>0</v>
      </c>
      <c r="BH203" s="263">
        <f t="shared" si="739"/>
        <v>0</v>
      </c>
      <c r="BI203" s="263">
        <f t="shared" si="739"/>
        <v>0</v>
      </c>
      <c r="BJ203" s="263">
        <f t="shared" si="739"/>
        <v>358689.76404852583</v>
      </c>
      <c r="BK203" s="263">
        <f t="shared" si="739"/>
        <v>358689.76404852583</v>
      </c>
    </row>
    <row r="204" spans="1:64" s="262" customFormat="1" x14ac:dyDescent="0.25">
      <c r="A204" s="267"/>
      <c r="B204" s="262" t="s">
        <v>53</v>
      </c>
      <c r="C204" s="263">
        <f t="shared" si="721"/>
        <v>0</v>
      </c>
      <c r="D204" s="263">
        <f t="shared" si="721"/>
        <v>502672.02844948007</v>
      </c>
      <c r="E204" s="263">
        <f t="shared" si="721"/>
        <v>1621856.1975377174</v>
      </c>
      <c r="F204" s="263">
        <f t="shared" si="721"/>
        <v>1005008.5018086387</v>
      </c>
      <c r="G204" s="263">
        <f t="shared" si="721"/>
        <v>1196728.9950459639</v>
      </c>
      <c r="H204" s="263">
        <f t="shared" si="721"/>
        <v>1831804.6026879344</v>
      </c>
      <c r="I204" s="263">
        <f t="shared" si="721"/>
        <v>659416.40619884874</v>
      </c>
      <c r="J204" s="263">
        <f t="shared" si="721"/>
        <v>632689.31419058971</v>
      </c>
      <c r="K204" s="263">
        <f t="shared" si="721"/>
        <v>1919525.7143337829</v>
      </c>
      <c r="L204" s="263">
        <f t="shared" si="721"/>
        <v>1482727.8414074697</v>
      </c>
      <c r="M204" s="263">
        <f t="shared" si="721"/>
        <v>2289736.1354454276</v>
      </c>
      <c r="N204" s="263">
        <f t="shared" si="721"/>
        <v>5866452.9678815817</v>
      </c>
      <c r="O204" s="263">
        <f t="shared" si="721"/>
        <v>19008618.704987433</v>
      </c>
      <c r="R204" s="262" t="s">
        <v>53</v>
      </c>
      <c r="S204" s="263">
        <f t="shared" ref="S204:AE204" si="740">S171+S187+S107</f>
        <v>0</v>
      </c>
      <c r="T204" s="263">
        <f t="shared" si="740"/>
        <v>194653.65526896008</v>
      </c>
      <c r="U204" s="263">
        <f t="shared" si="740"/>
        <v>2329423.2055144459</v>
      </c>
      <c r="V204" s="263">
        <f t="shared" si="740"/>
        <v>2435023.1749488492</v>
      </c>
      <c r="W204" s="263">
        <f t="shared" si="740"/>
        <v>4621199.9187825294</v>
      </c>
      <c r="X204" s="263">
        <f t="shared" si="740"/>
        <v>1672560.2162931685</v>
      </c>
      <c r="Y204" s="263">
        <f t="shared" si="740"/>
        <v>2141171.3329967577</v>
      </c>
      <c r="Z204" s="263">
        <f t="shared" si="740"/>
        <v>1580411.3647392495</v>
      </c>
      <c r="AA204" s="263">
        <f t="shared" si="740"/>
        <v>2297317.7728752755</v>
      </c>
      <c r="AB204" s="263">
        <f t="shared" si="740"/>
        <v>3650042.4703082433</v>
      </c>
      <c r="AC204" s="263">
        <f t="shared" si="740"/>
        <v>2556436.3448509779</v>
      </c>
      <c r="AD204" s="263">
        <f t="shared" si="740"/>
        <v>10550876.747216159</v>
      </c>
      <c r="AE204" s="263">
        <f t="shared" si="740"/>
        <v>34029116.203794621</v>
      </c>
      <c r="AH204" s="262" t="s">
        <v>53</v>
      </c>
      <c r="AI204" s="263">
        <f t="shared" ref="AI204:AU204" si="741">AI171+AI187+AI107</f>
        <v>0</v>
      </c>
      <c r="AJ204" s="263">
        <f t="shared" si="741"/>
        <v>33187.937813012104</v>
      </c>
      <c r="AK204" s="263">
        <f t="shared" si="741"/>
        <v>33948.029575342953</v>
      </c>
      <c r="AL204" s="263">
        <f t="shared" si="741"/>
        <v>326126.14222656004</v>
      </c>
      <c r="AM204" s="263">
        <f t="shared" si="741"/>
        <v>535400.8582720001</v>
      </c>
      <c r="AN204" s="263">
        <f t="shared" si="741"/>
        <v>359243.39431660448</v>
      </c>
      <c r="AO204" s="263">
        <f t="shared" si="741"/>
        <v>125552.20392840001</v>
      </c>
      <c r="AP204" s="263">
        <f t="shared" si="741"/>
        <v>666832.17036873417</v>
      </c>
      <c r="AQ204" s="263">
        <f t="shared" si="741"/>
        <v>39611.944257600007</v>
      </c>
      <c r="AR204" s="263">
        <f t="shared" si="741"/>
        <v>592661.9972855564</v>
      </c>
      <c r="AS204" s="263">
        <f t="shared" si="741"/>
        <v>39738.418819200007</v>
      </c>
      <c r="AT204" s="263">
        <f t="shared" si="741"/>
        <v>5300072.1565770721</v>
      </c>
      <c r="AU204" s="263">
        <f t="shared" si="741"/>
        <v>8052375.2534400821</v>
      </c>
      <c r="AX204" s="262" t="s">
        <v>53</v>
      </c>
      <c r="AY204" s="263">
        <f t="shared" ref="AY204:BK204" si="742">AY171+AY187+AY107</f>
        <v>0</v>
      </c>
      <c r="AZ204" s="263">
        <f t="shared" si="742"/>
        <v>0</v>
      </c>
      <c r="BA204" s="263">
        <f t="shared" si="742"/>
        <v>109507.29988320002</v>
      </c>
      <c r="BB204" s="263">
        <f t="shared" si="742"/>
        <v>0</v>
      </c>
      <c r="BC204" s="263">
        <f t="shared" si="742"/>
        <v>48621.889440000006</v>
      </c>
      <c r="BD204" s="263">
        <f t="shared" si="742"/>
        <v>0</v>
      </c>
      <c r="BE204" s="263">
        <f t="shared" si="742"/>
        <v>8605.6932652878677</v>
      </c>
      <c r="BF204" s="263">
        <f t="shared" si="742"/>
        <v>185310.98496291242</v>
      </c>
      <c r="BG204" s="263">
        <f t="shared" si="742"/>
        <v>237756.11574209612</v>
      </c>
      <c r="BH204" s="263">
        <f t="shared" si="742"/>
        <v>28928.297412000007</v>
      </c>
      <c r="BI204" s="263">
        <f t="shared" si="742"/>
        <v>0</v>
      </c>
      <c r="BJ204" s="263">
        <f t="shared" si="742"/>
        <v>1219192.8086064388</v>
      </c>
      <c r="BK204" s="263">
        <f t="shared" si="742"/>
        <v>1837923.0893119352</v>
      </c>
    </row>
    <row r="205" spans="1:64" s="262" customFormat="1" x14ac:dyDescent="0.25">
      <c r="A205" s="267"/>
      <c r="B205" s="262" t="s">
        <v>52</v>
      </c>
      <c r="C205" s="263">
        <f t="shared" si="721"/>
        <v>0</v>
      </c>
      <c r="D205" s="263">
        <f t="shared" si="721"/>
        <v>0</v>
      </c>
      <c r="E205" s="263">
        <f t="shared" si="721"/>
        <v>2616.7837279378032</v>
      </c>
      <c r="F205" s="263">
        <f t="shared" si="721"/>
        <v>7580.6169911722936</v>
      </c>
      <c r="G205" s="263">
        <f t="shared" si="721"/>
        <v>153.8999938964844</v>
      </c>
      <c r="H205" s="263">
        <f t="shared" si="721"/>
        <v>0</v>
      </c>
      <c r="I205" s="263">
        <f t="shared" si="721"/>
        <v>11369.135856717116</v>
      </c>
      <c r="J205" s="263">
        <f t="shared" si="721"/>
        <v>11179.974799999996</v>
      </c>
      <c r="K205" s="263">
        <f t="shared" si="721"/>
        <v>0</v>
      </c>
      <c r="L205" s="263">
        <f t="shared" si="721"/>
        <v>0</v>
      </c>
      <c r="M205" s="263">
        <f t="shared" si="721"/>
        <v>0</v>
      </c>
      <c r="N205" s="263">
        <f t="shared" si="721"/>
        <v>1300.6981034405478</v>
      </c>
      <c r="O205" s="263">
        <f t="shared" si="721"/>
        <v>34201.109473164237</v>
      </c>
      <c r="R205" s="262" t="s">
        <v>52</v>
      </c>
      <c r="S205" s="263">
        <f t="shared" ref="S205:AE205" si="743">S172+S188+S108</f>
        <v>0</v>
      </c>
      <c r="T205" s="263">
        <f t="shared" si="743"/>
        <v>0</v>
      </c>
      <c r="U205" s="263">
        <f t="shared" si="743"/>
        <v>107437.02628558796</v>
      </c>
      <c r="V205" s="263">
        <f t="shared" si="743"/>
        <v>0</v>
      </c>
      <c r="W205" s="263">
        <f t="shared" si="743"/>
        <v>0</v>
      </c>
      <c r="X205" s="263">
        <f t="shared" si="743"/>
        <v>0</v>
      </c>
      <c r="Y205" s="263">
        <f t="shared" si="743"/>
        <v>175290.72550983119</v>
      </c>
      <c r="Z205" s="263">
        <f t="shared" si="743"/>
        <v>264068.18575833307</v>
      </c>
      <c r="AA205" s="263">
        <f t="shared" si="743"/>
        <v>0</v>
      </c>
      <c r="AB205" s="263">
        <f t="shared" si="743"/>
        <v>6319.8250756228208</v>
      </c>
      <c r="AC205" s="263">
        <f t="shared" si="743"/>
        <v>0</v>
      </c>
      <c r="AD205" s="263">
        <f t="shared" si="743"/>
        <v>311.90220000000323</v>
      </c>
      <c r="AE205" s="263">
        <f t="shared" si="743"/>
        <v>553427.66482937499</v>
      </c>
      <c r="AH205" s="262" t="s">
        <v>52</v>
      </c>
      <c r="AI205" s="263">
        <f t="shared" ref="AI205:AU205" si="744">AI172+AI188+AI108</f>
        <v>0</v>
      </c>
      <c r="AJ205" s="263">
        <f t="shared" si="744"/>
        <v>90471.382627063067</v>
      </c>
      <c r="AK205" s="263">
        <f t="shared" si="744"/>
        <v>0</v>
      </c>
      <c r="AL205" s="263">
        <f t="shared" si="744"/>
        <v>0</v>
      </c>
      <c r="AM205" s="263">
        <f t="shared" si="744"/>
        <v>0</v>
      </c>
      <c r="AN205" s="263">
        <f t="shared" si="744"/>
        <v>0</v>
      </c>
      <c r="AO205" s="263">
        <f t="shared" si="744"/>
        <v>53266.900050000084</v>
      </c>
      <c r="AP205" s="263">
        <f t="shared" si="744"/>
        <v>312344.2862750002</v>
      </c>
      <c r="AQ205" s="263">
        <f t="shared" si="744"/>
        <v>0</v>
      </c>
      <c r="AR205" s="263">
        <f t="shared" si="744"/>
        <v>0</v>
      </c>
      <c r="AS205" s="263">
        <f t="shared" si="744"/>
        <v>0</v>
      </c>
      <c r="AT205" s="263">
        <f t="shared" si="744"/>
        <v>39886.515174999993</v>
      </c>
      <c r="AU205" s="263">
        <f t="shared" si="744"/>
        <v>495969.08412706334</v>
      </c>
      <c r="AX205" s="262" t="s">
        <v>52</v>
      </c>
      <c r="AY205" s="263">
        <f t="shared" ref="AY205:BK205" si="745">AY172+AY188+AY108</f>
        <v>0</v>
      </c>
      <c r="AZ205" s="263">
        <f t="shared" si="745"/>
        <v>0</v>
      </c>
      <c r="BA205" s="263">
        <f t="shared" si="745"/>
        <v>0</v>
      </c>
      <c r="BB205" s="263">
        <f t="shared" si="745"/>
        <v>0</v>
      </c>
      <c r="BC205" s="263">
        <f t="shared" si="745"/>
        <v>0</v>
      </c>
      <c r="BD205" s="263">
        <f t="shared" si="745"/>
        <v>0</v>
      </c>
      <c r="BE205" s="263">
        <f t="shared" si="745"/>
        <v>-12421.016700000133</v>
      </c>
      <c r="BF205" s="263">
        <f t="shared" si="745"/>
        <v>8539.018450000025</v>
      </c>
      <c r="BG205" s="263">
        <f t="shared" si="745"/>
        <v>0</v>
      </c>
      <c r="BH205" s="263">
        <f t="shared" si="745"/>
        <v>0</v>
      </c>
      <c r="BI205" s="263">
        <f t="shared" si="745"/>
        <v>0</v>
      </c>
      <c r="BJ205" s="263">
        <f t="shared" si="745"/>
        <v>102870.74129999999</v>
      </c>
      <c r="BK205" s="263">
        <f t="shared" si="745"/>
        <v>98988.743049999888</v>
      </c>
    </row>
    <row r="206" spans="1:64" s="262" customFormat="1" x14ac:dyDescent="0.25">
      <c r="A206" s="267"/>
      <c r="B206" s="262" t="s">
        <v>51</v>
      </c>
      <c r="C206" s="263">
        <f t="shared" si="721"/>
        <v>0</v>
      </c>
      <c r="D206" s="263">
        <f t="shared" si="721"/>
        <v>0</v>
      </c>
      <c r="E206" s="263">
        <f t="shared" si="721"/>
        <v>0</v>
      </c>
      <c r="F206" s="263">
        <f t="shared" si="721"/>
        <v>0</v>
      </c>
      <c r="G206" s="263">
        <f t="shared" si="721"/>
        <v>0</v>
      </c>
      <c r="H206" s="263">
        <f t="shared" si="721"/>
        <v>0</v>
      </c>
      <c r="I206" s="263">
        <f t="shared" si="721"/>
        <v>0</v>
      </c>
      <c r="J206" s="263">
        <f t="shared" si="721"/>
        <v>0</v>
      </c>
      <c r="K206" s="263">
        <f t="shared" si="721"/>
        <v>0</v>
      </c>
      <c r="L206" s="263">
        <f t="shared" si="721"/>
        <v>0</v>
      </c>
      <c r="M206" s="263">
        <f t="shared" si="721"/>
        <v>0</v>
      </c>
      <c r="N206" s="263">
        <f t="shared" si="721"/>
        <v>0</v>
      </c>
      <c r="O206" s="263">
        <f t="shared" si="721"/>
        <v>0</v>
      </c>
      <c r="R206" s="262" t="s">
        <v>51</v>
      </c>
      <c r="S206" s="263">
        <f t="shared" ref="S206:AE206" si="746">S173+S189+S109</f>
        <v>0</v>
      </c>
      <c r="T206" s="263">
        <f t="shared" si="746"/>
        <v>0</v>
      </c>
      <c r="U206" s="263">
        <f t="shared" si="746"/>
        <v>0</v>
      </c>
      <c r="V206" s="263">
        <f t="shared" si="746"/>
        <v>0</v>
      </c>
      <c r="W206" s="263">
        <f t="shared" si="746"/>
        <v>3372034.128</v>
      </c>
      <c r="X206" s="263">
        <f t="shared" si="746"/>
        <v>0</v>
      </c>
      <c r="Y206" s="263">
        <f t="shared" si="746"/>
        <v>25162.256000000001</v>
      </c>
      <c r="Z206" s="263">
        <f t="shared" si="746"/>
        <v>0</v>
      </c>
      <c r="AA206" s="263">
        <f t="shared" si="746"/>
        <v>0</v>
      </c>
      <c r="AB206" s="263">
        <f t="shared" si="746"/>
        <v>67887.631999999998</v>
      </c>
      <c r="AC206" s="263">
        <f t="shared" si="746"/>
        <v>0</v>
      </c>
      <c r="AD206" s="263">
        <f t="shared" si="746"/>
        <v>0</v>
      </c>
      <c r="AE206" s="263">
        <f t="shared" si="746"/>
        <v>3465084.0160000003</v>
      </c>
      <c r="AH206" s="262" t="s">
        <v>51</v>
      </c>
      <c r="AI206" s="263">
        <f t="shared" ref="AI206:AU206" si="747">AI173+AI189+AI109</f>
        <v>0</v>
      </c>
      <c r="AJ206" s="263">
        <f t="shared" si="747"/>
        <v>0</v>
      </c>
      <c r="AK206" s="263">
        <f t="shared" si="747"/>
        <v>0</v>
      </c>
      <c r="AL206" s="263">
        <f t="shared" si="747"/>
        <v>0</v>
      </c>
      <c r="AM206" s="263">
        <f t="shared" si="747"/>
        <v>0</v>
      </c>
      <c r="AN206" s="263">
        <f t="shared" si="747"/>
        <v>0</v>
      </c>
      <c r="AO206" s="263">
        <f t="shared" si="747"/>
        <v>0</v>
      </c>
      <c r="AP206" s="263">
        <f t="shared" si="747"/>
        <v>0</v>
      </c>
      <c r="AQ206" s="263">
        <f t="shared" si="747"/>
        <v>0</v>
      </c>
      <c r="AR206" s="263">
        <f t="shared" si="747"/>
        <v>0</v>
      </c>
      <c r="AS206" s="263">
        <f t="shared" si="747"/>
        <v>0</v>
      </c>
      <c r="AT206" s="263">
        <f t="shared" si="747"/>
        <v>0</v>
      </c>
      <c r="AU206" s="263">
        <f t="shared" si="747"/>
        <v>0</v>
      </c>
      <c r="AX206" s="262" t="s">
        <v>51</v>
      </c>
      <c r="AY206" s="263">
        <f t="shared" ref="AY206:BK206" si="748">AY173+AY189+AY109</f>
        <v>0</v>
      </c>
      <c r="AZ206" s="263">
        <f t="shared" si="748"/>
        <v>0</v>
      </c>
      <c r="BA206" s="263">
        <f t="shared" si="748"/>
        <v>0</v>
      </c>
      <c r="BB206" s="263">
        <f t="shared" si="748"/>
        <v>0</v>
      </c>
      <c r="BC206" s="263">
        <f t="shared" si="748"/>
        <v>0</v>
      </c>
      <c r="BD206" s="263">
        <f t="shared" si="748"/>
        <v>0</v>
      </c>
      <c r="BE206" s="263">
        <f t="shared" si="748"/>
        <v>0</v>
      </c>
      <c r="BF206" s="263">
        <f t="shared" si="748"/>
        <v>0</v>
      </c>
      <c r="BG206" s="263">
        <f t="shared" si="748"/>
        <v>0</v>
      </c>
      <c r="BH206" s="263">
        <f t="shared" si="748"/>
        <v>0</v>
      </c>
      <c r="BI206" s="263">
        <f t="shared" si="748"/>
        <v>0</v>
      </c>
      <c r="BJ206" s="263">
        <f t="shared" si="748"/>
        <v>436079.728</v>
      </c>
      <c r="BK206" s="263">
        <f t="shared" si="748"/>
        <v>436079.728</v>
      </c>
    </row>
    <row r="207" spans="1:64" s="262" customFormat="1" x14ac:dyDescent="0.25">
      <c r="A207" s="267"/>
      <c r="B207" s="262" t="s">
        <v>50</v>
      </c>
      <c r="C207" s="263">
        <f t="shared" si="721"/>
        <v>0</v>
      </c>
      <c r="D207" s="263">
        <f t="shared" si="721"/>
        <v>0</v>
      </c>
      <c r="E207" s="263">
        <f t="shared" si="721"/>
        <v>0</v>
      </c>
      <c r="F207" s="263">
        <f t="shared" si="721"/>
        <v>0</v>
      </c>
      <c r="G207" s="263">
        <f t="shared" si="721"/>
        <v>0</v>
      </c>
      <c r="H207" s="263">
        <f t="shared" si="721"/>
        <v>0</v>
      </c>
      <c r="I207" s="263">
        <f t="shared" si="721"/>
        <v>0</v>
      </c>
      <c r="J207" s="263">
        <f t="shared" si="721"/>
        <v>0</v>
      </c>
      <c r="K207" s="263">
        <f t="shared" si="721"/>
        <v>0</v>
      </c>
      <c r="L207" s="263">
        <f t="shared" si="721"/>
        <v>0</v>
      </c>
      <c r="M207" s="263">
        <f t="shared" si="721"/>
        <v>0</v>
      </c>
      <c r="N207" s="263">
        <f t="shared" si="721"/>
        <v>0</v>
      </c>
      <c r="O207" s="263">
        <f t="shared" si="721"/>
        <v>0</v>
      </c>
      <c r="R207" s="262" t="s">
        <v>50</v>
      </c>
      <c r="S207" s="263">
        <f t="shared" ref="S207:AE207" si="749">S174+S190+S110</f>
        <v>0</v>
      </c>
      <c r="T207" s="263">
        <f t="shared" si="749"/>
        <v>0</v>
      </c>
      <c r="U207" s="263">
        <f t="shared" si="749"/>
        <v>0</v>
      </c>
      <c r="V207" s="263">
        <f t="shared" si="749"/>
        <v>0</v>
      </c>
      <c r="W207" s="263">
        <f t="shared" si="749"/>
        <v>0</v>
      </c>
      <c r="X207" s="263">
        <f t="shared" si="749"/>
        <v>0</v>
      </c>
      <c r="Y207" s="263">
        <f t="shared" si="749"/>
        <v>0</v>
      </c>
      <c r="Z207" s="263">
        <f t="shared" si="749"/>
        <v>284710.636</v>
      </c>
      <c r="AA207" s="263">
        <f t="shared" si="749"/>
        <v>815953.8600000001</v>
      </c>
      <c r="AB207" s="263">
        <f t="shared" si="749"/>
        <v>0</v>
      </c>
      <c r="AC207" s="263">
        <f t="shared" si="749"/>
        <v>0</v>
      </c>
      <c r="AD207" s="263">
        <f t="shared" si="749"/>
        <v>0</v>
      </c>
      <c r="AE207" s="263">
        <f t="shared" si="749"/>
        <v>1100664.496</v>
      </c>
      <c r="AH207" s="262" t="s">
        <v>50</v>
      </c>
      <c r="AI207" s="263">
        <f t="shared" ref="AI207:AU207" si="750">AI174+AI190+AI110</f>
        <v>0</v>
      </c>
      <c r="AJ207" s="263">
        <f t="shared" si="750"/>
        <v>0</v>
      </c>
      <c r="AK207" s="263">
        <f t="shared" si="750"/>
        <v>0</v>
      </c>
      <c r="AL207" s="263">
        <f t="shared" si="750"/>
        <v>0</v>
      </c>
      <c r="AM207" s="263">
        <f t="shared" si="750"/>
        <v>0</v>
      </c>
      <c r="AN207" s="263">
        <f t="shared" si="750"/>
        <v>0</v>
      </c>
      <c r="AO207" s="263">
        <f t="shared" si="750"/>
        <v>0</v>
      </c>
      <c r="AP207" s="263">
        <f t="shared" si="750"/>
        <v>0</v>
      </c>
      <c r="AQ207" s="263">
        <f t="shared" si="750"/>
        <v>36747.087999999996</v>
      </c>
      <c r="AR207" s="263">
        <f t="shared" si="750"/>
        <v>0</v>
      </c>
      <c r="AS207" s="263">
        <f t="shared" si="750"/>
        <v>264593.59999999998</v>
      </c>
      <c r="AT207" s="263">
        <f t="shared" si="750"/>
        <v>55432.86</v>
      </c>
      <c r="AU207" s="263">
        <f t="shared" si="750"/>
        <v>356773.54799999995</v>
      </c>
      <c r="AX207" s="262" t="s">
        <v>50</v>
      </c>
      <c r="AY207" s="263">
        <f t="shared" ref="AY207:BK207" si="751">AY174+AY190+AY110</f>
        <v>0</v>
      </c>
      <c r="AZ207" s="263">
        <f t="shared" si="751"/>
        <v>0</v>
      </c>
      <c r="BA207" s="263">
        <f t="shared" si="751"/>
        <v>0</v>
      </c>
      <c r="BB207" s="263">
        <f t="shared" si="751"/>
        <v>0</v>
      </c>
      <c r="BC207" s="263">
        <f t="shared" si="751"/>
        <v>0</v>
      </c>
      <c r="BD207" s="263">
        <f t="shared" si="751"/>
        <v>0</v>
      </c>
      <c r="BE207" s="263">
        <f t="shared" si="751"/>
        <v>0</v>
      </c>
      <c r="BF207" s="263">
        <f t="shared" si="751"/>
        <v>0</v>
      </c>
      <c r="BG207" s="263">
        <f t="shared" si="751"/>
        <v>0</v>
      </c>
      <c r="BH207" s="263">
        <f t="shared" si="751"/>
        <v>0</v>
      </c>
      <c r="BI207" s="263">
        <f t="shared" si="751"/>
        <v>0</v>
      </c>
      <c r="BJ207" s="263">
        <f t="shared" si="751"/>
        <v>0</v>
      </c>
      <c r="BK207" s="263">
        <f t="shared" si="751"/>
        <v>0</v>
      </c>
    </row>
    <row r="208" spans="1:64" s="262" customFormat="1" x14ac:dyDescent="0.25">
      <c r="A208" s="267"/>
      <c r="B208" s="262" t="s">
        <v>49</v>
      </c>
      <c r="C208" s="263">
        <f t="shared" si="721"/>
        <v>0</v>
      </c>
      <c r="D208" s="263">
        <f t="shared" si="721"/>
        <v>0</v>
      </c>
      <c r="E208" s="263">
        <f t="shared" si="721"/>
        <v>2403</v>
      </c>
      <c r="F208" s="263">
        <f t="shared" si="721"/>
        <v>2951</v>
      </c>
      <c r="G208" s="263">
        <f t="shared" si="721"/>
        <v>1220</v>
      </c>
      <c r="H208" s="263">
        <f t="shared" si="721"/>
        <v>6377.5460000000003</v>
      </c>
      <c r="I208" s="263">
        <f t="shared" si="721"/>
        <v>0</v>
      </c>
      <c r="J208" s="263">
        <f t="shared" si="721"/>
        <v>0</v>
      </c>
      <c r="K208" s="263">
        <f t="shared" si="721"/>
        <v>58283.601999999999</v>
      </c>
      <c r="L208" s="263">
        <f t="shared" si="721"/>
        <v>211833</v>
      </c>
      <c r="M208" s="263">
        <f t="shared" si="721"/>
        <v>105776.644</v>
      </c>
      <c r="N208" s="263">
        <f t="shared" si="721"/>
        <v>50504.114000000001</v>
      </c>
      <c r="O208" s="263">
        <f t="shared" si="721"/>
        <v>439348.90600000002</v>
      </c>
      <c r="R208" s="262" t="s">
        <v>49</v>
      </c>
      <c r="S208" s="263">
        <f t="shared" ref="S208:AE208" si="752">S175+S191+S111</f>
        <v>0</v>
      </c>
      <c r="T208" s="263">
        <f t="shared" si="752"/>
        <v>0</v>
      </c>
      <c r="U208" s="263">
        <f t="shared" si="752"/>
        <v>52334.75</v>
      </c>
      <c r="V208" s="263">
        <f t="shared" si="752"/>
        <v>0</v>
      </c>
      <c r="W208" s="263">
        <f t="shared" si="752"/>
        <v>0</v>
      </c>
      <c r="X208" s="263">
        <f t="shared" si="752"/>
        <v>5150</v>
      </c>
      <c r="Y208" s="263">
        <f t="shared" si="752"/>
        <v>52778.095999999998</v>
      </c>
      <c r="Z208" s="263">
        <f t="shared" si="752"/>
        <v>0</v>
      </c>
      <c r="AA208" s="263">
        <f t="shared" si="752"/>
        <v>50103.723999999995</v>
      </c>
      <c r="AB208" s="263">
        <f t="shared" si="752"/>
        <v>41242</v>
      </c>
      <c r="AC208" s="263">
        <f t="shared" si="752"/>
        <v>58480.968000000001</v>
      </c>
      <c r="AD208" s="263">
        <f t="shared" si="752"/>
        <v>315971.42</v>
      </c>
      <c r="AE208" s="263">
        <f t="shared" si="752"/>
        <v>576060.95799999998</v>
      </c>
      <c r="AH208" s="262" t="s">
        <v>49</v>
      </c>
      <c r="AI208" s="263">
        <f t="shared" ref="AI208:AU208" si="753">AI175+AI191+AI111</f>
        <v>0</v>
      </c>
      <c r="AJ208" s="263">
        <f t="shared" si="753"/>
        <v>0</v>
      </c>
      <c r="AK208" s="263">
        <f t="shared" si="753"/>
        <v>0</v>
      </c>
      <c r="AL208" s="263">
        <f t="shared" si="753"/>
        <v>0</v>
      </c>
      <c r="AM208" s="263">
        <f t="shared" si="753"/>
        <v>0</v>
      </c>
      <c r="AN208" s="263">
        <f t="shared" si="753"/>
        <v>0</v>
      </c>
      <c r="AO208" s="263">
        <f t="shared" si="753"/>
        <v>0</v>
      </c>
      <c r="AP208" s="263">
        <f t="shared" si="753"/>
        <v>0</v>
      </c>
      <c r="AQ208" s="263">
        <f t="shared" si="753"/>
        <v>0</v>
      </c>
      <c r="AR208" s="263">
        <f t="shared" si="753"/>
        <v>0</v>
      </c>
      <c r="AS208" s="263">
        <f t="shared" si="753"/>
        <v>0</v>
      </c>
      <c r="AT208" s="263">
        <f t="shared" si="753"/>
        <v>0</v>
      </c>
      <c r="AU208" s="263">
        <f t="shared" si="753"/>
        <v>0</v>
      </c>
      <c r="AX208" s="262" t="s">
        <v>49</v>
      </c>
      <c r="AY208" s="263">
        <f t="shared" ref="AY208:BK208" si="754">AY175+AY191+AY111</f>
        <v>0</v>
      </c>
      <c r="AZ208" s="263">
        <f t="shared" si="754"/>
        <v>0</v>
      </c>
      <c r="BA208" s="263">
        <f t="shared" si="754"/>
        <v>0</v>
      </c>
      <c r="BB208" s="263">
        <f t="shared" si="754"/>
        <v>0</v>
      </c>
      <c r="BC208" s="263">
        <f t="shared" si="754"/>
        <v>0</v>
      </c>
      <c r="BD208" s="263">
        <f t="shared" si="754"/>
        <v>0</v>
      </c>
      <c r="BE208" s="263">
        <f t="shared" si="754"/>
        <v>0</v>
      </c>
      <c r="BF208" s="263">
        <f t="shared" si="754"/>
        <v>0</v>
      </c>
      <c r="BG208" s="263">
        <f t="shared" si="754"/>
        <v>0</v>
      </c>
      <c r="BH208" s="263">
        <f t="shared" si="754"/>
        <v>0</v>
      </c>
      <c r="BI208" s="263">
        <f t="shared" si="754"/>
        <v>0</v>
      </c>
      <c r="BJ208" s="263">
        <f t="shared" si="754"/>
        <v>0</v>
      </c>
      <c r="BK208" s="263">
        <f t="shared" si="754"/>
        <v>0</v>
      </c>
    </row>
    <row r="209" spans="1:63" s="262" customFormat="1" x14ac:dyDescent="0.25">
      <c r="A209" s="267"/>
      <c r="B209" s="262" t="s">
        <v>48</v>
      </c>
      <c r="C209" s="263">
        <f t="shared" si="721"/>
        <v>0</v>
      </c>
      <c r="D209" s="263">
        <f t="shared" si="721"/>
        <v>0</v>
      </c>
      <c r="E209" s="263">
        <f t="shared" si="721"/>
        <v>0</v>
      </c>
      <c r="F209" s="263">
        <f t="shared" si="721"/>
        <v>0</v>
      </c>
      <c r="G209" s="263">
        <f t="shared" si="721"/>
        <v>0</v>
      </c>
      <c r="H209" s="263">
        <f t="shared" si="721"/>
        <v>0</v>
      </c>
      <c r="I209" s="263">
        <f t="shared" si="721"/>
        <v>21156</v>
      </c>
      <c r="J209" s="263">
        <f t="shared" si="721"/>
        <v>0</v>
      </c>
      <c r="K209" s="263">
        <f t="shared" si="721"/>
        <v>0</v>
      </c>
      <c r="L209" s="263">
        <f t="shared" si="721"/>
        <v>0</v>
      </c>
      <c r="M209" s="263">
        <f t="shared" si="721"/>
        <v>0</v>
      </c>
      <c r="N209" s="263">
        <f t="shared" si="721"/>
        <v>3567.963134765625</v>
      </c>
      <c r="O209" s="263">
        <f t="shared" si="721"/>
        <v>24723.963134765625</v>
      </c>
      <c r="R209" s="262" t="s">
        <v>48</v>
      </c>
      <c r="S209" s="263">
        <f t="shared" ref="S209:AE209" si="755">S176+S192+S112</f>
        <v>0</v>
      </c>
      <c r="T209" s="263">
        <f t="shared" si="755"/>
        <v>0</v>
      </c>
      <c r="U209" s="263">
        <f t="shared" si="755"/>
        <v>0</v>
      </c>
      <c r="V209" s="263">
        <f t="shared" si="755"/>
        <v>0</v>
      </c>
      <c r="W209" s="263">
        <f t="shared" si="755"/>
        <v>0</v>
      </c>
      <c r="X209" s="263">
        <f t="shared" si="755"/>
        <v>0</v>
      </c>
      <c r="Y209" s="263">
        <f t="shared" si="755"/>
        <v>0</v>
      </c>
      <c r="Z209" s="263">
        <f t="shared" si="755"/>
        <v>0</v>
      </c>
      <c r="AA209" s="263">
        <f t="shared" si="755"/>
        <v>0</v>
      </c>
      <c r="AB209" s="263">
        <f t="shared" si="755"/>
        <v>0</v>
      </c>
      <c r="AC209" s="263">
        <f t="shared" si="755"/>
        <v>0</v>
      </c>
      <c r="AD209" s="263">
        <f t="shared" si="755"/>
        <v>0</v>
      </c>
      <c r="AE209" s="263">
        <f t="shared" si="755"/>
        <v>0</v>
      </c>
      <c r="AH209" s="262" t="s">
        <v>48</v>
      </c>
      <c r="AI209" s="263">
        <f t="shared" ref="AI209:AU209" si="756">AI176+AI192+AI112</f>
        <v>0</v>
      </c>
      <c r="AJ209" s="263">
        <f t="shared" si="756"/>
        <v>0</v>
      </c>
      <c r="AK209" s="263">
        <f t="shared" si="756"/>
        <v>0</v>
      </c>
      <c r="AL209" s="263">
        <f t="shared" si="756"/>
        <v>0</v>
      </c>
      <c r="AM209" s="263">
        <f t="shared" si="756"/>
        <v>0</v>
      </c>
      <c r="AN209" s="263">
        <f t="shared" si="756"/>
        <v>0</v>
      </c>
      <c r="AO209" s="263">
        <f t="shared" si="756"/>
        <v>0</v>
      </c>
      <c r="AP209" s="263">
        <f t="shared" si="756"/>
        <v>0</v>
      </c>
      <c r="AQ209" s="263">
        <f t="shared" si="756"/>
        <v>0</v>
      </c>
      <c r="AR209" s="263">
        <f t="shared" si="756"/>
        <v>0</v>
      </c>
      <c r="AS209" s="263">
        <f t="shared" si="756"/>
        <v>0</v>
      </c>
      <c r="AT209" s="263">
        <f t="shared" si="756"/>
        <v>0</v>
      </c>
      <c r="AU209" s="263">
        <f t="shared" si="756"/>
        <v>0</v>
      </c>
      <c r="AX209" s="262" t="s">
        <v>48</v>
      </c>
      <c r="AY209" s="263">
        <f t="shared" ref="AY209:BK209" si="757">AY176+AY192+AY112</f>
        <v>0</v>
      </c>
      <c r="AZ209" s="263">
        <f t="shared" si="757"/>
        <v>0</v>
      </c>
      <c r="BA209" s="263">
        <f t="shared" si="757"/>
        <v>0</v>
      </c>
      <c r="BB209" s="263">
        <f t="shared" si="757"/>
        <v>0</v>
      </c>
      <c r="BC209" s="263">
        <f t="shared" si="757"/>
        <v>0</v>
      </c>
      <c r="BD209" s="263">
        <f t="shared" si="757"/>
        <v>0</v>
      </c>
      <c r="BE209" s="263">
        <f t="shared" si="757"/>
        <v>0</v>
      </c>
      <c r="BF209" s="263">
        <f t="shared" si="757"/>
        <v>0</v>
      </c>
      <c r="BG209" s="263">
        <f t="shared" si="757"/>
        <v>0</v>
      </c>
      <c r="BH209" s="263">
        <f t="shared" si="757"/>
        <v>0</v>
      </c>
      <c r="BI209" s="263">
        <f t="shared" si="757"/>
        <v>0</v>
      </c>
      <c r="BJ209" s="263">
        <f t="shared" si="757"/>
        <v>0</v>
      </c>
      <c r="BK209" s="263">
        <f t="shared" si="757"/>
        <v>0</v>
      </c>
    </row>
    <row r="210" spans="1:63" s="262" customFormat="1" x14ac:dyDescent="0.25">
      <c r="A210" s="267"/>
      <c r="B210" s="262" t="s">
        <v>42</v>
      </c>
      <c r="C210" s="263">
        <f t="shared" ref="C210:O210" si="758">C177+C193+C113</f>
        <v>0</v>
      </c>
      <c r="D210" s="263">
        <f t="shared" si="758"/>
        <v>505841.99280128721</v>
      </c>
      <c r="E210" s="263">
        <f t="shared" si="758"/>
        <v>1631334.6125949104</v>
      </c>
      <c r="F210" s="263">
        <f t="shared" si="758"/>
        <v>1095276.5357993501</v>
      </c>
      <c r="G210" s="263">
        <f t="shared" si="758"/>
        <v>1262292.6252197428</v>
      </c>
      <c r="H210" s="263">
        <f t="shared" si="758"/>
        <v>1858163.9328437126</v>
      </c>
      <c r="I210" s="263">
        <f t="shared" si="758"/>
        <v>699790.54678376589</v>
      </c>
      <c r="J210" s="263">
        <f t="shared" si="758"/>
        <v>661604.75292161573</v>
      </c>
      <c r="K210" s="263">
        <f t="shared" si="758"/>
        <v>2120373.9588973466</v>
      </c>
      <c r="L210" s="263">
        <f t="shared" si="758"/>
        <v>1773663.6524291579</v>
      </c>
      <c r="M210" s="263">
        <f t="shared" si="758"/>
        <v>2951304.1558048348</v>
      </c>
      <c r="N210" s="263">
        <f t="shared" si="758"/>
        <v>7854400.4352569701</v>
      </c>
      <c r="O210" s="263">
        <f t="shared" si="758"/>
        <v>22414047.201352693</v>
      </c>
      <c r="R210" s="262" t="s">
        <v>42</v>
      </c>
      <c r="S210" s="263">
        <f t="shared" ref="S210:AE210" si="759">S177+S193+S113</f>
        <v>0</v>
      </c>
      <c r="T210" s="263">
        <f t="shared" si="759"/>
        <v>264212.65526896005</v>
      </c>
      <c r="U210" s="263">
        <f t="shared" si="759"/>
        <v>3194327.4070379157</v>
      </c>
      <c r="V210" s="263">
        <f t="shared" si="759"/>
        <v>3428809.4202612969</v>
      </c>
      <c r="W210" s="263">
        <f t="shared" si="759"/>
        <v>9537045.1004090924</v>
      </c>
      <c r="X210" s="263">
        <f t="shared" si="759"/>
        <v>2529732.7343589631</v>
      </c>
      <c r="Y210" s="263">
        <f t="shared" si="759"/>
        <v>3022204.454347597</v>
      </c>
      <c r="Z210" s="263">
        <f t="shared" si="759"/>
        <v>3094543.9335752665</v>
      </c>
      <c r="AA210" s="263">
        <f t="shared" si="759"/>
        <v>3676782.5887402259</v>
      </c>
      <c r="AB210" s="263">
        <f t="shared" si="759"/>
        <v>6932819.9394767219</v>
      </c>
      <c r="AC210" s="263">
        <f t="shared" si="759"/>
        <v>4432257.9366766699</v>
      </c>
      <c r="AD210" s="263">
        <f t="shared" si="759"/>
        <v>17075974.430079464</v>
      </c>
      <c r="AE210" s="263">
        <f t="shared" si="759"/>
        <v>57188710.600232176</v>
      </c>
      <c r="AH210" s="262" t="s">
        <v>42</v>
      </c>
      <c r="AI210" s="263">
        <f t="shared" ref="AI210:AU210" si="760">AI177+AI193+AI113</f>
        <v>0</v>
      </c>
      <c r="AJ210" s="263">
        <f t="shared" si="760"/>
        <v>604155.87539517472</v>
      </c>
      <c r="AK210" s="263">
        <f t="shared" si="760"/>
        <v>136096.52194957243</v>
      </c>
      <c r="AL210" s="263">
        <f t="shared" si="760"/>
        <v>919753.14222656004</v>
      </c>
      <c r="AM210" s="263">
        <f t="shared" si="760"/>
        <v>1003542.2377760441</v>
      </c>
      <c r="AN210" s="263">
        <f t="shared" si="760"/>
        <v>359243.39431660448</v>
      </c>
      <c r="AO210" s="263">
        <f t="shared" si="760"/>
        <v>541244.07238950022</v>
      </c>
      <c r="AP210" s="263">
        <f t="shared" si="760"/>
        <v>1258159.877508455</v>
      </c>
      <c r="AQ210" s="263">
        <f t="shared" si="760"/>
        <v>1997909.0464772594</v>
      </c>
      <c r="AR210" s="263">
        <f t="shared" si="760"/>
        <v>1252695.1646629833</v>
      </c>
      <c r="AS210" s="263">
        <f t="shared" si="760"/>
        <v>324618.74791933398</v>
      </c>
      <c r="AT210" s="263">
        <f t="shared" si="760"/>
        <v>8535094.3929066621</v>
      </c>
      <c r="AU210" s="263">
        <f t="shared" si="760"/>
        <v>16932512.473528147</v>
      </c>
      <c r="AX210" s="262" t="s">
        <v>42</v>
      </c>
      <c r="AY210" s="263">
        <f t="shared" ref="AY210:BK210" si="761">AY177+AY193+AY113</f>
        <v>0</v>
      </c>
      <c r="AZ210" s="263">
        <f t="shared" si="761"/>
        <v>0</v>
      </c>
      <c r="BA210" s="263">
        <f t="shared" si="761"/>
        <v>109507.29988320002</v>
      </c>
      <c r="BB210" s="263">
        <f t="shared" si="761"/>
        <v>0</v>
      </c>
      <c r="BC210" s="263">
        <f t="shared" si="761"/>
        <v>48621.889440000006</v>
      </c>
      <c r="BD210" s="263">
        <f t="shared" si="761"/>
        <v>802283.76159813162</v>
      </c>
      <c r="BE210" s="263">
        <f t="shared" si="761"/>
        <v>-3815.3234347122652</v>
      </c>
      <c r="BF210" s="263">
        <f t="shared" si="761"/>
        <v>193850.00341291245</v>
      </c>
      <c r="BG210" s="263">
        <f t="shared" si="761"/>
        <v>237756.11574209612</v>
      </c>
      <c r="BH210" s="263">
        <f t="shared" si="761"/>
        <v>28928.297412000007</v>
      </c>
      <c r="BI210" s="263">
        <f t="shared" si="761"/>
        <v>0</v>
      </c>
      <c r="BJ210" s="263">
        <f t="shared" si="761"/>
        <v>3622848.1139398329</v>
      </c>
      <c r="BK210" s="263">
        <f t="shared" si="761"/>
        <v>5039980.157993461</v>
      </c>
    </row>
    <row r="213" spans="1:63" x14ac:dyDescent="0.25">
      <c r="B213" s="262" t="s">
        <v>179</v>
      </c>
      <c r="C213" s="275">
        <f>C17+C33+C49+C65+C81+C97+C161</f>
        <v>0</v>
      </c>
      <c r="D213" s="276">
        <f t="shared" ref="D213:O213" si="762">D17+D33+D49+D65+D81+D97+D161</f>
        <v>505841.99280128721</v>
      </c>
      <c r="E213" s="276">
        <f t="shared" si="762"/>
        <v>1258633.0436833752</v>
      </c>
      <c r="F213" s="276">
        <f t="shared" si="762"/>
        <v>1059605.7407447642</v>
      </c>
      <c r="G213" s="276">
        <f t="shared" si="762"/>
        <v>1167927.8419169337</v>
      </c>
      <c r="H213" s="276">
        <f t="shared" si="762"/>
        <v>1848435.534192462</v>
      </c>
      <c r="I213" s="276">
        <f t="shared" si="762"/>
        <v>610206.56162447634</v>
      </c>
      <c r="J213" s="276">
        <f t="shared" si="762"/>
        <v>650424.77812161576</v>
      </c>
      <c r="K213" s="276">
        <f t="shared" si="762"/>
        <v>1646527.2031760258</v>
      </c>
      <c r="L213" s="276">
        <f t="shared" si="762"/>
        <v>1595234.7348561257</v>
      </c>
      <c r="M213" s="276">
        <f t="shared" si="762"/>
        <v>2805170.0649418542</v>
      </c>
      <c r="N213" s="276">
        <f t="shared" si="762"/>
        <v>7809033.7450909615</v>
      </c>
      <c r="O213" s="276">
        <f t="shared" si="762"/>
        <v>20957041.241149884</v>
      </c>
      <c r="R213" s="262" t="s">
        <v>179</v>
      </c>
      <c r="S213" s="275">
        <f>S17+S33+S49+S65+S81+S97+S161</f>
        <v>0</v>
      </c>
      <c r="T213" s="276">
        <f t="shared" ref="T213:AE213" si="763">T17+T33+T49+T65+T81+T97+T161</f>
        <v>264212.65526896005</v>
      </c>
      <c r="U213" s="276">
        <f t="shared" si="763"/>
        <v>3194327.4070379161</v>
      </c>
      <c r="V213" s="276">
        <f t="shared" si="763"/>
        <v>3293943.9515112969</v>
      </c>
      <c r="W213" s="276">
        <f t="shared" si="763"/>
        <v>9537045.1004090905</v>
      </c>
      <c r="X213" s="276">
        <f t="shared" si="763"/>
        <v>2447584.1658200524</v>
      </c>
      <c r="Y213" s="276">
        <f t="shared" si="763"/>
        <v>2634809.7294625067</v>
      </c>
      <c r="Z213" s="276">
        <f t="shared" si="763"/>
        <v>2786151.1218403708</v>
      </c>
      <c r="AA213" s="276">
        <f t="shared" si="763"/>
        <v>3623092.439334766</v>
      </c>
      <c r="AB213" s="276">
        <f t="shared" si="763"/>
        <v>6932819.9394767219</v>
      </c>
      <c r="AC213" s="276">
        <f t="shared" si="763"/>
        <v>4432257.9366766689</v>
      </c>
      <c r="AD213" s="276">
        <f t="shared" si="763"/>
        <v>16657066.056548547</v>
      </c>
      <c r="AE213" s="276">
        <f t="shared" si="763"/>
        <v>55803310.5033869</v>
      </c>
      <c r="AH213" s="262" t="s">
        <v>179</v>
      </c>
      <c r="AI213" s="275">
        <f>AI17+AI33+AI49+AI65+AI81+AI97+AI161</f>
        <v>0</v>
      </c>
      <c r="AJ213" s="276">
        <f t="shared" ref="AJ213:AU213" si="764">AJ17+AJ33+AJ49+AJ65+AJ81+AJ97+AJ161</f>
        <v>604155.87539517472</v>
      </c>
      <c r="AK213" s="276">
        <f t="shared" si="764"/>
        <v>136096.52194957246</v>
      </c>
      <c r="AL213" s="276">
        <f t="shared" si="764"/>
        <v>919753.14222656004</v>
      </c>
      <c r="AM213" s="276">
        <f t="shared" si="764"/>
        <v>1003542.2377760441</v>
      </c>
      <c r="AN213" s="276">
        <f t="shared" si="764"/>
        <v>359243.39431660448</v>
      </c>
      <c r="AO213" s="276">
        <f t="shared" si="764"/>
        <v>487977.17233950016</v>
      </c>
      <c r="AP213" s="276">
        <f t="shared" si="764"/>
        <v>945815.59123345464</v>
      </c>
      <c r="AQ213" s="276">
        <f t="shared" si="764"/>
        <v>1997909.0464772591</v>
      </c>
      <c r="AR213" s="276">
        <f t="shared" si="764"/>
        <v>1252695.1646629833</v>
      </c>
      <c r="AS213" s="276">
        <f t="shared" si="764"/>
        <v>324618.74791933398</v>
      </c>
      <c r="AT213" s="276">
        <f t="shared" si="764"/>
        <v>8495207.8777316622</v>
      </c>
      <c r="AU213" s="276">
        <f t="shared" si="764"/>
        <v>16527014.772028148</v>
      </c>
      <c r="AX213" s="262" t="s">
        <v>179</v>
      </c>
      <c r="AY213" s="275">
        <f>AY17+AY33+AY49+AY65+AY81+AY97+AY161</f>
        <v>0</v>
      </c>
      <c r="AZ213" s="276">
        <f t="shared" ref="AZ213:BK213" si="765">AZ17+AZ33+AZ49+AZ65+AZ81+AZ97+AZ161</f>
        <v>0</v>
      </c>
      <c r="BA213" s="276">
        <f t="shared" si="765"/>
        <v>109507.29988320002</v>
      </c>
      <c r="BB213" s="276">
        <f t="shared" si="765"/>
        <v>0</v>
      </c>
      <c r="BC213" s="276">
        <f t="shared" si="765"/>
        <v>48621.889440000006</v>
      </c>
      <c r="BD213" s="276">
        <f t="shared" si="765"/>
        <v>802283.76159813162</v>
      </c>
      <c r="BE213" s="276">
        <f t="shared" si="765"/>
        <v>8605.6932652878677</v>
      </c>
      <c r="BF213" s="276">
        <f t="shared" si="765"/>
        <v>185310.98496291242</v>
      </c>
      <c r="BG213" s="276">
        <f t="shared" si="765"/>
        <v>237756.11574209612</v>
      </c>
      <c r="BH213" s="276">
        <f t="shared" si="765"/>
        <v>28928.297412000007</v>
      </c>
      <c r="BI213" s="276">
        <f t="shared" si="765"/>
        <v>0</v>
      </c>
      <c r="BJ213" s="276">
        <f t="shared" si="765"/>
        <v>3519977.372639833</v>
      </c>
      <c r="BK213" s="276">
        <f t="shared" si="765"/>
        <v>4940991.4149434613</v>
      </c>
    </row>
    <row r="214" spans="1:63" x14ac:dyDescent="0.25">
      <c r="B214" s="262" t="s">
        <v>180</v>
      </c>
      <c r="C214" s="275">
        <f>C113</f>
        <v>0</v>
      </c>
      <c r="D214" s="276">
        <f t="shared" ref="D214:O214" si="766">D113</f>
        <v>0</v>
      </c>
      <c r="E214" s="276">
        <f t="shared" si="766"/>
        <v>0</v>
      </c>
      <c r="F214" s="276">
        <f t="shared" si="766"/>
        <v>0</v>
      </c>
      <c r="G214" s="276">
        <f t="shared" si="766"/>
        <v>0</v>
      </c>
      <c r="H214" s="276">
        <f t="shared" si="766"/>
        <v>0</v>
      </c>
      <c r="I214" s="276">
        <f t="shared" si="766"/>
        <v>6629.2670499999995</v>
      </c>
      <c r="J214" s="276">
        <f t="shared" si="766"/>
        <v>11179.974799999996</v>
      </c>
      <c r="K214" s="276">
        <f t="shared" si="766"/>
        <v>0</v>
      </c>
      <c r="L214" s="276">
        <f t="shared" si="766"/>
        <v>0</v>
      </c>
      <c r="M214" s="276">
        <f t="shared" si="766"/>
        <v>0</v>
      </c>
      <c r="N214" s="276">
        <f t="shared" si="766"/>
        <v>0</v>
      </c>
      <c r="O214" s="276">
        <f t="shared" si="766"/>
        <v>17809.241849999995</v>
      </c>
      <c r="R214" s="262" t="s">
        <v>180</v>
      </c>
      <c r="S214" s="275">
        <f>S113</f>
        <v>0</v>
      </c>
      <c r="T214" s="276">
        <f t="shared" ref="T214:AE214" si="767">T113</f>
        <v>0</v>
      </c>
      <c r="U214" s="276">
        <f t="shared" si="767"/>
        <v>0</v>
      </c>
      <c r="V214" s="276">
        <f t="shared" si="767"/>
        <v>0</v>
      </c>
      <c r="W214" s="276">
        <f t="shared" si="767"/>
        <v>0</v>
      </c>
      <c r="X214" s="276">
        <f t="shared" si="767"/>
        <v>0</v>
      </c>
      <c r="Y214" s="276">
        <f t="shared" si="767"/>
        <v>138951.73132499997</v>
      </c>
      <c r="Z214" s="276">
        <f t="shared" si="767"/>
        <v>264068.18575833307</v>
      </c>
      <c r="AA214" s="276">
        <f t="shared" si="767"/>
        <v>0</v>
      </c>
      <c r="AB214" s="276">
        <f t="shared" si="767"/>
        <v>0</v>
      </c>
      <c r="AC214" s="276">
        <f t="shared" si="767"/>
        <v>0</v>
      </c>
      <c r="AD214" s="276">
        <f t="shared" si="767"/>
        <v>311.90220000000323</v>
      </c>
      <c r="AE214" s="276">
        <f t="shared" si="767"/>
        <v>403331.81928333302</v>
      </c>
      <c r="AH214" s="262" t="s">
        <v>180</v>
      </c>
      <c r="AI214" s="275">
        <f>AI113</f>
        <v>0</v>
      </c>
      <c r="AJ214" s="276">
        <f t="shared" ref="AJ214:AU214" si="768">AJ113</f>
        <v>0</v>
      </c>
      <c r="AK214" s="276">
        <f t="shared" si="768"/>
        <v>0</v>
      </c>
      <c r="AL214" s="276">
        <f t="shared" si="768"/>
        <v>0</v>
      </c>
      <c r="AM214" s="276">
        <f t="shared" si="768"/>
        <v>0</v>
      </c>
      <c r="AN214" s="276">
        <f t="shared" si="768"/>
        <v>0</v>
      </c>
      <c r="AO214" s="276">
        <f t="shared" si="768"/>
        <v>53266.900050000084</v>
      </c>
      <c r="AP214" s="276">
        <f t="shared" si="768"/>
        <v>312344.2862750002</v>
      </c>
      <c r="AQ214" s="276">
        <f t="shared" si="768"/>
        <v>0</v>
      </c>
      <c r="AR214" s="276">
        <f t="shared" si="768"/>
        <v>0</v>
      </c>
      <c r="AS214" s="276">
        <f t="shared" si="768"/>
        <v>0</v>
      </c>
      <c r="AT214" s="276">
        <f t="shared" si="768"/>
        <v>39886.515174999993</v>
      </c>
      <c r="AU214" s="276">
        <f t="shared" si="768"/>
        <v>405497.70150000026</v>
      </c>
      <c r="AX214" s="262" t="s">
        <v>180</v>
      </c>
      <c r="AY214" s="275">
        <f>AY113</f>
        <v>0</v>
      </c>
      <c r="AZ214" s="276">
        <f t="shared" ref="AZ214:BK214" si="769">AZ113</f>
        <v>0</v>
      </c>
      <c r="BA214" s="276">
        <f t="shared" si="769"/>
        <v>0</v>
      </c>
      <c r="BB214" s="276">
        <f t="shared" si="769"/>
        <v>0</v>
      </c>
      <c r="BC214" s="276">
        <f t="shared" si="769"/>
        <v>0</v>
      </c>
      <c r="BD214" s="276">
        <f t="shared" si="769"/>
        <v>0</v>
      </c>
      <c r="BE214" s="276">
        <f t="shared" si="769"/>
        <v>-12421.016700000133</v>
      </c>
      <c r="BF214" s="276">
        <f t="shared" si="769"/>
        <v>8539.018450000025</v>
      </c>
      <c r="BG214" s="276">
        <f t="shared" si="769"/>
        <v>0</v>
      </c>
      <c r="BH214" s="276">
        <f t="shared" si="769"/>
        <v>0</v>
      </c>
      <c r="BI214" s="276">
        <f t="shared" si="769"/>
        <v>0</v>
      </c>
      <c r="BJ214" s="276">
        <f t="shared" si="769"/>
        <v>102870.74129999999</v>
      </c>
      <c r="BK214" s="276">
        <f t="shared" si="769"/>
        <v>98988.743049999888</v>
      </c>
    </row>
    <row r="215" spans="1:63" x14ac:dyDescent="0.25">
      <c r="B215" s="262" t="s">
        <v>181</v>
      </c>
      <c r="C215" s="275">
        <f>C129+C145</f>
        <v>0</v>
      </c>
      <c r="D215" s="276">
        <f t="shared" ref="D215:O215" si="770">D129+D145</f>
        <v>0</v>
      </c>
      <c r="E215" s="276">
        <f t="shared" si="770"/>
        <v>372701.5689115352</v>
      </c>
      <c r="F215" s="276">
        <f t="shared" si="770"/>
        <v>35670.795054586088</v>
      </c>
      <c r="G215" s="276">
        <f t="shared" si="770"/>
        <v>94364.78330280933</v>
      </c>
      <c r="H215" s="276">
        <f t="shared" si="770"/>
        <v>9728.3986512507508</v>
      </c>
      <c r="I215" s="276">
        <f t="shared" si="770"/>
        <v>82954.718109289635</v>
      </c>
      <c r="J215" s="276">
        <f t="shared" si="770"/>
        <v>0</v>
      </c>
      <c r="K215" s="276">
        <f t="shared" si="770"/>
        <v>473846.75572132115</v>
      </c>
      <c r="L215" s="276">
        <f t="shared" si="770"/>
        <v>178428.91757303229</v>
      </c>
      <c r="M215" s="276">
        <f t="shared" si="770"/>
        <v>146134.09086298119</v>
      </c>
      <c r="N215" s="276">
        <f t="shared" si="770"/>
        <v>45366.690166008317</v>
      </c>
      <c r="O215" s="276">
        <f t="shared" si="770"/>
        <v>1439196.7183528137</v>
      </c>
      <c r="R215" s="262" t="s">
        <v>181</v>
      </c>
      <c r="S215" s="275">
        <f>S129+S145</f>
        <v>0</v>
      </c>
      <c r="T215" s="276">
        <f t="shared" ref="T215:AE215" si="771">T129+T145</f>
        <v>0</v>
      </c>
      <c r="U215" s="276">
        <f t="shared" si="771"/>
        <v>0</v>
      </c>
      <c r="V215" s="276">
        <f t="shared" si="771"/>
        <v>134865.46875</v>
      </c>
      <c r="W215" s="276">
        <f t="shared" si="771"/>
        <v>0</v>
      </c>
      <c r="X215" s="276">
        <f t="shared" si="771"/>
        <v>82148.568538910404</v>
      </c>
      <c r="Y215" s="276">
        <f t="shared" si="771"/>
        <v>248442.99356009031</v>
      </c>
      <c r="Z215" s="276">
        <f t="shared" si="771"/>
        <v>44324.6259765625</v>
      </c>
      <c r="AA215" s="276">
        <f t="shared" si="771"/>
        <v>53690.149405459939</v>
      </c>
      <c r="AB215" s="276">
        <f t="shared" si="771"/>
        <v>0</v>
      </c>
      <c r="AC215" s="276">
        <f t="shared" si="771"/>
        <v>0</v>
      </c>
      <c r="AD215" s="276">
        <f t="shared" si="771"/>
        <v>418596.47133091826</v>
      </c>
      <c r="AE215" s="276">
        <f t="shared" si="771"/>
        <v>982068.27756194142</v>
      </c>
      <c r="AH215" s="262" t="s">
        <v>181</v>
      </c>
      <c r="AI215" s="275">
        <f>AI129+AI145</f>
        <v>0</v>
      </c>
      <c r="AJ215" s="276">
        <f t="shared" ref="AJ215:AU215" si="772">AJ129+AJ145</f>
        <v>0</v>
      </c>
      <c r="AK215" s="276">
        <f t="shared" si="772"/>
        <v>0</v>
      </c>
      <c r="AL215" s="276">
        <f t="shared" si="772"/>
        <v>0</v>
      </c>
      <c r="AM215" s="276">
        <f t="shared" si="772"/>
        <v>0</v>
      </c>
      <c r="AN215" s="276">
        <f t="shared" si="772"/>
        <v>0</v>
      </c>
      <c r="AO215" s="276">
        <f t="shared" si="772"/>
        <v>0</v>
      </c>
      <c r="AP215" s="276">
        <f t="shared" si="772"/>
        <v>0</v>
      </c>
      <c r="AQ215" s="276">
        <f t="shared" si="772"/>
        <v>0</v>
      </c>
      <c r="AR215" s="276">
        <f t="shared" si="772"/>
        <v>0</v>
      </c>
      <c r="AS215" s="276">
        <f t="shared" si="772"/>
        <v>0</v>
      </c>
      <c r="AT215" s="276">
        <f t="shared" si="772"/>
        <v>0</v>
      </c>
      <c r="AU215" s="276">
        <f t="shared" si="772"/>
        <v>0</v>
      </c>
      <c r="AX215" s="262" t="s">
        <v>181</v>
      </c>
      <c r="AY215" s="275">
        <f>AY129+AY145</f>
        <v>0</v>
      </c>
      <c r="AZ215" s="276">
        <f t="shared" ref="AZ215:BK215" si="773">AZ129+AZ145</f>
        <v>0</v>
      </c>
      <c r="BA215" s="276">
        <f t="shared" si="773"/>
        <v>0</v>
      </c>
      <c r="BB215" s="276">
        <f t="shared" si="773"/>
        <v>0</v>
      </c>
      <c r="BC215" s="276">
        <f t="shared" si="773"/>
        <v>0</v>
      </c>
      <c r="BD215" s="276">
        <f t="shared" si="773"/>
        <v>0</v>
      </c>
      <c r="BE215" s="276">
        <f t="shared" si="773"/>
        <v>0</v>
      </c>
      <c r="BF215" s="276">
        <f t="shared" si="773"/>
        <v>0</v>
      </c>
      <c r="BG215" s="276">
        <f t="shared" si="773"/>
        <v>0</v>
      </c>
      <c r="BH215" s="276">
        <f t="shared" si="773"/>
        <v>0</v>
      </c>
      <c r="BI215" s="276">
        <f t="shared" si="773"/>
        <v>0</v>
      </c>
      <c r="BJ215" s="276">
        <f t="shared" si="773"/>
        <v>0</v>
      </c>
      <c r="BK215" s="276">
        <f t="shared" si="773"/>
        <v>0</v>
      </c>
    </row>
  </sheetData>
  <mergeCells count="56">
    <mergeCell ref="AY1:BJ1"/>
    <mergeCell ref="A4:A16"/>
    <mergeCell ref="A20:A32"/>
    <mergeCell ref="A36:A48"/>
    <mergeCell ref="A52:A64"/>
    <mergeCell ref="C1:N1"/>
    <mergeCell ref="S1:AD1"/>
    <mergeCell ref="AW4:AW16"/>
    <mergeCell ref="AW20:AW32"/>
    <mergeCell ref="AW36:AW48"/>
    <mergeCell ref="AG4:AG16"/>
    <mergeCell ref="AG20:AG32"/>
    <mergeCell ref="AG36:AG48"/>
    <mergeCell ref="Q4:Q16"/>
    <mergeCell ref="Q20:Q32"/>
    <mergeCell ref="Q36:Q48"/>
    <mergeCell ref="A68:A80"/>
    <mergeCell ref="AW52:AW64"/>
    <mergeCell ref="Q52:Q64"/>
    <mergeCell ref="AG52:AG64"/>
    <mergeCell ref="A116:A128"/>
    <mergeCell ref="Q68:Q80"/>
    <mergeCell ref="AG68:AG80"/>
    <mergeCell ref="A132:A144"/>
    <mergeCell ref="Q132:Q144"/>
    <mergeCell ref="A84:A96"/>
    <mergeCell ref="A100:A112"/>
    <mergeCell ref="AW100:AW112"/>
    <mergeCell ref="AW116:AW128"/>
    <mergeCell ref="Q84:Q96"/>
    <mergeCell ref="Q100:Q112"/>
    <mergeCell ref="Q116:Q128"/>
    <mergeCell ref="AW84:AW96"/>
    <mergeCell ref="AI1:AT1"/>
    <mergeCell ref="AG84:AG96"/>
    <mergeCell ref="AG100:AG112"/>
    <mergeCell ref="AG116:AG128"/>
    <mergeCell ref="AW68:AW80"/>
    <mergeCell ref="A180:A192"/>
    <mergeCell ref="Q180:Q192"/>
    <mergeCell ref="AG180:AG192"/>
    <mergeCell ref="AW180:AW192"/>
    <mergeCell ref="AG148:AG160"/>
    <mergeCell ref="Q164:Q176"/>
    <mergeCell ref="AG164:AG176"/>
    <mergeCell ref="AW164:AW176"/>
    <mergeCell ref="Q148:Q160"/>
    <mergeCell ref="A164:A176"/>
    <mergeCell ref="A148:A160"/>
    <mergeCell ref="M194:N194"/>
    <mergeCell ref="AC194:AD194"/>
    <mergeCell ref="AS194:AT194"/>
    <mergeCell ref="BI194:BJ194"/>
    <mergeCell ref="AW132:AW144"/>
    <mergeCell ref="AW148:AW160"/>
    <mergeCell ref="AG132:AG1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P219"/>
  <sheetViews>
    <sheetView topLeftCell="A182" zoomScale="90" zoomScaleNormal="90" workbookViewId="0">
      <pane xSplit="1" topLeftCell="C1" activePane="topRight" state="frozen"/>
      <selection pane="topRight" activeCell="Q220" sqref="Q220"/>
    </sheetView>
  </sheetViews>
  <sheetFormatPr defaultRowHeight="15" x14ac:dyDescent="0.25"/>
  <cols>
    <col min="1" max="1" width="7.7109375" customWidth="1"/>
    <col min="2" max="2" width="17.7109375" bestFit="1" customWidth="1"/>
    <col min="3" max="3" width="14.28515625" bestFit="1" customWidth="1"/>
    <col min="4" max="4" width="11.7109375" bestFit="1" customWidth="1"/>
    <col min="5" max="5" width="12.7109375" bestFit="1" customWidth="1"/>
    <col min="6" max="6" width="11.7109375" bestFit="1" customWidth="1"/>
    <col min="7" max="7" width="12.7109375" customWidth="1"/>
    <col min="8" max="8" width="11.7109375" bestFit="1" customWidth="1"/>
    <col min="9" max="9" width="12.7109375" bestFit="1" customWidth="1"/>
    <col min="10" max="10" width="11.7109375" bestFit="1" customWidth="1"/>
    <col min="11" max="11" width="12.28515625" customWidth="1"/>
    <col min="12" max="14" width="13.28515625" customWidth="1"/>
    <col min="15" max="15" width="14.42578125" style="1" bestFit="1" customWidth="1"/>
    <col min="16" max="16" width="13.42578125" customWidth="1"/>
  </cols>
  <sheetData>
    <row r="1" spans="1:15" ht="31.5" x14ac:dyDescent="0.6">
      <c r="A1" s="87"/>
      <c r="B1" s="87"/>
      <c r="C1" s="537" t="s">
        <v>151</v>
      </c>
      <c r="D1" s="538"/>
      <c r="E1" s="538"/>
      <c r="F1" s="538"/>
      <c r="G1" s="538"/>
      <c r="H1" s="538"/>
      <c r="I1" s="538"/>
      <c r="J1" s="538"/>
      <c r="K1" s="538"/>
      <c r="L1" s="538"/>
      <c r="M1" s="538"/>
      <c r="N1" s="539"/>
      <c r="O1" s="88"/>
    </row>
    <row r="2" spans="1:15" ht="5.25" customHeight="1" thickBot="1" x14ac:dyDescent="0.65">
      <c r="A2" s="87"/>
      <c r="B2" s="87"/>
      <c r="C2" s="89"/>
      <c r="D2" s="90"/>
      <c r="E2" s="90"/>
      <c r="F2" s="90"/>
      <c r="G2" s="90"/>
      <c r="H2" s="90"/>
      <c r="I2" s="90"/>
      <c r="J2" s="90"/>
      <c r="K2" s="90"/>
      <c r="L2" s="90"/>
      <c r="M2" s="90"/>
      <c r="N2" s="91"/>
      <c r="O2" s="88"/>
    </row>
    <row r="3" spans="1:15" ht="21.6" customHeight="1" thickBot="1" x14ac:dyDescent="0.3">
      <c r="B3" s="181" t="s">
        <v>35</v>
      </c>
      <c r="C3" s="182">
        <f>'BIZ kWh ENTRY'!C3</f>
        <v>44927</v>
      </c>
      <c r="D3" s="182">
        <f>'BIZ kWh ENTRY'!D3</f>
        <v>44958</v>
      </c>
      <c r="E3" s="182">
        <f>'BIZ kWh ENTRY'!E3</f>
        <v>44986</v>
      </c>
      <c r="F3" s="182">
        <f>'BIZ kWh ENTRY'!F3</f>
        <v>45017</v>
      </c>
      <c r="G3" s="182">
        <f>'BIZ kWh ENTRY'!G3</f>
        <v>45047</v>
      </c>
      <c r="H3" s="182">
        <f>'BIZ kWh ENTRY'!H3</f>
        <v>45078</v>
      </c>
      <c r="I3" s="182">
        <f>'BIZ kWh ENTRY'!I3</f>
        <v>45108</v>
      </c>
      <c r="J3" s="182">
        <f>'BIZ kWh ENTRY'!J3</f>
        <v>45139</v>
      </c>
      <c r="K3" s="182">
        <f>'BIZ kWh ENTRY'!K3</f>
        <v>45170</v>
      </c>
      <c r="L3" s="182">
        <f>'BIZ kWh ENTRY'!L3</f>
        <v>45200</v>
      </c>
      <c r="M3" s="182">
        <f>'BIZ kWh ENTRY'!M3</f>
        <v>45231</v>
      </c>
      <c r="N3" s="189" t="str">
        <f>'BIZ kWh ENTRY'!N3</f>
        <v>Dec-23 +</v>
      </c>
      <c r="O3" s="183" t="s">
        <v>33</v>
      </c>
    </row>
    <row r="4" spans="1:15" ht="15" customHeight="1" x14ac:dyDescent="0.25">
      <c r="A4" s="545" t="s">
        <v>68</v>
      </c>
      <c r="B4" s="11" t="s">
        <v>60</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70">
        <f t="shared" ref="O4:O17" si="0">SUM(C4:N4)</f>
        <v>0</v>
      </c>
    </row>
    <row r="5" spans="1:15" x14ac:dyDescent="0.25">
      <c r="A5" s="546"/>
      <c r="B5" s="12" t="s">
        <v>59</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70">
        <f t="shared" si="0"/>
        <v>0</v>
      </c>
    </row>
    <row r="6" spans="1:15" x14ac:dyDescent="0.25">
      <c r="A6" s="546"/>
      <c r="B6" s="11" t="s">
        <v>58</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70">
        <f t="shared" si="0"/>
        <v>0</v>
      </c>
    </row>
    <row r="7" spans="1:15" x14ac:dyDescent="0.25">
      <c r="A7" s="546"/>
      <c r="B7" s="11" t="s">
        <v>57</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9034</v>
      </c>
      <c r="G7" s="3">
        <f>SUM('BIZ kWh ENTRY'!G7,'BIZ kWh ENTRY'!W7,'BIZ kWh ENTRY'!AM7,'BIZ kWh ENTRY'!BC7)</f>
        <v>11497</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8212</v>
      </c>
      <c r="M7" s="3">
        <f>SUM('BIZ kWh ENTRY'!M7,'BIZ kWh ENTRY'!AC7,'BIZ kWh ENTRY'!AS7,'BIZ kWh ENTRY'!BI7)</f>
        <v>821</v>
      </c>
      <c r="N7" s="3">
        <f>SUM('BIZ kWh ENTRY'!N7,'BIZ kWh ENTRY'!AD7,'BIZ kWh ENTRY'!AT7,'BIZ kWh ENTRY'!BJ7)</f>
        <v>1745</v>
      </c>
      <c r="O7" s="70">
        <f t="shared" si="0"/>
        <v>31309</v>
      </c>
    </row>
    <row r="8" spans="1:15" x14ac:dyDescent="0.25">
      <c r="A8" s="546"/>
      <c r="B8" s="12" t="s">
        <v>56</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70">
        <f t="shared" si="0"/>
        <v>0</v>
      </c>
    </row>
    <row r="9" spans="1:15" x14ac:dyDescent="0.25">
      <c r="A9" s="546"/>
      <c r="B9" s="11" t="s">
        <v>55</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70">
        <f t="shared" si="0"/>
        <v>0</v>
      </c>
    </row>
    <row r="10" spans="1:15" x14ac:dyDescent="0.25">
      <c r="A10" s="546"/>
      <c r="B10" s="11" t="s">
        <v>54</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70">
        <f t="shared" si="0"/>
        <v>0</v>
      </c>
    </row>
    <row r="11" spans="1:15" x14ac:dyDescent="0.25">
      <c r="A11" s="546"/>
      <c r="B11" s="11" t="s">
        <v>53</v>
      </c>
      <c r="C11" s="3">
        <f>SUM('BIZ kWh ENTRY'!C11,'BIZ kWh ENTRY'!S11,'BIZ kWh ENTRY'!AI11,'BIZ kWh ENTRY'!AY11)</f>
        <v>0</v>
      </c>
      <c r="D11" s="3">
        <f>SUM('BIZ kWh ENTRY'!D11,'BIZ kWh ENTRY'!T11,'BIZ kWh ENTRY'!AJ11,'BIZ kWh ENTRY'!AZ11)</f>
        <v>0</v>
      </c>
      <c r="E11" s="3">
        <f>SUM('BIZ kWh ENTRY'!E11,'BIZ kWh ENTRY'!U11,'BIZ kWh ENTRY'!AK11,'BIZ kWh ENTRY'!BA11)</f>
        <v>98112.994099119998</v>
      </c>
      <c r="F11" s="3">
        <f>SUM('BIZ kWh ENTRY'!F11,'BIZ kWh ENTRY'!V11,'BIZ kWh ENTRY'!AL11,'BIZ kWh ENTRY'!BB11)</f>
        <v>106544.80897059999</v>
      </c>
      <c r="G11" s="3">
        <f>SUM('BIZ kWh ENTRY'!G11,'BIZ kWh ENTRY'!W11,'BIZ kWh ENTRY'!AM11,'BIZ kWh ENTRY'!BC11)</f>
        <v>318485.55598859995</v>
      </c>
      <c r="H11" s="3">
        <f>SUM('BIZ kWh ENTRY'!H11,'BIZ kWh ENTRY'!X11,'BIZ kWh ENTRY'!AN11,'BIZ kWh ENTRY'!BD11)</f>
        <v>214331.98789002004</v>
      </c>
      <c r="I11" s="3">
        <f>SUM('BIZ kWh ENTRY'!I11,'BIZ kWh ENTRY'!Y11,'BIZ kWh ENTRY'!AO11,'BIZ kWh ENTRY'!BE11)</f>
        <v>62921.579720999995</v>
      </c>
      <c r="J11" s="3">
        <f>SUM('BIZ kWh ENTRY'!J11,'BIZ kWh ENTRY'!Z11,'BIZ kWh ENTRY'!AP11,'BIZ kWh ENTRY'!BF11)</f>
        <v>128227.86828852</v>
      </c>
      <c r="K11" s="3">
        <f>SUM('BIZ kWh ENTRY'!K11,'BIZ kWh ENTRY'!AA11,'BIZ kWh ENTRY'!AQ11,'BIZ kWh ENTRY'!BG11)</f>
        <v>287334.70569803996</v>
      </c>
      <c r="L11" s="3">
        <f>SUM('BIZ kWh ENTRY'!L11,'BIZ kWh ENTRY'!AB11,'BIZ kWh ENTRY'!AR11,'BIZ kWh ENTRY'!BH11)</f>
        <v>171309.6300916</v>
      </c>
      <c r="M11" s="3">
        <f>SUM('BIZ kWh ENTRY'!M11,'BIZ kWh ENTRY'!AC11,'BIZ kWh ENTRY'!AS11,'BIZ kWh ENTRY'!BI11)</f>
        <v>268842.99722280004</v>
      </c>
      <c r="N11" s="3">
        <f>SUM('BIZ kWh ENTRY'!N11,'BIZ kWh ENTRY'!AD11,'BIZ kWh ENTRY'!AT11,'BIZ kWh ENTRY'!BJ11)</f>
        <v>2085102.0830378875</v>
      </c>
      <c r="O11" s="70">
        <f t="shared" si="0"/>
        <v>3741214.2110081874</v>
      </c>
    </row>
    <row r="12" spans="1:15" x14ac:dyDescent="0.25">
      <c r="A12" s="546"/>
      <c r="B12" s="11" t="s">
        <v>52</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70">
        <f t="shared" si="0"/>
        <v>0</v>
      </c>
    </row>
    <row r="13" spans="1:15" x14ac:dyDescent="0.25">
      <c r="A13" s="546"/>
      <c r="B13" s="11" t="s">
        <v>51</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70">
        <f t="shared" si="0"/>
        <v>0</v>
      </c>
    </row>
    <row r="14" spans="1:15" x14ac:dyDescent="0.25">
      <c r="A14" s="546"/>
      <c r="B14" s="11" t="s">
        <v>50</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70">
        <f t="shared" si="0"/>
        <v>0</v>
      </c>
    </row>
    <row r="15" spans="1:15" x14ac:dyDescent="0.25">
      <c r="A15" s="546"/>
      <c r="B15" s="11" t="s">
        <v>49</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2951</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70">
        <f t="shared" si="0"/>
        <v>2951</v>
      </c>
    </row>
    <row r="16" spans="1:15" ht="15.75" thickBot="1" x14ac:dyDescent="0.3">
      <c r="A16" s="547"/>
      <c r="B16" s="11" t="s">
        <v>48</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70">
        <f t="shared" si="0"/>
        <v>0</v>
      </c>
    </row>
    <row r="17" spans="1:15" ht="15.75" thickBot="1" x14ac:dyDescent="0.3">
      <c r="A17" s="74"/>
      <c r="B17" s="185" t="s">
        <v>42</v>
      </c>
      <c r="C17" s="186">
        <f t="shared" ref="C17:N17" si="1">SUM(C4:C16)</f>
        <v>0</v>
      </c>
      <c r="D17" s="186">
        <f t="shared" si="1"/>
        <v>0</v>
      </c>
      <c r="E17" s="186">
        <f t="shared" si="1"/>
        <v>98112.994099119998</v>
      </c>
      <c r="F17" s="186">
        <f t="shared" si="1"/>
        <v>118529.80897059999</v>
      </c>
      <c r="G17" s="186">
        <f t="shared" si="1"/>
        <v>329982.55598859995</v>
      </c>
      <c r="H17" s="186">
        <f t="shared" si="1"/>
        <v>214331.98789002004</v>
      </c>
      <c r="I17" s="186">
        <f t="shared" si="1"/>
        <v>62921.579720999995</v>
      </c>
      <c r="J17" s="186">
        <f t="shared" si="1"/>
        <v>128227.86828852</v>
      </c>
      <c r="K17" s="186">
        <f t="shared" si="1"/>
        <v>287334.70569803996</v>
      </c>
      <c r="L17" s="186">
        <f t="shared" si="1"/>
        <v>179521.6300916</v>
      </c>
      <c r="M17" s="186">
        <f t="shared" si="1"/>
        <v>269663.99722280004</v>
      </c>
      <c r="N17" s="186">
        <f t="shared" si="1"/>
        <v>2086847.0830378875</v>
      </c>
      <c r="O17" s="73">
        <f t="shared" si="0"/>
        <v>3775474.2110081874</v>
      </c>
    </row>
    <row r="18" spans="1:15" ht="21.75" thickBot="1" x14ac:dyDescent="0.4">
      <c r="A18" s="76"/>
    </row>
    <row r="19" spans="1:15" ht="21.75" thickBot="1" x14ac:dyDescent="0.4">
      <c r="A19" s="76"/>
      <c r="B19" s="181" t="s">
        <v>35</v>
      </c>
      <c r="C19" s="182">
        <f>C$3</f>
        <v>44927</v>
      </c>
      <c r="D19" s="182">
        <f t="shared" ref="D19:N19" si="2">D$3</f>
        <v>44958</v>
      </c>
      <c r="E19" s="182">
        <f t="shared" si="2"/>
        <v>44986</v>
      </c>
      <c r="F19" s="182">
        <f t="shared" si="2"/>
        <v>45017</v>
      </c>
      <c r="G19" s="182">
        <f t="shared" si="2"/>
        <v>45047</v>
      </c>
      <c r="H19" s="182">
        <f t="shared" si="2"/>
        <v>45078</v>
      </c>
      <c r="I19" s="182">
        <f t="shared" si="2"/>
        <v>45108</v>
      </c>
      <c r="J19" s="182">
        <f t="shared" si="2"/>
        <v>45139</v>
      </c>
      <c r="K19" s="182">
        <f t="shared" si="2"/>
        <v>45170</v>
      </c>
      <c r="L19" s="182">
        <f t="shared" si="2"/>
        <v>45200</v>
      </c>
      <c r="M19" s="182">
        <f t="shared" si="2"/>
        <v>45231</v>
      </c>
      <c r="N19" s="182" t="str">
        <f t="shared" si="2"/>
        <v>Dec-23 +</v>
      </c>
      <c r="O19" s="183" t="s">
        <v>33</v>
      </c>
    </row>
    <row r="20" spans="1:15" ht="15" customHeight="1" x14ac:dyDescent="0.25">
      <c r="A20" s="542" t="s">
        <v>67</v>
      </c>
      <c r="B20" s="11" t="s">
        <v>60</v>
      </c>
      <c r="C20" s="3">
        <f>SUM('BIZ kWh ENTRY'!C20,'BIZ kWh ENTRY'!S20,'BIZ kWh ENTRY'!AI20,'BIZ kWh ENTRY'!AY20)</f>
        <v>0</v>
      </c>
      <c r="D20" s="3">
        <f>SUM('BIZ kWh ENTRY'!D20,'BIZ kWh ENTRY'!T20,'BIZ kWh ENTRY'!AJ20,'BIZ kWh ENTRY'!AZ20)</f>
        <v>69559</v>
      </c>
      <c r="E20" s="3">
        <f>SUM('BIZ kWh ENTRY'!E20,'BIZ kWh ENTRY'!U20,'BIZ kWh ENTRY'!AK20,'BIZ kWh ENTRY'!BA20)</f>
        <v>134212</v>
      </c>
      <c r="F20" s="3">
        <f>SUM('BIZ kWh ENTRY'!F20,'BIZ kWh ENTRY'!V20,'BIZ kWh ENTRY'!AL20,'BIZ kWh ENTRY'!BB20)</f>
        <v>593627</v>
      </c>
      <c r="G20" s="3">
        <f>SUM('BIZ kWh ENTRY'!G20,'BIZ kWh ENTRY'!W20,'BIZ kWh ENTRY'!AM20,'BIZ kWh ENTRY'!BC20)</f>
        <v>381013</v>
      </c>
      <c r="H20" s="3">
        <f>SUM('BIZ kWh ENTRY'!H20,'BIZ kWh ENTRY'!X20,'BIZ kWh ENTRY'!AN20,'BIZ kWh ENTRY'!BD20)</f>
        <v>100101</v>
      </c>
      <c r="I20" s="3">
        <f>SUM('BIZ kWh ENTRY'!I20,'BIZ kWh ENTRY'!Y20,'BIZ kWh ENTRY'!AO20,'BIZ kWh ENTRY'!BE20)</f>
        <v>0</v>
      </c>
      <c r="J20" s="3">
        <f>SUM('BIZ kWh ENTRY'!J20,'BIZ kWh ENTRY'!Z20,'BIZ kWh ENTRY'!AP20,'BIZ kWh ENTRY'!BF20)</f>
        <v>0</v>
      </c>
      <c r="K20" s="3">
        <f>SUM('BIZ kWh ENTRY'!K20,'BIZ kWh ENTRY'!AA20,'BIZ kWh ENTRY'!AQ20,'BIZ kWh ENTRY'!BG20)</f>
        <v>84066</v>
      </c>
      <c r="L20" s="3">
        <f>SUM('BIZ kWh ENTRY'!L20,'BIZ kWh ENTRY'!AB20,'BIZ kWh ENTRY'!AR20,'BIZ kWh ENTRY'!BH20)</f>
        <v>0</v>
      </c>
      <c r="M20" s="3">
        <f>SUM('BIZ kWh ENTRY'!M20,'BIZ kWh ENTRY'!AC20,'BIZ kWh ENTRY'!AS20,'BIZ kWh ENTRY'!BI20)</f>
        <v>0</v>
      </c>
      <c r="N20" s="3">
        <f>SUM('BIZ kWh ENTRY'!N20,'BIZ kWh ENTRY'!AD20,'BIZ kWh ENTRY'!AT20,'BIZ kWh ENTRY'!BJ20)</f>
        <v>1167832</v>
      </c>
      <c r="O20" s="70">
        <f t="shared" ref="O20:O33" si="3">SUM(C20:N20)</f>
        <v>2530410</v>
      </c>
    </row>
    <row r="21" spans="1:15" x14ac:dyDescent="0.25">
      <c r="A21" s="543"/>
      <c r="B21" s="12" t="s">
        <v>59</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32324.144</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0</v>
      </c>
      <c r="L21" s="3">
        <f>SUM('BIZ kWh ENTRY'!L21,'BIZ kWh ENTRY'!AB21,'BIZ kWh ENTRY'!AR21,'BIZ kWh ENTRY'!BH21)</f>
        <v>73906.349999999991</v>
      </c>
      <c r="M21" s="3">
        <f>SUM('BIZ kWh ENTRY'!M21,'BIZ kWh ENTRY'!AC21,'BIZ kWh ENTRY'!AS21,'BIZ kWh ENTRY'!BI21)</f>
        <v>0</v>
      </c>
      <c r="N21" s="3">
        <f>SUM('BIZ kWh ENTRY'!N21,'BIZ kWh ENTRY'!AD21,'BIZ kWh ENTRY'!AT21,'BIZ kWh ENTRY'!BJ21)</f>
        <v>0</v>
      </c>
      <c r="O21" s="70">
        <f t="shared" si="3"/>
        <v>106230.49399999999</v>
      </c>
    </row>
    <row r="22" spans="1:15" x14ac:dyDescent="0.25">
      <c r="A22" s="543"/>
      <c r="B22" s="11" t="s">
        <v>58</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70">
        <f t="shared" si="3"/>
        <v>0</v>
      </c>
    </row>
    <row r="23" spans="1:15" x14ac:dyDescent="0.25">
      <c r="A23" s="543"/>
      <c r="B23" s="11" t="s">
        <v>57</v>
      </c>
      <c r="C23" s="3">
        <f>SUM('BIZ kWh ENTRY'!C23,'BIZ kWh ENTRY'!S23,'BIZ kWh ENTRY'!AI23,'BIZ kWh ENTRY'!AY23)</f>
        <v>0</v>
      </c>
      <c r="D23" s="3">
        <f>SUM('BIZ kWh ENTRY'!D23,'BIZ kWh ENTRY'!T23,'BIZ kWh ENTRY'!AJ23,'BIZ kWh ENTRY'!AZ23)</f>
        <v>0</v>
      </c>
      <c r="E23" s="3">
        <f>SUM('BIZ kWh ENTRY'!E23,'BIZ kWh ENTRY'!U23,'BIZ kWh ENTRY'!AK23,'BIZ kWh ENTRY'!BA23)</f>
        <v>0</v>
      </c>
      <c r="F23" s="3">
        <f>SUM('BIZ kWh ENTRY'!F23,'BIZ kWh ENTRY'!V23,'BIZ kWh ENTRY'!AL23,'BIZ kWh ENTRY'!BB23)</f>
        <v>111500.58914214197</v>
      </c>
      <c r="G23" s="3">
        <f>SUM('BIZ kWh ENTRY'!G23,'BIZ kWh ENTRY'!W23,'BIZ kWh ENTRY'!AM23,'BIZ kWh ENTRY'!BC23)</f>
        <v>260231.38717000914</v>
      </c>
      <c r="H23" s="3">
        <f>SUM('BIZ kWh ENTRY'!H23,'BIZ kWh ENTRY'!X23,'BIZ kWh ENTRY'!AN23,'BIZ kWh ENTRY'!BD23)</f>
        <v>862739.0595302718</v>
      </c>
      <c r="I23" s="3">
        <f>SUM('BIZ kWh ENTRY'!I23,'BIZ kWh ENTRY'!Y23,'BIZ kWh ENTRY'!AO23,'BIZ kWh ENTRY'!BE23)</f>
        <v>175260.98350790705</v>
      </c>
      <c r="J23" s="3">
        <f>SUM('BIZ kWh ENTRY'!J23,'BIZ kWh ENTRY'!Z23,'BIZ kWh ENTRY'!AP23,'BIZ kWh ENTRY'!BF23)</f>
        <v>330606.78295902058</v>
      </c>
      <c r="K23" s="3">
        <f>SUM('BIZ kWh ENTRY'!K23,'BIZ kWh ENTRY'!AA23,'BIZ kWh ENTRY'!AQ23,'BIZ kWh ENTRY'!BG23)</f>
        <v>4201.2875500190212</v>
      </c>
      <c r="L23" s="3">
        <f>SUM('BIZ kWh ENTRY'!L23,'BIZ kWh ENTRY'!AB23,'BIZ kWh ENTRY'!AR23,'BIZ kWh ENTRY'!BH23)</f>
        <v>162306.94828002813</v>
      </c>
      <c r="M23" s="3">
        <f>SUM('BIZ kWh ENTRY'!M23,'BIZ kWh ENTRY'!AC23,'BIZ kWh ENTRY'!AS23,'BIZ kWh ENTRY'!BI23)</f>
        <v>99336.204828008937</v>
      </c>
      <c r="N23" s="3">
        <f>SUM('BIZ kWh ENTRY'!N23,'BIZ kWh ENTRY'!AD23,'BIZ kWh ENTRY'!AT23,'BIZ kWh ENTRY'!BJ23)</f>
        <v>3850428.7279507164</v>
      </c>
      <c r="O23" s="70">
        <f t="shared" si="3"/>
        <v>5856611.9709181227</v>
      </c>
    </row>
    <row r="24" spans="1:15" x14ac:dyDescent="0.25">
      <c r="A24" s="543"/>
      <c r="B24" s="12" t="s">
        <v>56</v>
      </c>
      <c r="C24" s="3">
        <f>SUM('BIZ kWh ENTRY'!C24,'BIZ kWh ENTRY'!S24,'BIZ kWh ENTRY'!AI24,'BIZ kWh ENTRY'!AY24)</f>
        <v>0</v>
      </c>
      <c r="D24" s="3">
        <f>SUM('BIZ kWh ENTRY'!D24,'BIZ kWh ENTRY'!T24,'BIZ kWh ENTRY'!AJ24,'BIZ kWh ENTRY'!AZ24)</f>
        <v>0</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70">
        <f t="shared" si="3"/>
        <v>0</v>
      </c>
    </row>
    <row r="25" spans="1:15" x14ac:dyDescent="0.25">
      <c r="A25" s="543"/>
      <c r="B25" s="11" t="s">
        <v>55</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0</v>
      </c>
      <c r="O25" s="70">
        <f t="shared" si="3"/>
        <v>0</v>
      </c>
    </row>
    <row r="26" spans="1:15" x14ac:dyDescent="0.25">
      <c r="A26" s="543"/>
      <c r="B26" s="11" t="s">
        <v>54</v>
      </c>
      <c r="C26" s="3">
        <f>SUM('BIZ kWh ENTRY'!C26,'BIZ kWh ENTRY'!S26,'BIZ kWh ENTRY'!AI26,'BIZ kWh ENTRY'!AY26)</f>
        <v>0</v>
      </c>
      <c r="D26" s="3">
        <f>SUM('BIZ kWh ENTRY'!D26,'BIZ kWh ENTRY'!T26,'BIZ kWh ENTRY'!AJ26,'BIZ kWh ENTRY'!AZ26)</f>
        <v>0</v>
      </c>
      <c r="E26" s="3">
        <f>SUM('BIZ kWh ENTRY'!E26,'BIZ kWh ENTRY'!U26,'BIZ kWh ENTRY'!AK26,'BIZ kWh ENTRY'!BA26)</f>
        <v>150210.304</v>
      </c>
      <c r="F26" s="3">
        <f>SUM('BIZ kWh ENTRY'!F26,'BIZ kWh ENTRY'!V26,'BIZ kWh ENTRY'!AL26,'BIZ kWh ENTRY'!BB26)</f>
        <v>213435.2781773881</v>
      </c>
      <c r="G26" s="3">
        <f>SUM('BIZ kWh ENTRY'!G26,'BIZ kWh ENTRY'!W26,'BIZ kWh ENTRY'!AM26,'BIZ kWh ENTRY'!BC26)</f>
        <v>836184.69784228492</v>
      </c>
      <c r="H26" s="3">
        <f>SUM('BIZ kWh ENTRY'!H26,'BIZ kWh ENTRY'!X26,'BIZ kWh ENTRY'!AN26,'BIZ kWh ENTRY'!BD26)</f>
        <v>407910.31720260193</v>
      </c>
      <c r="I26" s="3">
        <f>SUM('BIZ kWh ENTRY'!I26,'BIZ kWh ENTRY'!Y26,'BIZ kWh ENTRY'!AO26,'BIZ kWh ENTRY'!BE26)</f>
        <v>314259.9123071006</v>
      </c>
      <c r="J26" s="3">
        <f>SUM('BIZ kWh ENTRY'!J26,'BIZ kWh ENTRY'!Z26,'BIZ kWh ENTRY'!AP26,'BIZ kWh ENTRY'!BF26)</f>
        <v>459790.76198108081</v>
      </c>
      <c r="K26" s="3">
        <f>SUM('BIZ kWh ENTRY'!K26,'BIZ kWh ENTRY'!AA26,'BIZ kWh ENTRY'!AQ26,'BIZ kWh ENTRY'!BG26)</f>
        <v>1749612.6084957453</v>
      </c>
      <c r="L26" s="3">
        <f>SUM('BIZ kWh ENTRY'!L26,'BIZ kWh ENTRY'!AB26,'BIZ kWh ENTRY'!AR26,'BIZ kWh ENTRY'!BH26)</f>
        <v>2922839.8075496824</v>
      </c>
      <c r="M26" s="3">
        <f>SUM('BIZ kWh ENTRY'!M26,'BIZ kWh ENTRY'!AC26,'BIZ kWh ENTRY'!AS26,'BIZ kWh ENTRY'!BI26)</f>
        <v>1530630.972709904</v>
      </c>
      <c r="N26" s="3">
        <f>SUM('BIZ kWh ENTRY'!N26,'BIZ kWh ENTRY'!AD26,'BIZ kWh ENTRY'!AT26,'BIZ kWh ENTRY'!BJ26)</f>
        <v>3520488.3358944342</v>
      </c>
      <c r="O26" s="70">
        <f t="shared" si="3"/>
        <v>12105362.996160222</v>
      </c>
    </row>
    <row r="27" spans="1:15" x14ac:dyDescent="0.25">
      <c r="A27" s="543"/>
      <c r="B27" s="11" t="s">
        <v>53</v>
      </c>
      <c r="C27" s="3">
        <f>SUM('BIZ kWh ENTRY'!C27,'BIZ kWh ENTRY'!S27,'BIZ kWh ENTRY'!AI27,'BIZ kWh ENTRY'!AY27)</f>
        <v>0</v>
      </c>
      <c r="D27" s="3">
        <f>SUM('BIZ kWh ENTRY'!D27,'BIZ kWh ENTRY'!T27,'BIZ kWh ENTRY'!AJ27,'BIZ kWh ENTRY'!AZ27)</f>
        <v>1950.5945810120947</v>
      </c>
      <c r="E27" s="3">
        <f>SUM('BIZ kWh ENTRY'!E27,'BIZ kWh ENTRY'!U27,'BIZ kWh ENTRY'!AK27,'BIZ kWh ENTRY'!BA27)</f>
        <v>739031.861311569</v>
      </c>
      <c r="F27" s="3">
        <f>SUM('BIZ kWh ENTRY'!F27,'BIZ kWh ENTRY'!V27,'BIZ kWh ENTRY'!AL27,'BIZ kWh ENTRY'!BB27)</f>
        <v>715717.95661406149</v>
      </c>
      <c r="G27" s="3">
        <f>SUM('BIZ kWh ENTRY'!G27,'BIZ kWh ENTRY'!W27,'BIZ kWh ENTRY'!AM27,'BIZ kWh ENTRY'!BC27)</f>
        <v>2569102.325924553</v>
      </c>
      <c r="H27" s="3">
        <f>SUM('BIZ kWh ENTRY'!H27,'BIZ kWh ENTRY'!X27,'BIZ kWh ENTRY'!AN27,'BIZ kWh ENTRY'!BD27)</f>
        <v>238466.74985388512</v>
      </c>
      <c r="I27" s="3">
        <f>SUM('BIZ kWh ENTRY'!I27,'BIZ kWh ENTRY'!Y27,'BIZ kWh ENTRY'!AO27,'BIZ kWh ENTRY'!BE27)</f>
        <v>257225.94831860703</v>
      </c>
      <c r="J27" s="3">
        <f>SUM('BIZ kWh ENTRY'!J27,'BIZ kWh ENTRY'!Z27,'BIZ kWh ENTRY'!AP27,'BIZ kWh ENTRY'!BF27)</f>
        <v>628151.19487352646</v>
      </c>
      <c r="K27" s="3">
        <f>SUM('BIZ kWh ENTRY'!K27,'BIZ kWh ENTRY'!AA27,'BIZ kWh ENTRY'!AQ27,'BIZ kWh ENTRY'!BG27)</f>
        <v>894593.36315680412</v>
      </c>
      <c r="L27" s="3">
        <f>SUM('BIZ kWh ENTRY'!L27,'BIZ kWh ENTRY'!AB27,'BIZ kWh ENTRY'!AR27,'BIZ kWh ENTRY'!BH27)</f>
        <v>1525661.850993023</v>
      </c>
      <c r="M27" s="3">
        <f>SUM('BIZ kWh ENTRY'!M27,'BIZ kWh ENTRY'!AC27,'BIZ kWh ENTRY'!AS27,'BIZ kWh ENTRY'!BI27)</f>
        <v>1477566.7962078359</v>
      </c>
      <c r="N27" s="3">
        <f>SUM('BIZ kWh ENTRY'!N27,'BIZ kWh ENTRY'!AD27,'BIZ kWh ENTRY'!AT27,'BIZ kWh ENTRY'!BJ27)</f>
        <v>5385368.066544923</v>
      </c>
      <c r="O27" s="70">
        <f t="shared" si="3"/>
        <v>14432836.708379801</v>
      </c>
    </row>
    <row r="28" spans="1:15" x14ac:dyDescent="0.25">
      <c r="A28" s="543"/>
      <c r="B28" s="11" t="s">
        <v>52</v>
      </c>
      <c r="C28" s="3">
        <f>SUM('BIZ kWh ENTRY'!C28,'BIZ kWh ENTRY'!S28,'BIZ kWh ENTRY'!AI28,'BIZ kWh ENTRY'!AY28)</f>
        <v>0</v>
      </c>
      <c r="D28" s="3">
        <f>SUM('BIZ kWh ENTRY'!D28,'BIZ kWh ENTRY'!T28,'BIZ kWh ENTRY'!AJ28,'BIZ kWh ENTRY'!AZ28)</f>
        <v>90471.382627063067</v>
      </c>
      <c r="E28" s="3">
        <f>SUM('BIZ kWh ENTRY'!E28,'BIZ kWh ENTRY'!U28,'BIZ kWh ENTRY'!AK28,'BIZ kWh ENTRY'!BA28)</f>
        <v>2616.7837279378032</v>
      </c>
      <c r="F28" s="3">
        <f>SUM('BIZ kWh ENTRY'!F28,'BIZ kWh ENTRY'!V28,'BIZ kWh ENTRY'!AL28,'BIZ kWh ENTRY'!BB28)</f>
        <v>7580.6169911722936</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0</v>
      </c>
      <c r="K28" s="3">
        <f>SUM('BIZ kWh ENTRY'!K28,'BIZ kWh ENTRY'!AA28,'BIZ kWh ENTRY'!AQ28,'BIZ kWh ENTRY'!BG28)</f>
        <v>0</v>
      </c>
      <c r="L28" s="3">
        <f>SUM('BIZ kWh ENTRY'!L28,'BIZ kWh ENTRY'!AB28,'BIZ kWh ENTRY'!AR28,'BIZ kWh ENTRY'!BH28)</f>
        <v>0</v>
      </c>
      <c r="M28" s="3">
        <f>SUM('BIZ kWh ENTRY'!M28,'BIZ kWh ENTRY'!AC28,'BIZ kWh ENTRY'!AS28,'BIZ kWh ENTRY'!BI28)</f>
        <v>0</v>
      </c>
      <c r="N28" s="3">
        <f>SUM('BIZ kWh ENTRY'!N28,'BIZ kWh ENTRY'!AD28,'BIZ kWh ENTRY'!AT28,'BIZ kWh ENTRY'!BJ28)</f>
        <v>1300.6981034405478</v>
      </c>
      <c r="O28" s="70">
        <f t="shared" si="3"/>
        <v>101969.48144961371</v>
      </c>
    </row>
    <row r="29" spans="1:15" x14ac:dyDescent="0.25">
      <c r="A29" s="543"/>
      <c r="B29" s="11" t="s">
        <v>51</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0</v>
      </c>
      <c r="G29" s="3">
        <f>SUM('BIZ kWh ENTRY'!G29,'BIZ kWh ENTRY'!W29,'BIZ kWh ENTRY'!AM29,'BIZ kWh ENTRY'!BC29)</f>
        <v>3372034.128</v>
      </c>
      <c r="H29" s="3">
        <f>SUM('BIZ kWh ENTRY'!H29,'BIZ kWh ENTRY'!X29,'BIZ kWh ENTRY'!AN29,'BIZ kWh ENTRY'!BD29)</f>
        <v>0</v>
      </c>
      <c r="I29" s="3">
        <f>SUM('BIZ kWh ENTRY'!I29,'BIZ kWh ENTRY'!Y29,'BIZ kWh ENTRY'!AO29,'BIZ kWh ENTRY'!BE29)</f>
        <v>25162.256000000001</v>
      </c>
      <c r="J29" s="3">
        <f>SUM('BIZ kWh ENTRY'!J29,'BIZ kWh ENTRY'!Z29,'BIZ kWh ENTRY'!AP29,'BIZ kWh ENTRY'!BF29)</f>
        <v>0</v>
      </c>
      <c r="K29" s="3">
        <f>SUM('BIZ kWh ENTRY'!K29,'BIZ kWh ENTRY'!AA29,'BIZ kWh ENTRY'!AQ29,'BIZ kWh ENTRY'!BG29)</f>
        <v>0</v>
      </c>
      <c r="L29" s="3">
        <f>SUM('BIZ kWh ENTRY'!L29,'BIZ kWh ENTRY'!AB29,'BIZ kWh ENTRY'!AR29,'BIZ kWh ENTRY'!BH29)</f>
        <v>67887.631999999998</v>
      </c>
      <c r="M29" s="3">
        <f>SUM('BIZ kWh ENTRY'!M29,'BIZ kWh ENTRY'!AC29,'BIZ kWh ENTRY'!AS29,'BIZ kWh ENTRY'!BI29)</f>
        <v>0</v>
      </c>
      <c r="N29" s="3">
        <f>SUM('BIZ kWh ENTRY'!N29,'BIZ kWh ENTRY'!AD29,'BIZ kWh ENTRY'!AT29,'BIZ kWh ENTRY'!BJ29)</f>
        <v>436079.728</v>
      </c>
      <c r="O29" s="70">
        <f t="shared" si="3"/>
        <v>3901163.7440000004</v>
      </c>
    </row>
    <row r="30" spans="1:15" x14ac:dyDescent="0.25">
      <c r="A30" s="543"/>
      <c r="B30" s="11" t="s">
        <v>50</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284710.636</v>
      </c>
      <c r="K30" s="3">
        <f>SUM('BIZ kWh ENTRY'!K30,'BIZ kWh ENTRY'!AA30,'BIZ kWh ENTRY'!AQ30,'BIZ kWh ENTRY'!BG30)</f>
        <v>852700.94800000009</v>
      </c>
      <c r="L30" s="3">
        <f>SUM('BIZ kWh ENTRY'!L30,'BIZ kWh ENTRY'!AB30,'BIZ kWh ENTRY'!AR30,'BIZ kWh ENTRY'!BH30)</f>
        <v>0</v>
      </c>
      <c r="M30" s="3">
        <f>SUM('BIZ kWh ENTRY'!M30,'BIZ kWh ENTRY'!AC30,'BIZ kWh ENTRY'!AS30,'BIZ kWh ENTRY'!BI30)</f>
        <v>264593.59999999998</v>
      </c>
      <c r="N30" s="3">
        <f>SUM('BIZ kWh ENTRY'!N30,'BIZ kWh ENTRY'!AD30,'BIZ kWh ENTRY'!AT30,'BIZ kWh ENTRY'!BJ30)</f>
        <v>55432.86</v>
      </c>
      <c r="O30" s="70">
        <f t="shared" si="3"/>
        <v>1457438.044</v>
      </c>
    </row>
    <row r="31" spans="1:15" x14ac:dyDescent="0.25">
      <c r="A31" s="543"/>
      <c r="B31" s="11" t="s">
        <v>49</v>
      </c>
      <c r="C31" s="3">
        <f>SUM('BIZ kWh ENTRY'!C31,'BIZ kWh ENTRY'!S31,'BIZ kWh ENTRY'!AI31,'BIZ kWh ENTRY'!AY31)</f>
        <v>0</v>
      </c>
      <c r="D31" s="3">
        <f>SUM('BIZ kWh ENTRY'!D31,'BIZ kWh ENTRY'!T31,'BIZ kWh ENTRY'!AJ31,'BIZ kWh ENTRY'!AZ31)</f>
        <v>0</v>
      </c>
      <c r="E31" s="3">
        <f>SUM('BIZ kWh ENTRY'!E31,'BIZ kWh ENTRY'!U31,'BIZ kWh ENTRY'!AK31,'BIZ kWh ENTRY'!BA31)</f>
        <v>49456.75</v>
      </c>
      <c r="F31" s="3">
        <f>SUM('BIZ kWh ENTRY'!F31,'BIZ kWh ENTRY'!V31,'BIZ kWh ENTRY'!AL31,'BIZ kWh ENTRY'!BB31)</f>
        <v>0</v>
      </c>
      <c r="G31" s="3">
        <f>SUM('BIZ kWh ENTRY'!G31,'BIZ kWh ENTRY'!W31,'BIZ kWh ENTRY'!AM31,'BIZ kWh ENTRY'!BC31)</f>
        <v>0</v>
      </c>
      <c r="H31" s="3">
        <f>SUM('BIZ kWh ENTRY'!H31,'BIZ kWh ENTRY'!X31,'BIZ kWh ENTRY'!AN31,'BIZ kWh ENTRY'!BD31)</f>
        <v>6377.5460000000003</v>
      </c>
      <c r="I31" s="3">
        <f>SUM('BIZ kWh ENTRY'!I31,'BIZ kWh ENTRY'!Y31,'BIZ kWh ENTRY'!AO31,'BIZ kWh ENTRY'!BE31)</f>
        <v>52778.095999999998</v>
      </c>
      <c r="J31" s="3">
        <f>SUM('BIZ kWh ENTRY'!J31,'BIZ kWh ENTRY'!Z31,'BIZ kWh ENTRY'!AP31,'BIZ kWh ENTRY'!BF31)</f>
        <v>0</v>
      </c>
      <c r="K31" s="3">
        <f>SUM('BIZ kWh ENTRY'!K31,'BIZ kWh ENTRY'!AA31,'BIZ kWh ENTRY'!AQ31,'BIZ kWh ENTRY'!BG31)</f>
        <v>102631.326</v>
      </c>
      <c r="L31" s="3">
        <f>SUM('BIZ kWh ENTRY'!L31,'BIZ kWh ENTRY'!AB31,'BIZ kWh ENTRY'!AR31,'BIZ kWh ENTRY'!BH31)</f>
        <v>0</v>
      </c>
      <c r="M31" s="3">
        <f>SUM('BIZ kWh ENTRY'!M31,'BIZ kWh ENTRY'!AC31,'BIZ kWh ENTRY'!AS31,'BIZ kWh ENTRY'!BI31)</f>
        <v>49115.612000000001</v>
      </c>
      <c r="N31" s="3">
        <f>SUM('BIZ kWh ENTRY'!N31,'BIZ kWh ENTRY'!AD31,'BIZ kWh ENTRY'!AT31,'BIZ kWh ENTRY'!BJ31)</f>
        <v>356715.53399999999</v>
      </c>
      <c r="O31" s="70">
        <f t="shared" si="3"/>
        <v>617074.86399999994</v>
      </c>
    </row>
    <row r="32" spans="1:15" ht="15.75" thickBot="1" x14ac:dyDescent="0.3">
      <c r="A32" s="544"/>
      <c r="B32" s="11" t="s">
        <v>48</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0</v>
      </c>
      <c r="O32" s="70">
        <f t="shared" si="3"/>
        <v>0</v>
      </c>
    </row>
    <row r="33" spans="1:15" ht="15.75" thickBot="1" x14ac:dyDescent="0.3">
      <c r="A33" s="74"/>
      <c r="B33" s="185" t="s">
        <v>42</v>
      </c>
      <c r="C33" s="186">
        <f t="shared" ref="C33:N33" si="4">SUM(C20:C32)</f>
        <v>0</v>
      </c>
      <c r="D33" s="186">
        <f t="shared" si="4"/>
        <v>161980.97720807517</v>
      </c>
      <c r="E33" s="186">
        <f t="shared" si="4"/>
        <v>1075527.6990395067</v>
      </c>
      <c r="F33" s="186">
        <f t="shared" si="4"/>
        <v>1641861.4409247639</v>
      </c>
      <c r="G33" s="186">
        <f t="shared" si="4"/>
        <v>7450889.6829368472</v>
      </c>
      <c r="H33" s="186">
        <f t="shared" si="4"/>
        <v>1615594.6725867589</v>
      </c>
      <c r="I33" s="186">
        <f t="shared" si="4"/>
        <v>824687.19613361475</v>
      </c>
      <c r="J33" s="186">
        <f t="shared" si="4"/>
        <v>1703259.3758136278</v>
      </c>
      <c r="K33" s="186">
        <f t="shared" si="4"/>
        <v>3687805.5332025685</v>
      </c>
      <c r="L33" s="186">
        <f t="shared" si="4"/>
        <v>4752602.5888227336</v>
      </c>
      <c r="M33" s="186">
        <f t="shared" si="4"/>
        <v>3421243.1857457492</v>
      </c>
      <c r="N33" s="186">
        <f t="shared" si="4"/>
        <v>14773645.950493515</v>
      </c>
      <c r="O33" s="73">
        <f t="shared" si="3"/>
        <v>41109098.302907765</v>
      </c>
    </row>
    <row r="34" spans="1:15" ht="21.75" thickBot="1" x14ac:dyDescent="0.4">
      <c r="A34" s="76"/>
    </row>
    <row r="35" spans="1:15" s="340" customFormat="1" ht="21.75" thickBot="1" x14ac:dyDescent="0.4">
      <c r="A35" s="337"/>
      <c r="B35" s="257" t="s">
        <v>35</v>
      </c>
      <c r="C35" s="338">
        <f>C$3</f>
        <v>44927</v>
      </c>
      <c r="D35" s="338">
        <f t="shared" ref="D35:N35" si="5">D$3</f>
        <v>44958</v>
      </c>
      <c r="E35" s="338">
        <f t="shared" si="5"/>
        <v>44986</v>
      </c>
      <c r="F35" s="338">
        <f t="shared" si="5"/>
        <v>45017</v>
      </c>
      <c r="G35" s="338">
        <f t="shared" si="5"/>
        <v>45047</v>
      </c>
      <c r="H35" s="338">
        <f t="shared" si="5"/>
        <v>45078</v>
      </c>
      <c r="I35" s="338">
        <f t="shared" si="5"/>
        <v>45108</v>
      </c>
      <c r="J35" s="338">
        <f t="shared" si="5"/>
        <v>45139</v>
      </c>
      <c r="K35" s="338">
        <f t="shared" si="5"/>
        <v>45170</v>
      </c>
      <c r="L35" s="338">
        <f t="shared" si="5"/>
        <v>45200</v>
      </c>
      <c r="M35" s="338">
        <f t="shared" si="5"/>
        <v>45231</v>
      </c>
      <c r="N35" s="338" t="str">
        <f t="shared" si="5"/>
        <v>Dec-23 +</v>
      </c>
      <c r="O35" s="339" t="s">
        <v>33</v>
      </c>
    </row>
    <row r="36" spans="1:15" s="340" customFormat="1" ht="15" customHeight="1" x14ac:dyDescent="0.25">
      <c r="A36" s="560" t="s">
        <v>66</v>
      </c>
      <c r="B36" s="341" t="s">
        <v>60</v>
      </c>
      <c r="C36" s="164">
        <f>SUM('BIZ kWh ENTRY'!C36,'BIZ kWh ENTRY'!S36,'BIZ kWh ENTRY'!AI36,'BIZ kWh ENTRY'!AY36)</f>
        <v>0</v>
      </c>
      <c r="D36" s="164">
        <f>SUM('BIZ kWh ENTRY'!D36,'BIZ kWh ENTRY'!T36,'BIZ kWh ENTRY'!AJ36,'BIZ kWh ENTRY'!AZ36)</f>
        <v>0</v>
      </c>
      <c r="E36" s="164">
        <f>SUM('BIZ kWh ENTRY'!E36,'BIZ kWh ENTRY'!U36,'BIZ kWh ENTRY'!AK36,'BIZ kWh ENTRY'!BA36)</f>
        <v>0</v>
      </c>
      <c r="F36" s="164">
        <f>SUM('BIZ kWh ENTRY'!F36,'BIZ kWh ENTRY'!V36,'BIZ kWh ENTRY'!AL36,'BIZ kWh ENTRY'!BB36)</f>
        <v>0</v>
      </c>
      <c r="G36" s="164">
        <f>SUM('BIZ kWh ENTRY'!G36,'BIZ kWh ENTRY'!W36,'BIZ kWh ENTRY'!AM36,'BIZ kWh ENTRY'!BC36)</f>
        <v>0</v>
      </c>
      <c r="H36" s="164">
        <f>SUM('BIZ kWh ENTRY'!H36,'BIZ kWh ENTRY'!X36,'BIZ kWh ENTRY'!AN36,'BIZ kWh ENTRY'!BD36)</f>
        <v>0</v>
      </c>
      <c r="I36" s="164">
        <f>SUM('BIZ kWh ENTRY'!I36,'BIZ kWh ENTRY'!Y36,'BIZ kWh ENTRY'!AO36,'BIZ kWh ENTRY'!BE36)</f>
        <v>0</v>
      </c>
      <c r="J36" s="164">
        <f>SUM('BIZ kWh ENTRY'!J36,'BIZ kWh ENTRY'!Z36,'BIZ kWh ENTRY'!AP36,'BIZ kWh ENTRY'!BF36)</f>
        <v>0</v>
      </c>
      <c r="K36" s="164">
        <f>SUM('BIZ kWh ENTRY'!K36,'BIZ kWh ENTRY'!AA36,'BIZ kWh ENTRY'!AQ36,'BIZ kWh ENTRY'!BG36)</f>
        <v>0</v>
      </c>
      <c r="L36" s="164">
        <f>SUM('BIZ kWh ENTRY'!L36,'BIZ kWh ENTRY'!AB36,'BIZ kWh ENTRY'!AR36,'BIZ kWh ENTRY'!BH36)</f>
        <v>0</v>
      </c>
      <c r="M36" s="164">
        <f>SUM('BIZ kWh ENTRY'!M36,'BIZ kWh ENTRY'!AC36,'BIZ kWh ENTRY'!AS36,'BIZ kWh ENTRY'!BI36)</f>
        <v>0</v>
      </c>
      <c r="N36" s="164">
        <f>SUM('BIZ kWh ENTRY'!N36,'BIZ kWh ENTRY'!AD36,'BIZ kWh ENTRY'!AT36,'BIZ kWh ENTRY'!BJ36)</f>
        <v>0</v>
      </c>
      <c r="O36" s="342">
        <f t="shared" ref="O36:O49" si="6">SUM(C36:N36)</f>
        <v>0</v>
      </c>
    </row>
    <row r="37" spans="1:15" s="340" customFormat="1" x14ac:dyDescent="0.25">
      <c r="A37" s="561"/>
      <c r="B37" s="341" t="s">
        <v>59</v>
      </c>
      <c r="C37" s="164">
        <f>SUM('BIZ kWh ENTRY'!C37,'BIZ kWh ENTRY'!S37,'BIZ kWh ENTRY'!AI37,'BIZ kWh ENTRY'!AY37)</f>
        <v>0</v>
      </c>
      <c r="D37" s="164">
        <f>SUM('BIZ kWh ENTRY'!D37,'BIZ kWh ENTRY'!T37,'BIZ kWh ENTRY'!AJ37,'BIZ kWh ENTRY'!AZ37)</f>
        <v>0</v>
      </c>
      <c r="E37" s="164">
        <f>SUM('BIZ kWh ENTRY'!E37,'BIZ kWh ENTRY'!U37,'BIZ kWh ENTRY'!AK37,'BIZ kWh ENTRY'!BA37)</f>
        <v>0</v>
      </c>
      <c r="F37" s="164">
        <f>SUM('BIZ kWh ENTRY'!F37,'BIZ kWh ENTRY'!V37,'BIZ kWh ENTRY'!AL37,'BIZ kWh ENTRY'!BB37)</f>
        <v>0</v>
      </c>
      <c r="G37" s="164">
        <f>SUM('BIZ kWh ENTRY'!G37,'BIZ kWh ENTRY'!W37,'BIZ kWh ENTRY'!AM37,'BIZ kWh ENTRY'!BC37)</f>
        <v>0</v>
      </c>
      <c r="H37" s="164">
        <f>SUM('BIZ kWh ENTRY'!H37,'BIZ kWh ENTRY'!X37,'BIZ kWh ENTRY'!AN37,'BIZ kWh ENTRY'!BD37)</f>
        <v>0</v>
      </c>
      <c r="I37" s="164">
        <f>SUM('BIZ kWh ENTRY'!I37,'BIZ kWh ENTRY'!Y37,'BIZ kWh ENTRY'!AO37,'BIZ kWh ENTRY'!BE37)</f>
        <v>0</v>
      </c>
      <c r="J37" s="164">
        <f>SUM('BIZ kWh ENTRY'!J37,'BIZ kWh ENTRY'!Z37,'BIZ kWh ENTRY'!AP37,'BIZ kWh ENTRY'!BF37)</f>
        <v>0</v>
      </c>
      <c r="K37" s="164">
        <f>SUM('BIZ kWh ENTRY'!K37,'BIZ kWh ENTRY'!AA37,'BIZ kWh ENTRY'!AQ37,'BIZ kWh ENTRY'!BG37)</f>
        <v>0</v>
      </c>
      <c r="L37" s="164">
        <f>SUM('BIZ kWh ENTRY'!L37,'BIZ kWh ENTRY'!AB37,'BIZ kWh ENTRY'!AR37,'BIZ kWh ENTRY'!BH37)</f>
        <v>0</v>
      </c>
      <c r="M37" s="164">
        <f>SUM('BIZ kWh ENTRY'!M37,'BIZ kWh ENTRY'!AC37,'BIZ kWh ENTRY'!AS37,'BIZ kWh ENTRY'!BI37)</f>
        <v>0</v>
      </c>
      <c r="N37" s="164">
        <f>SUM('BIZ kWh ENTRY'!N37,'BIZ kWh ENTRY'!AD37,'BIZ kWh ENTRY'!AT37,'BIZ kWh ENTRY'!BJ37)</f>
        <v>0</v>
      </c>
      <c r="O37" s="342">
        <f t="shared" si="6"/>
        <v>0</v>
      </c>
    </row>
    <row r="38" spans="1:15" s="340" customFormat="1" x14ac:dyDescent="0.25">
      <c r="A38" s="561"/>
      <c r="B38" s="341" t="s">
        <v>58</v>
      </c>
      <c r="C38" s="164">
        <f>SUM('BIZ kWh ENTRY'!C38,'BIZ kWh ENTRY'!S38,'BIZ kWh ENTRY'!AI38,'BIZ kWh ENTRY'!AY38)</f>
        <v>0</v>
      </c>
      <c r="D38" s="164">
        <f>SUM('BIZ kWh ENTRY'!D38,'BIZ kWh ENTRY'!T38,'BIZ kWh ENTRY'!AJ38,'BIZ kWh ENTRY'!AZ38)</f>
        <v>0</v>
      </c>
      <c r="E38" s="164">
        <f>SUM('BIZ kWh ENTRY'!E38,'BIZ kWh ENTRY'!U38,'BIZ kWh ENTRY'!AK38,'BIZ kWh ENTRY'!BA38)</f>
        <v>0</v>
      </c>
      <c r="F38" s="164">
        <f>SUM('BIZ kWh ENTRY'!F38,'BIZ kWh ENTRY'!V38,'BIZ kWh ENTRY'!AL38,'BIZ kWh ENTRY'!BB38)</f>
        <v>0</v>
      </c>
      <c r="G38" s="164">
        <f>SUM('BIZ kWh ENTRY'!G38,'BIZ kWh ENTRY'!W38,'BIZ kWh ENTRY'!AM38,'BIZ kWh ENTRY'!BC38)</f>
        <v>0</v>
      </c>
      <c r="H38" s="164">
        <f>SUM('BIZ kWh ENTRY'!H38,'BIZ kWh ENTRY'!X38,'BIZ kWh ENTRY'!AN38,'BIZ kWh ENTRY'!BD38)</f>
        <v>0</v>
      </c>
      <c r="I38" s="164">
        <f>SUM('BIZ kWh ENTRY'!I38,'BIZ kWh ENTRY'!Y38,'BIZ kWh ENTRY'!AO38,'BIZ kWh ENTRY'!BE38)</f>
        <v>0</v>
      </c>
      <c r="J38" s="164">
        <f>SUM('BIZ kWh ENTRY'!J38,'BIZ kWh ENTRY'!Z38,'BIZ kWh ENTRY'!AP38,'BIZ kWh ENTRY'!BF38)</f>
        <v>0</v>
      </c>
      <c r="K38" s="164">
        <f>SUM('BIZ kWh ENTRY'!K38,'BIZ kWh ENTRY'!AA38,'BIZ kWh ENTRY'!AQ38,'BIZ kWh ENTRY'!BG38)</f>
        <v>0</v>
      </c>
      <c r="L38" s="164">
        <f>SUM('BIZ kWh ENTRY'!L38,'BIZ kWh ENTRY'!AB38,'BIZ kWh ENTRY'!AR38,'BIZ kWh ENTRY'!BH38)</f>
        <v>0</v>
      </c>
      <c r="M38" s="164">
        <f>SUM('BIZ kWh ENTRY'!M38,'BIZ kWh ENTRY'!AC38,'BIZ kWh ENTRY'!AS38,'BIZ kWh ENTRY'!BI38)</f>
        <v>0</v>
      </c>
      <c r="N38" s="164">
        <f>SUM('BIZ kWh ENTRY'!N38,'BIZ kWh ENTRY'!AD38,'BIZ kWh ENTRY'!AT38,'BIZ kWh ENTRY'!BJ38)</f>
        <v>0</v>
      </c>
      <c r="O38" s="342">
        <f t="shared" si="6"/>
        <v>0</v>
      </c>
    </row>
    <row r="39" spans="1:15" s="340" customFormat="1" x14ac:dyDescent="0.25">
      <c r="A39" s="561"/>
      <c r="B39" s="341" t="s">
        <v>57</v>
      </c>
      <c r="C39" s="164">
        <f>SUM('BIZ kWh ENTRY'!C39,'BIZ kWh ENTRY'!S39,'BIZ kWh ENTRY'!AI39,'BIZ kWh ENTRY'!AY39)</f>
        <v>0</v>
      </c>
      <c r="D39" s="164">
        <f>SUM('BIZ kWh ENTRY'!D39,'BIZ kWh ENTRY'!T39,'BIZ kWh ENTRY'!AJ39,'BIZ kWh ENTRY'!AZ39)</f>
        <v>0</v>
      </c>
      <c r="E39" s="164">
        <f>SUM('BIZ kWh ENTRY'!E39,'BIZ kWh ENTRY'!U39,'BIZ kWh ENTRY'!AK39,'BIZ kWh ENTRY'!BA39)</f>
        <v>0</v>
      </c>
      <c r="F39" s="164">
        <f>SUM('BIZ kWh ENTRY'!F39,'BIZ kWh ENTRY'!V39,'BIZ kWh ENTRY'!AL39,'BIZ kWh ENTRY'!BB39)</f>
        <v>0</v>
      </c>
      <c r="G39" s="164">
        <f>SUM('BIZ kWh ENTRY'!G39,'BIZ kWh ENTRY'!W39,'BIZ kWh ENTRY'!AM39,'BIZ kWh ENTRY'!BC39)</f>
        <v>0</v>
      </c>
      <c r="H39" s="164">
        <f>SUM('BIZ kWh ENTRY'!H39,'BIZ kWh ENTRY'!X39,'BIZ kWh ENTRY'!AN39,'BIZ kWh ENTRY'!BD39)</f>
        <v>0</v>
      </c>
      <c r="I39" s="164">
        <f>SUM('BIZ kWh ENTRY'!I39,'BIZ kWh ENTRY'!Y39,'BIZ kWh ENTRY'!AO39,'BIZ kWh ENTRY'!BE39)</f>
        <v>0</v>
      </c>
      <c r="J39" s="164">
        <f>SUM('BIZ kWh ENTRY'!J39,'BIZ kWh ENTRY'!Z39,'BIZ kWh ENTRY'!AP39,'BIZ kWh ENTRY'!BF39)</f>
        <v>0</v>
      </c>
      <c r="K39" s="164">
        <f>SUM('BIZ kWh ENTRY'!K39,'BIZ kWh ENTRY'!AA39,'BIZ kWh ENTRY'!AQ39,'BIZ kWh ENTRY'!BG39)</f>
        <v>0</v>
      </c>
      <c r="L39" s="164">
        <f>SUM('BIZ kWh ENTRY'!L39,'BIZ kWh ENTRY'!AB39,'BIZ kWh ENTRY'!AR39,'BIZ kWh ENTRY'!BH39)</f>
        <v>0</v>
      </c>
      <c r="M39" s="164">
        <f>SUM('BIZ kWh ENTRY'!M39,'BIZ kWh ENTRY'!AC39,'BIZ kWh ENTRY'!AS39,'BIZ kWh ENTRY'!BI39)</f>
        <v>0</v>
      </c>
      <c r="N39" s="164">
        <f>SUM('BIZ kWh ENTRY'!N39,'BIZ kWh ENTRY'!AD39,'BIZ kWh ENTRY'!AT39,'BIZ kWh ENTRY'!BJ39)</f>
        <v>0</v>
      </c>
      <c r="O39" s="342">
        <f t="shared" si="6"/>
        <v>0</v>
      </c>
    </row>
    <row r="40" spans="1:15" s="340" customFormat="1" x14ac:dyDescent="0.25">
      <c r="A40" s="561"/>
      <c r="B40" s="341" t="s">
        <v>56</v>
      </c>
      <c r="C40" s="164">
        <f>SUM('BIZ kWh ENTRY'!C40,'BIZ kWh ENTRY'!S40,'BIZ kWh ENTRY'!AI40,'BIZ kWh ENTRY'!AY40)</f>
        <v>0</v>
      </c>
      <c r="D40" s="164">
        <f>SUM('BIZ kWh ENTRY'!D40,'BIZ kWh ENTRY'!T40,'BIZ kWh ENTRY'!AJ40,'BIZ kWh ENTRY'!AZ40)</f>
        <v>0</v>
      </c>
      <c r="E40" s="164">
        <f>SUM('BIZ kWh ENTRY'!E40,'BIZ kWh ENTRY'!U40,'BIZ kWh ENTRY'!AK40,'BIZ kWh ENTRY'!BA40)</f>
        <v>0</v>
      </c>
      <c r="F40" s="164">
        <f>SUM('BIZ kWh ENTRY'!F40,'BIZ kWh ENTRY'!V40,'BIZ kWh ENTRY'!AL40,'BIZ kWh ENTRY'!BB40)</f>
        <v>0</v>
      </c>
      <c r="G40" s="164">
        <f>SUM('BIZ kWh ENTRY'!G40,'BIZ kWh ENTRY'!W40,'BIZ kWh ENTRY'!AM40,'BIZ kWh ENTRY'!BC40)</f>
        <v>0</v>
      </c>
      <c r="H40" s="164">
        <f>SUM('BIZ kWh ENTRY'!H40,'BIZ kWh ENTRY'!X40,'BIZ kWh ENTRY'!AN40,'BIZ kWh ENTRY'!BD40)</f>
        <v>0</v>
      </c>
      <c r="I40" s="164">
        <f>SUM('BIZ kWh ENTRY'!I40,'BIZ kWh ENTRY'!Y40,'BIZ kWh ENTRY'!AO40,'BIZ kWh ENTRY'!BE40)</f>
        <v>0</v>
      </c>
      <c r="J40" s="164">
        <f>SUM('BIZ kWh ENTRY'!J40,'BIZ kWh ENTRY'!Z40,'BIZ kWh ENTRY'!AP40,'BIZ kWh ENTRY'!BF40)</f>
        <v>0</v>
      </c>
      <c r="K40" s="164">
        <f>SUM('BIZ kWh ENTRY'!K40,'BIZ kWh ENTRY'!AA40,'BIZ kWh ENTRY'!AQ40,'BIZ kWh ENTRY'!BG40)</f>
        <v>0</v>
      </c>
      <c r="L40" s="164">
        <f>SUM('BIZ kWh ENTRY'!L40,'BIZ kWh ENTRY'!AB40,'BIZ kWh ENTRY'!AR40,'BIZ kWh ENTRY'!BH40)</f>
        <v>0</v>
      </c>
      <c r="M40" s="164">
        <f>SUM('BIZ kWh ENTRY'!M40,'BIZ kWh ENTRY'!AC40,'BIZ kWh ENTRY'!AS40,'BIZ kWh ENTRY'!BI40)</f>
        <v>0</v>
      </c>
      <c r="N40" s="164">
        <f>SUM('BIZ kWh ENTRY'!N40,'BIZ kWh ENTRY'!AD40,'BIZ kWh ENTRY'!AT40,'BIZ kWh ENTRY'!BJ40)</f>
        <v>0</v>
      </c>
      <c r="O40" s="342">
        <f t="shared" si="6"/>
        <v>0</v>
      </c>
    </row>
    <row r="41" spans="1:15" s="340" customFormat="1" x14ac:dyDescent="0.25">
      <c r="A41" s="561"/>
      <c r="B41" s="341" t="s">
        <v>55</v>
      </c>
      <c r="C41" s="164">
        <f>SUM('BIZ kWh ENTRY'!C41,'BIZ kWh ENTRY'!S41,'BIZ kWh ENTRY'!AI41,'BIZ kWh ENTRY'!AY41)</f>
        <v>0</v>
      </c>
      <c r="D41" s="164">
        <f>SUM('BIZ kWh ENTRY'!D41,'BIZ kWh ENTRY'!T41,'BIZ kWh ENTRY'!AJ41,'BIZ kWh ENTRY'!AZ41)</f>
        <v>0</v>
      </c>
      <c r="E41" s="164">
        <f>SUM('BIZ kWh ENTRY'!E41,'BIZ kWh ENTRY'!U41,'BIZ kWh ENTRY'!AK41,'BIZ kWh ENTRY'!BA41)</f>
        <v>0</v>
      </c>
      <c r="F41" s="164">
        <f>SUM('BIZ kWh ENTRY'!F41,'BIZ kWh ENTRY'!V41,'BIZ kWh ENTRY'!AL41,'BIZ kWh ENTRY'!BB41)</f>
        <v>0</v>
      </c>
      <c r="G41" s="164">
        <f>SUM('BIZ kWh ENTRY'!G41,'BIZ kWh ENTRY'!W41,'BIZ kWh ENTRY'!AM41,'BIZ kWh ENTRY'!BC41)</f>
        <v>0</v>
      </c>
      <c r="H41" s="164">
        <f>SUM('BIZ kWh ENTRY'!H41,'BIZ kWh ENTRY'!X41,'BIZ kWh ENTRY'!AN41,'BIZ kWh ENTRY'!BD41)</f>
        <v>0</v>
      </c>
      <c r="I41" s="164">
        <f>SUM('BIZ kWh ENTRY'!I41,'BIZ kWh ENTRY'!Y41,'BIZ kWh ENTRY'!AO41,'BIZ kWh ENTRY'!BE41)</f>
        <v>0</v>
      </c>
      <c r="J41" s="164">
        <f>SUM('BIZ kWh ENTRY'!J41,'BIZ kWh ENTRY'!Z41,'BIZ kWh ENTRY'!AP41,'BIZ kWh ENTRY'!BF41)</f>
        <v>0</v>
      </c>
      <c r="K41" s="164">
        <f>SUM('BIZ kWh ENTRY'!K41,'BIZ kWh ENTRY'!AA41,'BIZ kWh ENTRY'!AQ41,'BIZ kWh ENTRY'!BG41)</f>
        <v>0</v>
      </c>
      <c r="L41" s="164">
        <f>SUM('BIZ kWh ENTRY'!L41,'BIZ kWh ENTRY'!AB41,'BIZ kWh ENTRY'!AR41,'BIZ kWh ENTRY'!BH41)</f>
        <v>0</v>
      </c>
      <c r="M41" s="164">
        <f>SUM('BIZ kWh ENTRY'!M41,'BIZ kWh ENTRY'!AC41,'BIZ kWh ENTRY'!AS41,'BIZ kWh ENTRY'!BI41)</f>
        <v>0</v>
      </c>
      <c r="N41" s="164">
        <f>SUM('BIZ kWh ENTRY'!N41,'BIZ kWh ENTRY'!AD41,'BIZ kWh ENTRY'!AT41,'BIZ kWh ENTRY'!BJ41)</f>
        <v>0</v>
      </c>
      <c r="O41" s="342">
        <f t="shared" si="6"/>
        <v>0</v>
      </c>
    </row>
    <row r="42" spans="1:15" s="340" customFormat="1" x14ac:dyDescent="0.25">
      <c r="A42" s="561"/>
      <c r="B42" s="341" t="s">
        <v>54</v>
      </c>
      <c r="C42" s="164">
        <f>SUM('BIZ kWh ENTRY'!C42,'BIZ kWh ENTRY'!S42,'BIZ kWh ENTRY'!AI42,'BIZ kWh ENTRY'!AY42)</f>
        <v>0</v>
      </c>
      <c r="D42" s="164">
        <f>SUM('BIZ kWh ENTRY'!D42,'BIZ kWh ENTRY'!T42,'BIZ kWh ENTRY'!AJ42,'BIZ kWh ENTRY'!AZ42)</f>
        <v>0</v>
      </c>
      <c r="E42" s="164">
        <f>SUM('BIZ kWh ENTRY'!E42,'BIZ kWh ENTRY'!U42,'BIZ kWh ENTRY'!AK42,'BIZ kWh ENTRY'!BA42)</f>
        <v>0</v>
      </c>
      <c r="F42" s="164">
        <f>SUM('BIZ kWh ENTRY'!F42,'BIZ kWh ENTRY'!V42,'BIZ kWh ENTRY'!AL42,'BIZ kWh ENTRY'!BB42)</f>
        <v>0</v>
      </c>
      <c r="G42" s="164">
        <f>SUM('BIZ kWh ENTRY'!G42,'BIZ kWh ENTRY'!W42,'BIZ kWh ENTRY'!AM42,'BIZ kWh ENTRY'!BC42)</f>
        <v>0</v>
      </c>
      <c r="H42" s="164">
        <f>SUM('BIZ kWh ENTRY'!H42,'BIZ kWh ENTRY'!X42,'BIZ kWh ENTRY'!AN42,'BIZ kWh ENTRY'!BD42)</f>
        <v>0</v>
      </c>
      <c r="I42" s="164">
        <f>SUM('BIZ kWh ENTRY'!I42,'BIZ kWh ENTRY'!Y42,'BIZ kWh ENTRY'!AO42,'BIZ kWh ENTRY'!BE42)</f>
        <v>0</v>
      </c>
      <c r="J42" s="164">
        <f>SUM('BIZ kWh ENTRY'!J42,'BIZ kWh ENTRY'!Z42,'BIZ kWh ENTRY'!AP42,'BIZ kWh ENTRY'!BF42)</f>
        <v>0</v>
      </c>
      <c r="K42" s="164">
        <f>SUM('BIZ kWh ENTRY'!K42,'BIZ kWh ENTRY'!AA42,'BIZ kWh ENTRY'!AQ42,'BIZ kWh ENTRY'!BG42)</f>
        <v>0</v>
      </c>
      <c r="L42" s="164">
        <f>SUM('BIZ kWh ENTRY'!L42,'BIZ kWh ENTRY'!AB42,'BIZ kWh ENTRY'!AR42,'BIZ kWh ENTRY'!BH42)</f>
        <v>0</v>
      </c>
      <c r="M42" s="164">
        <f>SUM('BIZ kWh ENTRY'!M42,'BIZ kWh ENTRY'!AC42,'BIZ kWh ENTRY'!AS42,'BIZ kWh ENTRY'!BI42)</f>
        <v>0</v>
      </c>
      <c r="N42" s="164">
        <f>SUM('BIZ kWh ENTRY'!N42,'BIZ kWh ENTRY'!AD42,'BIZ kWh ENTRY'!AT42,'BIZ kWh ENTRY'!BJ42)</f>
        <v>0</v>
      </c>
      <c r="O42" s="342">
        <f t="shared" si="6"/>
        <v>0</v>
      </c>
    </row>
    <row r="43" spans="1:15" s="340" customFormat="1" x14ac:dyDescent="0.25">
      <c r="A43" s="561"/>
      <c r="B43" s="341" t="s">
        <v>53</v>
      </c>
      <c r="C43" s="164">
        <f>SUM('BIZ kWh ENTRY'!C43,'BIZ kWh ENTRY'!S43,'BIZ kWh ENTRY'!AI43,'BIZ kWh ENTRY'!AY43)</f>
        <v>0</v>
      </c>
      <c r="D43" s="164">
        <f>SUM('BIZ kWh ENTRY'!D43,'BIZ kWh ENTRY'!T43,'BIZ kWh ENTRY'!AJ43,'BIZ kWh ENTRY'!AZ43)</f>
        <v>0</v>
      </c>
      <c r="E43" s="164">
        <f>SUM('BIZ kWh ENTRY'!E43,'BIZ kWh ENTRY'!U43,'BIZ kWh ENTRY'!AK43,'BIZ kWh ENTRY'!BA43)</f>
        <v>0</v>
      </c>
      <c r="F43" s="164">
        <f>SUM('BIZ kWh ENTRY'!F43,'BIZ kWh ENTRY'!V43,'BIZ kWh ENTRY'!AL43,'BIZ kWh ENTRY'!BB43)</f>
        <v>0</v>
      </c>
      <c r="G43" s="164">
        <f>SUM('BIZ kWh ENTRY'!G43,'BIZ kWh ENTRY'!W43,'BIZ kWh ENTRY'!AM43,'BIZ kWh ENTRY'!BC43)</f>
        <v>0</v>
      </c>
      <c r="H43" s="164">
        <f>SUM('BIZ kWh ENTRY'!H43,'BIZ kWh ENTRY'!X43,'BIZ kWh ENTRY'!AN43,'BIZ kWh ENTRY'!BD43)</f>
        <v>0</v>
      </c>
      <c r="I43" s="164">
        <f>SUM('BIZ kWh ENTRY'!I43,'BIZ kWh ENTRY'!Y43,'BIZ kWh ENTRY'!AO43,'BIZ kWh ENTRY'!BE43)</f>
        <v>0</v>
      </c>
      <c r="J43" s="164">
        <f>SUM('BIZ kWh ENTRY'!J43,'BIZ kWh ENTRY'!Z43,'BIZ kWh ENTRY'!AP43,'BIZ kWh ENTRY'!BF43)</f>
        <v>0</v>
      </c>
      <c r="K43" s="164">
        <f>SUM('BIZ kWh ENTRY'!K43,'BIZ kWh ENTRY'!AA43,'BIZ kWh ENTRY'!AQ43,'BIZ kWh ENTRY'!BG43)</f>
        <v>0</v>
      </c>
      <c r="L43" s="164">
        <f>SUM('BIZ kWh ENTRY'!L43,'BIZ kWh ENTRY'!AB43,'BIZ kWh ENTRY'!AR43,'BIZ kWh ENTRY'!BH43)</f>
        <v>0</v>
      </c>
      <c r="M43" s="164">
        <f>SUM('BIZ kWh ENTRY'!M43,'BIZ kWh ENTRY'!AC43,'BIZ kWh ENTRY'!AS43,'BIZ kWh ENTRY'!BI43)</f>
        <v>0</v>
      </c>
      <c r="N43" s="164">
        <f>SUM('BIZ kWh ENTRY'!N43,'BIZ kWh ENTRY'!AD43,'BIZ kWh ENTRY'!AT43,'BIZ kWh ENTRY'!BJ43)</f>
        <v>0</v>
      </c>
      <c r="O43" s="342">
        <f t="shared" si="6"/>
        <v>0</v>
      </c>
    </row>
    <row r="44" spans="1:15" s="340" customFormat="1" x14ac:dyDescent="0.25">
      <c r="A44" s="561"/>
      <c r="B44" s="341" t="s">
        <v>52</v>
      </c>
      <c r="C44" s="164">
        <f>SUM('BIZ kWh ENTRY'!C44,'BIZ kWh ENTRY'!S44,'BIZ kWh ENTRY'!AI44,'BIZ kWh ENTRY'!AY44)</f>
        <v>0</v>
      </c>
      <c r="D44" s="164">
        <f>SUM('BIZ kWh ENTRY'!D44,'BIZ kWh ENTRY'!T44,'BIZ kWh ENTRY'!AJ44,'BIZ kWh ENTRY'!AZ44)</f>
        <v>0</v>
      </c>
      <c r="E44" s="164">
        <f>SUM('BIZ kWh ENTRY'!E44,'BIZ kWh ENTRY'!U44,'BIZ kWh ENTRY'!AK44,'BIZ kWh ENTRY'!BA44)</f>
        <v>0</v>
      </c>
      <c r="F44" s="164">
        <f>SUM('BIZ kWh ENTRY'!F44,'BIZ kWh ENTRY'!V44,'BIZ kWh ENTRY'!AL44,'BIZ kWh ENTRY'!BB44)</f>
        <v>0</v>
      </c>
      <c r="G44" s="164">
        <f>SUM('BIZ kWh ENTRY'!G44,'BIZ kWh ENTRY'!W44,'BIZ kWh ENTRY'!AM44,'BIZ kWh ENTRY'!BC44)</f>
        <v>0</v>
      </c>
      <c r="H44" s="164">
        <f>SUM('BIZ kWh ENTRY'!H44,'BIZ kWh ENTRY'!X44,'BIZ kWh ENTRY'!AN44,'BIZ kWh ENTRY'!BD44)</f>
        <v>0</v>
      </c>
      <c r="I44" s="164">
        <f>SUM('BIZ kWh ENTRY'!I44,'BIZ kWh ENTRY'!Y44,'BIZ kWh ENTRY'!AO44,'BIZ kWh ENTRY'!BE44)</f>
        <v>0</v>
      </c>
      <c r="J44" s="164">
        <f>SUM('BIZ kWh ENTRY'!J44,'BIZ kWh ENTRY'!Z44,'BIZ kWh ENTRY'!AP44,'BIZ kWh ENTRY'!BF44)</f>
        <v>0</v>
      </c>
      <c r="K44" s="164">
        <f>SUM('BIZ kWh ENTRY'!K44,'BIZ kWh ENTRY'!AA44,'BIZ kWh ENTRY'!AQ44,'BIZ kWh ENTRY'!BG44)</f>
        <v>0</v>
      </c>
      <c r="L44" s="164">
        <f>SUM('BIZ kWh ENTRY'!L44,'BIZ kWh ENTRY'!AB44,'BIZ kWh ENTRY'!AR44,'BIZ kWh ENTRY'!BH44)</f>
        <v>0</v>
      </c>
      <c r="M44" s="164">
        <f>SUM('BIZ kWh ENTRY'!M44,'BIZ kWh ENTRY'!AC44,'BIZ kWh ENTRY'!AS44,'BIZ kWh ENTRY'!BI44)</f>
        <v>0</v>
      </c>
      <c r="N44" s="164">
        <f>SUM('BIZ kWh ENTRY'!N44,'BIZ kWh ENTRY'!AD44,'BIZ kWh ENTRY'!AT44,'BIZ kWh ENTRY'!BJ44)</f>
        <v>0</v>
      </c>
      <c r="O44" s="342">
        <f t="shared" si="6"/>
        <v>0</v>
      </c>
    </row>
    <row r="45" spans="1:15" s="340" customFormat="1" x14ac:dyDescent="0.25">
      <c r="A45" s="561"/>
      <c r="B45" s="341" t="s">
        <v>51</v>
      </c>
      <c r="C45" s="164">
        <f>SUM('BIZ kWh ENTRY'!C45,'BIZ kWh ENTRY'!S45,'BIZ kWh ENTRY'!AI45,'BIZ kWh ENTRY'!AY45)</f>
        <v>0</v>
      </c>
      <c r="D45" s="164">
        <f>SUM('BIZ kWh ENTRY'!D45,'BIZ kWh ENTRY'!T45,'BIZ kWh ENTRY'!AJ45,'BIZ kWh ENTRY'!AZ45)</f>
        <v>0</v>
      </c>
      <c r="E45" s="164">
        <f>SUM('BIZ kWh ENTRY'!E45,'BIZ kWh ENTRY'!U45,'BIZ kWh ENTRY'!AK45,'BIZ kWh ENTRY'!BA45)</f>
        <v>0</v>
      </c>
      <c r="F45" s="164">
        <f>SUM('BIZ kWh ENTRY'!F45,'BIZ kWh ENTRY'!V45,'BIZ kWh ENTRY'!AL45,'BIZ kWh ENTRY'!BB45)</f>
        <v>0</v>
      </c>
      <c r="G45" s="164">
        <f>SUM('BIZ kWh ENTRY'!G45,'BIZ kWh ENTRY'!W45,'BIZ kWh ENTRY'!AM45,'BIZ kWh ENTRY'!BC45)</f>
        <v>0</v>
      </c>
      <c r="H45" s="164">
        <f>SUM('BIZ kWh ENTRY'!H45,'BIZ kWh ENTRY'!X45,'BIZ kWh ENTRY'!AN45,'BIZ kWh ENTRY'!BD45)</f>
        <v>0</v>
      </c>
      <c r="I45" s="164">
        <f>SUM('BIZ kWh ENTRY'!I45,'BIZ kWh ENTRY'!Y45,'BIZ kWh ENTRY'!AO45,'BIZ kWh ENTRY'!BE45)</f>
        <v>0</v>
      </c>
      <c r="J45" s="164">
        <f>SUM('BIZ kWh ENTRY'!J45,'BIZ kWh ENTRY'!Z45,'BIZ kWh ENTRY'!AP45,'BIZ kWh ENTRY'!BF45)</f>
        <v>0</v>
      </c>
      <c r="K45" s="164">
        <f>SUM('BIZ kWh ENTRY'!K45,'BIZ kWh ENTRY'!AA45,'BIZ kWh ENTRY'!AQ45,'BIZ kWh ENTRY'!BG45)</f>
        <v>0</v>
      </c>
      <c r="L45" s="164">
        <f>SUM('BIZ kWh ENTRY'!L45,'BIZ kWh ENTRY'!AB45,'BIZ kWh ENTRY'!AR45,'BIZ kWh ENTRY'!BH45)</f>
        <v>0</v>
      </c>
      <c r="M45" s="164">
        <f>SUM('BIZ kWh ENTRY'!M45,'BIZ kWh ENTRY'!AC45,'BIZ kWh ENTRY'!AS45,'BIZ kWh ENTRY'!BI45)</f>
        <v>0</v>
      </c>
      <c r="N45" s="164">
        <f>SUM('BIZ kWh ENTRY'!N45,'BIZ kWh ENTRY'!AD45,'BIZ kWh ENTRY'!AT45,'BIZ kWh ENTRY'!BJ45)</f>
        <v>0</v>
      </c>
      <c r="O45" s="342">
        <f t="shared" si="6"/>
        <v>0</v>
      </c>
    </row>
    <row r="46" spans="1:15" s="340" customFormat="1" x14ac:dyDescent="0.25">
      <c r="A46" s="561"/>
      <c r="B46" s="341" t="s">
        <v>50</v>
      </c>
      <c r="C46" s="164">
        <f>SUM('BIZ kWh ENTRY'!C46,'BIZ kWh ENTRY'!S46,'BIZ kWh ENTRY'!AI46,'BIZ kWh ENTRY'!AY46)</f>
        <v>0</v>
      </c>
      <c r="D46" s="164">
        <f>SUM('BIZ kWh ENTRY'!D46,'BIZ kWh ENTRY'!T46,'BIZ kWh ENTRY'!AJ46,'BIZ kWh ENTRY'!AZ46)</f>
        <v>0</v>
      </c>
      <c r="E46" s="164">
        <f>SUM('BIZ kWh ENTRY'!E46,'BIZ kWh ENTRY'!U46,'BIZ kWh ENTRY'!AK46,'BIZ kWh ENTRY'!BA46)</f>
        <v>0</v>
      </c>
      <c r="F46" s="164">
        <f>SUM('BIZ kWh ENTRY'!F46,'BIZ kWh ENTRY'!V46,'BIZ kWh ENTRY'!AL46,'BIZ kWh ENTRY'!BB46)</f>
        <v>0</v>
      </c>
      <c r="G46" s="164">
        <f>SUM('BIZ kWh ENTRY'!G46,'BIZ kWh ENTRY'!W46,'BIZ kWh ENTRY'!AM46,'BIZ kWh ENTRY'!BC46)</f>
        <v>0</v>
      </c>
      <c r="H46" s="164">
        <f>SUM('BIZ kWh ENTRY'!H46,'BIZ kWh ENTRY'!X46,'BIZ kWh ENTRY'!AN46,'BIZ kWh ENTRY'!BD46)</f>
        <v>0</v>
      </c>
      <c r="I46" s="164">
        <f>SUM('BIZ kWh ENTRY'!I46,'BIZ kWh ENTRY'!Y46,'BIZ kWh ENTRY'!AO46,'BIZ kWh ENTRY'!BE46)</f>
        <v>0</v>
      </c>
      <c r="J46" s="164">
        <f>SUM('BIZ kWh ENTRY'!J46,'BIZ kWh ENTRY'!Z46,'BIZ kWh ENTRY'!AP46,'BIZ kWh ENTRY'!BF46)</f>
        <v>0</v>
      </c>
      <c r="K46" s="164">
        <f>SUM('BIZ kWh ENTRY'!K46,'BIZ kWh ENTRY'!AA46,'BIZ kWh ENTRY'!AQ46,'BIZ kWh ENTRY'!BG46)</f>
        <v>0</v>
      </c>
      <c r="L46" s="164">
        <f>SUM('BIZ kWh ENTRY'!L46,'BIZ kWh ENTRY'!AB46,'BIZ kWh ENTRY'!AR46,'BIZ kWh ENTRY'!BH46)</f>
        <v>0</v>
      </c>
      <c r="M46" s="164">
        <f>SUM('BIZ kWh ENTRY'!M46,'BIZ kWh ENTRY'!AC46,'BIZ kWh ENTRY'!AS46,'BIZ kWh ENTRY'!BI46)</f>
        <v>0</v>
      </c>
      <c r="N46" s="164">
        <f>SUM('BIZ kWh ENTRY'!N46,'BIZ kWh ENTRY'!AD46,'BIZ kWh ENTRY'!AT46,'BIZ kWh ENTRY'!BJ46)</f>
        <v>0</v>
      </c>
      <c r="O46" s="342">
        <f t="shared" si="6"/>
        <v>0</v>
      </c>
    </row>
    <row r="47" spans="1:15" s="340" customFormat="1" x14ac:dyDescent="0.25">
      <c r="A47" s="561"/>
      <c r="B47" s="341" t="s">
        <v>49</v>
      </c>
      <c r="C47" s="164">
        <f>SUM('BIZ kWh ENTRY'!C47,'BIZ kWh ENTRY'!S47,'BIZ kWh ENTRY'!AI47,'BIZ kWh ENTRY'!AY47)</f>
        <v>0</v>
      </c>
      <c r="D47" s="164">
        <f>SUM('BIZ kWh ENTRY'!D47,'BIZ kWh ENTRY'!T47,'BIZ kWh ENTRY'!AJ47,'BIZ kWh ENTRY'!AZ47)</f>
        <v>0</v>
      </c>
      <c r="E47" s="164">
        <f>SUM('BIZ kWh ENTRY'!E47,'BIZ kWh ENTRY'!U47,'BIZ kWh ENTRY'!AK47,'BIZ kWh ENTRY'!BA47)</f>
        <v>0</v>
      </c>
      <c r="F47" s="164">
        <f>SUM('BIZ kWh ENTRY'!F47,'BIZ kWh ENTRY'!V47,'BIZ kWh ENTRY'!AL47,'BIZ kWh ENTRY'!BB47)</f>
        <v>0</v>
      </c>
      <c r="G47" s="164">
        <f>SUM('BIZ kWh ENTRY'!G47,'BIZ kWh ENTRY'!W47,'BIZ kWh ENTRY'!AM47,'BIZ kWh ENTRY'!BC47)</f>
        <v>0</v>
      </c>
      <c r="H47" s="164">
        <f>SUM('BIZ kWh ENTRY'!H47,'BIZ kWh ENTRY'!X47,'BIZ kWh ENTRY'!AN47,'BIZ kWh ENTRY'!BD47)</f>
        <v>0</v>
      </c>
      <c r="I47" s="164">
        <f>SUM('BIZ kWh ENTRY'!I47,'BIZ kWh ENTRY'!Y47,'BIZ kWh ENTRY'!AO47,'BIZ kWh ENTRY'!BE47)</f>
        <v>0</v>
      </c>
      <c r="J47" s="164">
        <f>SUM('BIZ kWh ENTRY'!J47,'BIZ kWh ENTRY'!Z47,'BIZ kWh ENTRY'!AP47,'BIZ kWh ENTRY'!BF47)</f>
        <v>0</v>
      </c>
      <c r="K47" s="164">
        <f>SUM('BIZ kWh ENTRY'!K47,'BIZ kWh ENTRY'!AA47,'BIZ kWh ENTRY'!AQ47,'BIZ kWh ENTRY'!BG47)</f>
        <v>0</v>
      </c>
      <c r="L47" s="164">
        <f>SUM('BIZ kWh ENTRY'!L47,'BIZ kWh ENTRY'!AB47,'BIZ kWh ENTRY'!AR47,'BIZ kWh ENTRY'!BH47)</f>
        <v>0</v>
      </c>
      <c r="M47" s="164">
        <f>SUM('BIZ kWh ENTRY'!M47,'BIZ kWh ENTRY'!AC47,'BIZ kWh ENTRY'!AS47,'BIZ kWh ENTRY'!BI47)</f>
        <v>0</v>
      </c>
      <c r="N47" s="164">
        <f>SUM('BIZ kWh ENTRY'!N47,'BIZ kWh ENTRY'!AD47,'BIZ kWh ENTRY'!AT47,'BIZ kWh ENTRY'!BJ47)</f>
        <v>0</v>
      </c>
      <c r="O47" s="342">
        <f t="shared" si="6"/>
        <v>0</v>
      </c>
    </row>
    <row r="48" spans="1:15" s="340" customFormat="1" ht="15.75" thickBot="1" x14ac:dyDescent="0.3">
      <c r="A48" s="562"/>
      <c r="B48" s="341" t="s">
        <v>48</v>
      </c>
      <c r="C48" s="164">
        <f>SUM('BIZ kWh ENTRY'!C48,'BIZ kWh ENTRY'!S48,'BIZ kWh ENTRY'!AI48,'BIZ kWh ENTRY'!AY48)</f>
        <v>0</v>
      </c>
      <c r="D48" s="164">
        <f>SUM('BIZ kWh ENTRY'!D48,'BIZ kWh ENTRY'!T48,'BIZ kWh ENTRY'!AJ48,'BIZ kWh ENTRY'!AZ48)</f>
        <v>0</v>
      </c>
      <c r="E48" s="164">
        <f>SUM('BIZ kWh ENTRY'!E48,'BIZ kWh ENTRY'!U48,'BIZ kWh ENTRY'!AK48,'BIZ kWh ENTRY'!BA48)</f>
        <v>0</v>
      </c>
      <c r="F48" s="164">
        <f>SUM('BIZ kWh ENTRY'!F48,'BIZ kWh ENTRY'!V48,'BIZ kWh ENTRY'!AL48,'BIZ kWh ENTRY'!BB48)</f>
        <v>0</v>
      </c>
      <c r="G48" s="164">
        <f>SUM('BIZ kWh ENTRY'!G48,'BIZ kWh ENTRY'!W48,'BIZ kWh ENTRY'!AM48,'BIZ kWh ENTRY'!BC48)</f>
        <v>0</v>
      </c>
      <c r="H48" s="164">
        <f>SUM('BIZ kWh ENTRY'!H48,'BIZ kWh ENTRY'!X48,'BIZ kWh ENTRY'!AN48,'BIZ kWh ENTRY'!BD48)</f>
        <v>0</v>
      </c>
      <c r="I48" s="164">
        <f>SUM('BIZ kWh ENTRY'!I48,'BIZ kWh ENTRY'!Y48,'BIZ kWh ENTRY'!AO48,'BIZ kWh ENTRY'!BE48)</f>
        <v>0</v>
      </c>
      <c r="J48" s="164">
        <f>SUM('BIZ kWh ENTRY'!J48,'BIZ kWh ENTRY'!Z48,'BIZ kWh ENTRY'!AP48,'BIZ kWh ENTRY'!BF48)</f>
        <v>0</v>
      </c>
      <c r="K48" s="164">
        <f>SUM('BIZ kWh ENTRY'!K48,'BIZ kWh ENTRY'!AA48,'BIZ kWh ENTRY'!AQ48,'BIZ kWh ENTRY'!BG48)</f>
        <v>0</v>
      </c>
      <c r="L48" s="164">
        <f>SUM('BIZ kWh ENTRY'!L48,'BIZ kWh ENTRY'!AB48,'BIZ kWh ENTRY'!AR48,'BIZ kWh ENTRY'!BH48)</f>
        <v>0</v>
      </c>
      <c r="M48" s="164">
        <f>SUM('BIZ kWh ENTRY'!M48,'BIZ kWh ENTRY'!AC48,'BIZ kWh ENTRY'!AS48,'BIZ kWh ENTRY'!BI48)</f>
        <v>0</v>
      </c>
      <c r="N48" s="164">
        <f>SUM('BIZ kWh ENTRY'!N48,'BIZ kWh ENTRY'!AD48,'BIZ kWh ENTRY'!AT48,'BIZ kWh ENTRY'!BJ48)</f>
        <v>0</v>
      </c>
      <c r="O48" s="342">
        <f t="shared" si="6"/>
        <v>0</v>
      </c>
    </row>
    <row r="49" spans="1:15" s="340" customFormat="1" ht="15.75" thickBot="1" x14ac:dyDescent="0.3">
      <c r="A49" s="283"/>
      <c r="B49" s="343" t="s">
        <v>42</v>
      </c>
      <c r="C49" s="344">
        <f t="shared" ref="C49:N49" si="7">SUM(C36:C48)</f>
        <v>0</v>
      </c>
      <c r="D49" s="344">
        <f t="shared" si="7"/>
        <v>0</v>
      </c>
      <c r="E49" s="344">
        <f t="shared" si="7"/>
        <v>0</v>
      </c>
      <c r="F49" s="344">
        <f t="shared" si="7"/>
        <v>0</v>
      </c>
      <c r="G49" s="344">
        <f t="shared" si="7"/>
        <v>0</v>
      </c>
      <c r="H49" s="344">
        <f t="shared" si="7"/>
        <v>0</v>
      </c>
      <c r="I49" s="344">
        <f t="shared" si="7"/>
        <v>0</v>
      </c>
      <c r="J49" s="344">
        <f t="shared" si="7"/>
        <v>0</v>
      </c>
      <c r="K49" s="344">
        <f t="shared" si="7"/>
        <v>0</v>
      </c>
      <c r="L49" s="344">
        <f t="shared" si="7"/>
        <v>0</v>
      </c>
      <c r="M49" s="344">
        <f t="shared" si="7"/>
        <v>0</v>
      </c>
      <c r="N49" s="344">
        <f t="shared" si="7"/>
        <v>0</v>
      </c>
      <c r="O49" s="345">
        <f t="shared" si="6"/>
        <v>0</v>
      </c>
    </row>
    <row r="50" spans="1:15" ht="21.75" thickBot="1" x14ac:dyDescent="0.4">
      <c r="A50" s="76"/>
    </row>
    <row r="51" spans="1:15" ht="21.75" thickBot="1" x14ac:dyDescent="0.4">
      <c r="A51" s="76"/>
      <c r="B51" s="181" t="s">
        <v>35</v>
      </c>
      <c r="C51" s="182">
        <f>C$3</f>
        <v>44927</v>
      </c>
      <c r="D51" s="182">
        <f t="shared" ref="D51:N51" si="8">D$3</f>
        <v>44958</v>
      </c>
      <c r="E51" s="182">
        <f t="shared" si="8"/>
        <v>44986</v>
      </c>
      <c r="F51" s="182">
        <f t="shared" si="8"/>
        <v>45017</v>
      </c>
      <c r="G51" s="182">
        <f t="shared" si="8"/>
        <v>45047</v>
      </c>
      <c r="H51" s="182">
        <f t="shared" si="8"/>
        <v>45078</v>
      </c>
      <c r="I51" s="182">
        <f t="shared" si="8"/>
        <v>45108</v>
      </c>
      <c r="J51" s="182">
        <f t="shared" si="8"/>
        <v>45139</v>
      </c>
      <c r="K51" s="182">
        <f t="shared" si="8"/>
        <v>45170</v>
      </c>
      <c r="L51" s="182">
        <f t="shared" si="8"/>
        <v>45200</v>
      </c>
      <c r="M51" s="182">
        <f t="shared" si="8"/>
        <v>45231</v>
      </c>
      <c r="N51" s="182" t="str">
        <f t="shared" si="8"/>
        <v>Dec-23 +</v>
      </c>
      <c r="O51" s="183" t="s">
        <v>33</v>
      </c>
    </row>
    <row r="52" spans="1:15" ht="15" customHeight="1" x14ac:dyDescent="0.25">
      <c r="A52" s="542" t="s">
        <v>65</v>
      </c>
      <c r="B52" s="11" t="s">
        <v>60</v>
      </c>
      <c r="C52" s="3">
        <f>SUM('BIZ kWh ENTRY'!C52,'BIZ kWh ENTRY'!S52,'BIZ kWh ENTRY'!AI52,'BIZ kWh ENTRY'!AY52)</f>
        <v>0</v>
      </c>
      <c r="D52" s="3">
        <f>SUM('BIZ kWh ENTRY'!D52,'BIZ kWh ENTRY'!T52,'BIZ kWh ENTRY'!AJ52,'BIZ kWh ENTRY'!AZ52)</f>
        <v>480496.55495509953</v>
      </c>
      <c r="E52" s="3">
        <f>SUM('BIZ kWh ENTRY'!E52,'BIZ kWh ENTRY'!U52,'BIZ kWh ENTRY'!AK52,'BIZ kWh ENTRY'!BA52)</f>
        <v>322760.6966209716</v>
      </c>
      <c r="F52" s="3">
        <f>SUM('BIZ kWh ENTRY'!F52,'BIZ kWh ENTRY'!V52,'BIZ kWh ENTRY'!AL52,'BIZ kWh ENTRY'!BB52)</f>
        <v>0</v>
      </c>
      <c r="G52" s="3">
        <f>SUM('BIZ kWh ENTRY'!G52,'BIZ kWh ENTRY'!W52,'BIZ kWh ENTRY'!AM52,'BIZ kWh ENTRY'!BC52)</f>
        <v>0</v>
      </c>
      <c r="H52" s="3">
        <f>SUM('BIZ kWh ENTRY'!H52,'BIZ kWh ENTRY'!X52,'BIZ kWh ENTRY'!AN52,'BIZ kWh ENTRY'!BD52)</f>
        <v>0</v>
      </c>
      <c r="I52" s="3">
        <f>SUM('BIZ kWh ENTRY'!I52,'BIZ kWh ENTRY'!Y52,'BIZ kWh ENTRY'!AO52,'BIZ kWh ENTRY'!BE52)</f>
        <v>0</v>
      </c>
      <c r="J52" s="3">
        <f>SUM('BIZ kWh ENTRY'!J52,'BIZ kWh ENTRY'!Z52,'BIZ kWh ENTRY'!AP52,'BIZ kWh ENTRY'!BF52)</f>
        <v>187934.33154115605</v>
      </c>
      <c r="K52" s="3">
        <f>SUM('BIZ kWh ENTRY'!K52,'BIZ kWh ENTRY'!AA52,'BIZ kWh ENTRY'!AQ52,'BIZ kWh ENTRY'!BG52)</f>
        <v>0</v>
      </c>
      <c r="L52" s="3">
        <f>SUM('BIZ kWh ENTRY'!L52,'BIZ kWh ENTRY'!AB52,'BIZ kWh ENTRY'!AR52,'BIZ kWh ENTRY'!BH52)</f>
        <v>0</v>
      </c>
      <c r="M52" s="3">
        <f>SUM('BIZ kWh ENTRY'!M52,'BIZ kWh ENTRY'!AC52,'BIZ kWh ENTRY'!AS52,'BIZ kWh ENTRY'!BI52)</f>
        <v>0</v>
      </c>
      <c r="N52" s="3">
        <f>SUM('BIZ kWh ENTRY'!N52,'BIZ kWh ENTRY'!AD52,'BIZ kWh ENTRY'!AT52,'BIZ kWh ENTRY'!BJ52)</f>
        <v>556085.13488503126</v>
      </c>
      <c r="O52" s="70">
        <f t="shared" ref="O52:O65" si="9">SUM(C52:N52)</f>
        <v>1547276.7180022583</v>
      </c>
    </row>
    <row r="53" spans="1:15" x14ac:dyDescent="0.25">
      <c r="A53" s="543"/>
      <c r="B53" s="12" t="s">
        <v>59</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70">
        <f t="shared" si="9"/>
        <v>0</v>
      </c>
    </row>
    <row r="54" spans="1:15" x14ac:dyDescent="0.25">
      <c r="A54" s="543"/>
      <c r="B54" s="11" t="s">
        <v>58</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70">
        <f t="shared" si="9"/>
        <v>0</v>
      </c>
    </row>
    <row r="55" spans="1:15" x14ac:dyDescent="0.25">
      <c r="A55" s="543"/>
      <c r="B55" s="11" t="s">
        <v>57</v>
      </c>
      <c r="C55" s="3">
        <f>SUM('BIZ kWh ENTRY'!C55,'BIZ kWh ENTRY'!S55,'BIZ kWh ENTRY'!AI55,'BIZ kWh ENTRY'!AY55)</f>
        <v>0</v>
      </c>
      <c r="D55" s="3">
        <f>SUM('BIZ kWh ENTRY'!D55,'BIZ kWh ENTRY'!T55,'BIZ kWh ENTRY'!AJ55,'BIZ kWh ENTRY'!AZ55)</f>
        <v>0</v>
      </c>
      <c r="E55" s="3">
        <f>SUM('BIZ kWh ENTRY'!E55,'BIZ kWh ENTRY'!U55,'BIZ kWh ENTRY'!AK55,'BIZ kWh ENTRY'!BA55)</f>
        <v>0</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0</v>
      </c>
      <c r="N55" s="3">
        <f>SUM('BIZ kWh ENTRY'!N55,'BIZ kWh ENTRY'!AD55,'BIZ kWh ENTRY'!AT55,'BIZ kWh ENTRY'!BJ55)</f>
        <v>718505.07198486861</v>
      </c>
      <c r="O55" s="70">
        <f t="shared" si="9"/>
        <v>718505.07198486861</v>
      </c>
    </row>
    <row r="56" spans="1:15" x14ac:dyDescent="0.25">
      <c r="A56" s="543"/>
      <c r="B56" s="12" t="s">
        <v>56</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70">
        <f t="shared" si="9"/>
        <v>0</v>
      </c>
    </row>
    <row r="57" spans="1:15" x14ac:dyDescent="0.25">
      <c r="A57" s="543"/>
      <c r="B57" s="11" t="s">
        <v>55</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70">
        <f t="shared" si="9"/>
        <v>0</v>
      </c>
    </row>
    <row r="58" spans="1:15" x14ac:dyDescent="0.25">
      <c r="A58" s="543"/>
      <c r="B58" s="11" t="s">
        <v>54</v>
      </c>
      <c r="C58" s="3">
        <f>SUM('BIZ kWh ENTRY'!C58,'BIZ kWh ENTRY'!S58,'BIZ kWh ENTRY'!AI58,'BIZ kWh ENTRY'!AY58)</f>
        <v>0</v>
      </c>
      <c r="D58" s="3">
        <f>SUM('BIZ kWh ENTRY'!D58,'BIZ kWh ENTRY'!T58,'BIZ kWh ENTRY'!AJ58,'BIZ kWh ENTRY'!AZ58)</f>
        <v>0</v>
      </c>
      <c r="E58" s="3">
        <f>SUM('BIZ kWh ENTRY'!E58,'BIZ kWh ENTRY'!U58,'BIZ kWh ENTRY'!AK58,'BIZ kWh ENTRY'!BA58)</f>
        <v>0</v>
      </c>
      <c r="F58" s="3">
        <f>SUM('BIZ kWh ENTRY'!F58,'BIZ kWh ENTRY'!V58,'BIZ kWh ENTRY'!AL58,'BIZ kWh ENTRY'!BB58)</f>
        <v>0</v>
      </c>
      <c r="G58" s="3">
        <f>SUM('BIZ kWh ENTRY'!G58,'BIZ kWh ENTRY'!W58,'BIZ kWh ENTRY'!AM58,'BIZ kWh ENTRY'!BC58)</f>
        <v>0</v>
      </c>
      <c r="H58" s="3">
        <f>SUM('BIZ kWh ENTRY'!H58,'BIZ kWh ENTRY'!X58,'BIZ kWh ENTRY'!AN58,'BIZ kWh ENTRY'!BD58)</f>
        <v>0</v>
      </c>
      <c r="I58" s="3">
        <f>SUM('BIZ kWh ENTRY'!I58,'BIZ kWh ENTRY'!Y58,'BIZ kWh ENTRY'!AO58,'BIZ kWh ENTRY'!BE58)</f>
        <v>0</v>
      </c>
      <c r="J58" s="3">
        <f>SUM('BIZ kWh ENTRY'!J58,'BIZ kWh ENTRY'!Z58,'BIZ kWh ENTRY'!AP58,'BIZ kWh ENTRY'!BF58)</f>
        <v>0</v>
      </c>
      <c r="K58" s="3">
        <f>SUM('BIZ kWh ENTRY'!K58,'BIZ kWh ENTRY'!AA58,'BIZ kWh ENTRY'!AQ58,'BIZ kWh ENTRY'!BG58)</f>
        <v>0</v>
      </c>
      <c r="L58" s="3">
        <f>SUM('BIZ kWh ENTRY'!L58,'BIZ kWh ENTRY'!AB58,'BIZ kWh ENTRY'!AR58,'BIZ kWh ENTRY'!BH58)</f>
        <v>0</v>
      </c>
      <c r="M58" s="3">
        <f>SUM('BIZ kWh ENTRY'!M58,'BIZ kWh ENTRY'!AC58,'BIZ kWh ENTRY'!AS58,'BIZ kWh ENTRY'!BI58)</f>
        <v>0</v>
      </c>
      <c r="N58" s="3">
        <f>SUM('BIZ kWh ENTRY'!N58,'BIZ kWh ENTRY'!AD58,'BIZ kWh ENTRY'!AT58,'BIZ kWh ENTRY'!BJ58)</f>
        <v>844605.61100957578</v>
      </c>
      <c r="O58" s="70">
        <f t="shared" si="9"/>
        <v>844605.61100957578</v>
      </c>
    </row>
    <row r="59" spans="1:15" x14ac:dyDescent="0.25">
      <c r="A59" s="543"/>
      <c r="B59" s="11" t="s">
        <v>53</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70">
        <f t="shared" si="9"/>
        <v>0</v>
      </c>
    </row>
    <row r="60" spans="1:15" x14ac:dyDescent="0.25">
      <c r="A60" s="543"/>
      <c r="B60" s="11" t="s">
        <v>52</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70">
        <f t="shared" si="9"/>
        <v>0</v>
      </c>
    </row>
    <row r="61" spans="1:15" x14ac:dyDescent="0.25">
      <c r="A61" s="543"/>
      <c r="B61" s="11" t="s">
        <v>51</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70">
        <f t="shared" si="9"/>
        <v>0</v>
      </c>
    </row>
    <row r="62" spans="1:15" x14ac:dyDescent="0.25">
      <c r="A62" s="543"/>
      <c r="B62" s="11" t="s">
        <v>50</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70">
        <f t="shared" si="9"/>
        <v>0</v>
      </c>
    </row>
    <row r="63" spans="1:15" x14ac:dyDescent="0.25">
      <c r="A63" s="543"/>
      <c r="B63" s="11" t="s">
        <v>49</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70">
        <f t="shared" si="9"/>
        <v>0</v>
      </c>
    </row>
    <row r="64" spans="1:15" ht="15.75" thickBot="1" x14ac:dyDescent="0.3">
      <c r="A64" s="544"/>
      <c r="B64" s="11" t="s">
        <v>48</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70">
        <f t="shared" si="9"/>
        <v>0</v>
      </c>
    </row>
    <row r="65" spans="1:15" ht="15.75" thickBot="1" x14ac:dyDescent="0.3">
      <c r="A65" s="74"/>
      <c r="B65" s="185" t="s">
        <v>42</v>
      </c>
      <c r="C65" s="186">
        <f t="shared" ref="C65:N65" si="10">SUM(C52:C64)</f>
        <v>0</v>
      </c>
      <c r="D65" s="186">
        <f t="shared" si="10"/>
        <v>480496.55495509953</v>
      </c>
      <c r="E65" s="186">
        <f t="shared" si="10"/>
        <v>322760.6966209716</v>
      </c>
      <c r="F65" s="186">
        <f t="shared" si="10"/>
        <v>0</v>
      </c>
      <c r="G65" s="186">
        <f t="shared" si="10"/>
        <v>0</v>
      </c>
      <c r="H65" s="186">
        <f t="shared" si="10"/>
        <v>0</v>
      </c>
      <c r="I65" s="186">
        <f t="shared" si="10"/>
        <v>0</v>
      </c>
      <c r="J65" s="186">
        <f t="shared" si="10"/>
        <v>187934.33154115605</v>
      </c>
      <c r="K65" s="186">
        <f t="shared" si="10"/>
        <v>0</v>
      </c>
      <c r="L65" s="186">
        <f t="shared" si="10"/>
        <v>0</v>
      </c>
      <c r="M65" s="186">
        <f t="shared" si="10"/>
        <v>0</v>
      </c>
      <c r="N65" s="186">
        <f t="shared" si="10"/>
        <v>2119195.8178794757</v>
      </c>
      <c r="O65" s="73">
        <f t="shared" si="9"/>
        <v>3110387.4009967027</v>
      </c>
    </row>
    <row r="66" spans="1:15" ht="21.75" thickBot="1" x14ac:dyDescent="0.4">
      <c r="A66" s="76"/>
    </row>
    <row r="67" spans="1:15" ht="21.75" thickBot="1" x14ac:dyDescent="0.4">
      <c r="A67" s="76"/>
      <c r="B67" s="181" t="s">
        <v>35</v>
      </c>
      <c r="C67" s="182">
        <f>C$3</f>
        <v>44927</v>
      </c>
      <c r="D67" s="182">
        <f t="shared" ref="D67:N67" si="11">D$3</f>
        <v>44958</v>
      </c>
      <c r="E67" s="182">
        <f t="shared" si="11"/>
        <v>44986</v>
      </c>
      <c r="F67" s="182">
        <f t="shared" si="11"/>
        <v>45017</v>
      </c>
      <c r="G67" s="182">
        <f t="shared" si="11"/>
        <v>45047</v>
      </c>
      <c r="H67" s="182">
        <f t="shared" si="11"/>
        <v>45078</v>
      </c>
      <c r="I67" s="182">
        <f t="shared" si="11"/>
        <v>45108</v>
      </c>
      <c r="J67" s="182">
        <f t="shared" si="11"/>
        <v>45139</v>
      </c>
      <c r="K67" s="182">
        <f t="shared" si="11"/>
        <v>45170</v>
      </c>
      <c r="L67" s="182">
        <f t="shared" si="11"/>
        <v>45200</v>
      </c>
      <c r="M67" s="182">
        <f t="shared" si="11"/>
        <v>45231</v>
      </c>
      <c r="N67" s="182" t="str">
        <f t="shared" si="11"/>
        <v>Dec-23 +</v>
      </c>
      <c r="O67" s="183" t="s">
        <v>33</v>
      </c>
    </row>
    <row r="68" spans="1:15" ht="15" customHeight="1" x14ac:dyDescent="0.25">
      <c r="A68" s="554" t="s">
        <v>64</v>
      </c>
      <c r="B68" s="11" t="s">
        <v>60</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70">
        <f t="shared" ref="O68:O81" si="12">SUM(C68:N68)</f>
        <v>0</v>
      </c>
    </row>
    <row r="69" spans="1:15" x14ac:dyDescent="0.25">
      <c r="A69" s="555"/>
      <c r="B69" s="12" t="s">
        <v>59</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70">
        <f t="shared" si="12"/>
        <v>0</v>
      </c>
    </row>
    <row r="70" spans="1:15" x14ac:dyDescent="0.25">
      <c r="A70" s="555"/>
      <c r="B70" s="11" t="s">
        <v>58</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70">
        <f t="shared" si="12"/>
        <v>0</v>
      </c>
    </row>
    <row r="71" spans="1:15" x14ac:dyDescent="0.25">
      <c r="A71" s="555"/>
      <c r="B71" s="11" t="s">
        <v>57</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5338</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8903</v>
      </c>
      <c r="N71" s="3">
        <f>SUM('BIZ kWh ENTRY'!N71,'BIZ kWh ENTRY'!AD71,'BIZ kWh ENTRY'!AT71,'BIZ kWh ENTRY'!BJ71)</f>
        <v>0</v>
      </c>
      <c r="O71" s="70">
        <f t="shared" si="12"/>
        <v>14241</v>
      </c>
    </row>
    <row r="72" spans="1:15" x14ac:dyDescent="0.25">
      <c r="A72" s="555"/>
      <c r="B72" s="12" t="s">
        <v>56</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70">
        <f t="shared" si="12"/>
        <v>0</v>
      </c>
    </row>
    <row r="73" spans="1:15" x14ac:dyDescent="0.25">
      <c r="A73" s="555"/>
      <c r="B73" s="11" t="s">
        <v>55</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70">
        <f t="shared" si="12"/>
        <v>0</v>
      </c>
    </row>
    <row r="74" spans="1:15" x14ac:dyDescent="0.25">
      <c r="A74" s="555"/>
      <c r="B74" s="11" t="s">
        <v>54</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0</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0</v>
      </c>
      <c r="N74" s="3">
        <f>SUM('BIZ kWh ENTRY'!N74,'BIZ kWh ENTRY'!AD74,'BIZ kWh ENTRY'!AT74,'BIZ kWh ENTRY'!BJ74)</f>
        <v>0</v>
      </c>
      <c r="O74" s="70">
        <f t="shared" si="12"/>
        <v>0</v>
      </c>
    </row>
    <row r="75" spans="1:15" x14ac:dyDescent="0.25">
      <c r="A75" s="555"/>
      <c r="B75" s="11" t="s">
        <v>53</v>
      </c>
      <c r="C75" s="3">
        <f>SUM('BIZ kWh ENTRY'!C75,'BIZ kWh ENTRY'!S75,'BIZ kWh ENTRY'!AI75,'BIZ kWh ENTRY'!AY75)</f>
        <v>0</v>
      </c>
      <c r="D75" s="3">
        <f>SUM('BIZ kWh ENTRY'!D75,'BIZ kWh ENTRY'!T75,'BIZ kWh ENTRY'!AJ75,'BIZ kWh ENTRY'!AZ75)</f>
        <v>257937.47173260007</v>
      </c>
      <c r="E75" s="3">
        <f>SUM('BIZ kWh ENTRY'!E75,'BIZ kWh ENTRY'!U75,'BIZ kWh ENTRY'!AK75,'BIZ kWh ENTRY'!BA75)</f>
        <v>573659.38897740014</v>
      </c>
      <c r="F75" s="3">
        <f>SUM('BIZ kWh ENTRY'!F75,'BIZ kWh ENTRY'!V75,'BIZ kWh ENTRY'!AL75,'BIZ kWh ENTRY'!BB75)</f>
        <v>268209.23480748001</v>
      </c>
      <c r="G75" s="3">
        <f>SUM('BIZ kWh ENTRY'!G75,'BIZ kWh ENTRY'!W75,'BIZ kWh ENTRY'!AM75,'BIZ kWh ENTRY'!BC75)</f>
        <v>153178.92889884001</v>
      </c>
      <c r="H75" s="3">
        <f>SUM('BIZ kWh ENTRY'!H75,'BIZ kWh ENTRY'!X75,'BIZ kWh ENTRY'!AN75,'BIZ kWh ENTRY'!BD75)</f>
        <v>523744.48121321457</v>
      </c>
      <c r="I75" s="3">
        <f>SUM('BIZ kWh ENTRY'!I75,'BIZ kWh ENTRY'!Y75,'BIZ kWh ENTRY'!AO75,'BIZ kWh ENTRY'!BE75)</f>
        <v>194909.86481526171</v>
      </c>
      <c r="J75" s="3">
        <f>SUM('BIZ kWh ENTRY'!J75,'BIZ kWh ENTRY'!Z75,'BIZ kWh ENTRY'!AP75,'BIZ kWh ENTRY'!BF75)</f>
        <v>182434.69149120001</v>
      </c>
      <c r="K75" s="3">
        <f>SUM('BIZ kWh ENTRY'!K75,'BIZ kWh ENTRY'!AA75,'BIZ kWh ENTRY'!AQ75,'BIZ kWh ENTRY'!BG75)</f>
        <v>423555.54191856005</v>
      </c>
      <c r="L75" s="3">
        <f>SUM('BIZ kWh ENTRY'!L75,'BIZ kWh ENTRY'!AB75,'BIZ kWh ENTRY'!AR75,'BIZ kWh ENTRY'!BH75)</f>
        <v>392193.45913481992</v>
      </c>
      <c r="M75" s="3">
        <f>SUM('BIZ kWh ENTRY'!M75,'BIZ kWh ENTRY'!AC75,'BIZ kWh ENTRY'!AS75,'BIZ kWh ENTRY'!BI75)</f>
        <v>290886.18466460489</v>
      </c>
      <c r="N75" s="3">
        <f>SUM('BIZ kWh ENTRY'!N75,'BIZ kWh ENTRY'!AD75,'BIZ kWh ENTRY'!AT75,'BIZ kWh ENTRY'!BJ75)</f>
        <v>809592.60231468012</v>
      </c>
      <c r="O75" s="70">
        <f t="shared" si="12"/>
        <v>4070301.8499686616</v>
      </c>
    </row>
    <row r="76" spans="1:15" x14ac:dyDescent="0.25">
      <c r="A76" s="555"/>
      <c r="B76" s="11" t="s">
        <v>52</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0</v>
      </c>
      <c r="N76" s="3">
        <f>SUM('BIZ kWh ENTRY'!N76,'BIZ kWh ENTRY'!AD76,'BIZ kWh ENTRY'!AT76,'BIZ kWh ENTRY'!BJ76)</f>
        <v>0</v>
      </c>
      <c r="O76" s="70">
        <f t="shared" si="12"/>
        <v>0</v>
      </c>
    </row>
    <row r="77" spans="1:15" x14ac:dyDescent="0.25">
      <c r="A77" s="555"/>
      <c r="B77" s="11" t="s">
        <v>51</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70">
        <f t="shared" si="12"/>
        <v>0</v>
      </c>
    </row>
    <row r="78" spans="1:15" x14ac:dyDescent="0.25">
      <c r="A78" s="555"/>
      <c r="B78" s="11" t="s">
        <v>50</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70">
        <f t="shared" si="12"/>
        <v>0</v>
      </c>
    </row>
    <row r="79" spans="1:15" x14ac:dyDescent="0.25">
      <c r="A79" s="555"/>
      <c r="B79" s="11" t="s">
        <v>49</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70">
        <f t="shared" si="12"/>
        <v>0</v>
      </c>
    </row>
    <row r="80" spans="1:15" ht="15.75" thickBot="1" x14ac:dyDescent="0.3">
      <c r="A80" s="556"/>
      <c r="B80" s="11" t="s">
        <v>48</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70">
        <f t="shared" si="12"/>
        <v>0</v>
      </c>
    </row>
    <row r="81" spans="1:15" ht="15.75" thickBot="1" x14ac:dyDescent="0.3">
      <c r="A81" s="74"/>
      <c r="B81" s="185" t="s">
        <v>42</v>
      </c>
      <c r="C81" s="186">
        <f t="shared" ref="C81:N81" si="13">SUM(C68:C80)</f>
        <v>0</v>
      </c>
      <c r="D81" s="186">
        <f t="shared" si="13"/>
        <v>257937.47173260007</v>
      </c>
      <c r="E81" s="186">
        <f t="shared" si="13"/>
        <v>573659.38897740014</v>
      </c>
      <c r="F81" s="186">
        <f t="shared" si="13"/>
        <v>268209.23480748001</v>
      </c>
      <c r="G81" s="186">
        <f t="shared" si="13"/>
        <v>153178.92889884001</v>
      </c>
      <c r="H81" s="186">
        <f t="shared" si="13"/>
        <v>523744.48121321457</v>
      </c>
      <c r="I81" s="186">
        <f t="shared" si="13"/>
        <v>200247.86481526171</v>
      </c>
      <c r="J81" s="186">
        <f t="shared" si="13"/>
        <v>182434.69149120001</v>
      </c>
      <c r="K81" s="186">
        <f t="shared" si="13"/>
        <v>423555.54191856005</v>
      </c>
      <c r="L81" s="186">
        <f t="shared" si="13"/>
        <v>392193.45913481992</v>
      </c>
      <c r="M81" s="186">
        <f t="shared" si="13"/>
        <v>299789.18466460489</v>
      </c>
      <c r="N81" s="186">
        <f t="shared" si="13"/>
        <v>809592.60231468012</v>
      </c>
      <c r="O81" s="73">
        <f t="shared" si="12"/>
        <v>4084542.8499686616</v>
      </c>
    </row>
    <row r="82" spans="1:15" ht="21.75" thickBot="1" x14ac:dyDescent="0.4">
      <c r="A82" s="76"/>
    </row>
    <row r="83" spans="1:15" ht="21.75" thickBot="1" x14ac:dyDescent="0.4">
      <c r="A83" s="76"/>
      <c r="B83" s="181" t="s">
        <v>35</v>
      </c>
      <c r="C83" s="182">
        <f>C$3</f>
        <v>44927</v>
      </c>
      <c r="D83" s="182">
        <f t="shared" ref="D83:N83" si="14">D$3</f>
        <v>44958</v>
      </c>
      <c r="E83" s="182">
        <f t="shared" si="14"/>
        <v>44986</v>
      </c>
      <c r="F83" s="182">
        <f t="shared" si="14"/>
        <v>45017</v>
      </c>
      <c r="G83" s="182">
        <f t="shared" si="14"/>
        <v>45047</v>
      </c>
      <c r="H83" s="182">
        <f t="shared" si="14"/>
        <v>45078</v>
      </c>
      <c r="I83" s="182">
        <f t="shared" si="14"/>
        <v>45108</v>
      </c>
      <c r="J83" s="182">
        <f t="shared" si="14"/>
        <v>45139</v>
      </c>
      <c r="K83" s="182">
        <f t="shared" si="14"/>
        <v>45170</v>
      </c>
      <c r="L83" s="182">
        <f t="shared" si="14"/>
        <v>45200</v>
      </c>
      <c r="M83" s="182">
        <f t="shared" si="14"/>
        <v>45231</v>
      </c>
      <c r="N83" s="182" t="str">
        <f t="shared" si="14"/>
        <v>Dec-23 +</v>
      </c>
      <c r="O83" s="183" t="s">
        <v>33</v>
      </c>
    </row>
    <row r="84" spans="1:15" ht="15" customHeight="1" x14ac:dyDescent="0.25">
      <c r="A84" s="542" t="s">
        <v>63</v>
      </c>
      <c r="B84" s="11" t="s">
        <v>60</v>
      </c>
      <c r="C84" s="3">
        <f>SUM('BIZ kWh ENTRY'!C84,'BIZ kWh ENTRY'!S84,'BIZ kWh ENTRY'!AI84,'BIZ kWh ENTRY'!AY84)</f>
        <v>0</v>
      </c>
      <c r="D84" s="3">
        <f>SUM('BIZ kWh ENTRY'!D84,'BIZ kWh ENTRY'!T84,'BIZ kWh ENTRY'!AJ84,'BIZ kWh ENTRY'!AZ84)</f>
        <v>0</v>
      </c>
      <c r="E84" s="3">
        <f>SUM('BIZ kWh ENTRY'!E84,'BIZ kWh ENTRY'!U84,'BIZ kWh ENTRY'!AK84,'BIZ kWh ENTRY'!BA84)</f>
        <v>0</v>
      </c>
      <c r="F84" s="3">
        <f>SUM('BIZ kWh ENTRY'!F84,'BIZ kWh ENTRY'!V84,'BIZ kWh ENTRY'!AL84,'BIZ kWh ENTRY'!BB84)</f>
        <v>0</v>
      </c>
      <c r="G84" s="3">
        <f>SUM('BIZ kWh ENTRY'!G84,'BIZ kWh ENTRY'!W84,'BIZ kWh ENTRY'!AM84,'BIZ kWh ENTRY'!BC84)</f>
        <v>23195</v>
      </c>
      <c r="H84" s="3">
        <f>SUM('BIZ kWh ENTRY'!H84,'BIZ kWh ENTRY'!X84,'BIZ kWh ENTRY'!AN84,'BIZ kWh ENTRY'!BD84)</f>
        <v>64155</v>
      </c>
      <c r="I84" s="3">
        <f>SUM('BIZ kWh ENTRY'!I84,'BIZ kWh ENTRY'!Y84,'BIZ kWh ENTRY'!AO84,'BIZ kWh ENTRY'!BE84)</f>
        <v>0</v>
      </c>
      <c r="J84" s="3">
        <f>SUM('BIZ kWh ENTRY'!J84,'BIZ kWh ENTRY'!Z84,'BIZ kWh ENTRY'!AP84,'BIZ kWh ENTRY'!BF84)</f>
        <v>18556</v>
      </c>
      <c r="K84" s="3">
        <f>SUM('BIZ kWh ENTRY'!K84,'BIZ kWh ENTRY'!AA84,'BIZ kWh ENTRY'!AQ84,'BIZ kWh ENTRY'!BG84)</f>
        <v>54285</v>
      </c>
      <c r="L84" s="3">
        <f>SUM('BIZ kWh ENTRY'!L84,'BIZ kWh ENTRY'!AB84,'BIZ kWh ENTRY'!AR84,'BIZ kWh ENTRY'!BH84)</f>
        <v>0</v>
      </c>
      <c r="M84" s="3">
        <f>SUM('BIZ kWh ENTRY'!M84,'BIZ kWh ENTRY'!AC84,'BIZ kWh ENTRY'!AS84,'BIZ kWh ENTRY'!BI84)</f>
        <v>59220</v>
      </c>
      <c r="N84" s="3">
        <f>SUM('BIZ kWh ENTRY'!N84,'BIZ kWh ENTRY'!AD84,'BIZ kWh ENTRY'!AT84,'BIZ kWh ENTRY'!BJ84)</f>
        <v>0</v>
      </c>
      <c r="O84" s="70">
        <f t="shared" ref="O84:O97" si="15">SUM(C84:N84)</f>
        <v>219411</v>
      </c>
    </row>
    <row r="85" spans="1:15" x14ac:dyDescent="0.25">
      <c r="A85" s="543"/>
      <c r="B85" s="12" t="s">
        <v>59</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70">
        <f t="shared" si="15"/>
        <v>0</v>
      </c>
    </row>
    <row r="86" spans="1:15" x14ac:dyDescent="0.25">
      <c r="A86" s="543"/>
      <c r="B86" s="11" t="s">
        <v>58</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0</v>
      </c>
      <c r="I86" s="3">
        <f>SUM('BIZ kWh ENTRY'!I86,'BIZ kWh ENTRY'!Y86,'BIZ kWh ENTRY'!AO86,'BIZ kWh ENTRY'!BE86)</f>
        <v>0</v>
      </c>
      <c r="J86" s="3">
        <f>SUM('BIZ kWh ENTRY'!J86,'BIZ kWh ENTRY'!Z86,'BIZ kWh ENTRY'!AP86,'BIZ kWh ENTRY'!BF86)</f>
        <v>0</v>
      </c>
      <c r="K86" s="3">
        <f>SUM('BIZ kWh ENTRY'!K86,'BIZ kWh ENTRY'!AA86,'BIZ kWh ENTRY'!AQ86,'BIZ kWh ENTRY'!BG86)</f>
        <v>0</v>
      </c>
      <c r="L86" s="3">
        <f>SUM('BIZ kWh ENTRY'!L86,'BIZ kWh ENTRY'!AB86,'BIZ kWh ENTRY'!AR86,'BIZ kWh ENTRY'!BH86)</f>
        <v>62085</v>
      </c>
      <c r="M86" s="3">
        <f>SUM('BIZ kWh ENTRY'!M86,'BIZ kWh ENTRY'!AC86,'BIZ kWh ENTRY'!AS86,'BIZ kWh ENTRY'!BI86)</f>
        <v>23638</v>
      </c>
      <c r="N86" s="3">
        <f>SUM('BIZ kWh ENTRY'!N86,'BIZ kWh ENTRY'!AD86,'BIZ kWh ENTRY'!AT86,'BIZ kWh ENTRY'!BJ86)</f>
        <v>40799.602004386594</v>
      </c>
      <c r="O86" s="70">
        <f t="shared" si="15"/>
        <v>126522.6020043866</v>
      </c>
    </row>
    <row r="87" spans="1:15" x14ac:dyDescent="0.25">
      <c r="A87" s="543"/>
      <c r="B87" s="11" t="s">
        <v>57</v>
      </c>
      <c r="C87" s="3">
        <f>SUM('BIZ kWh ENTRY'!C87,'BIZ kWh ENTRY'!S87,'BIZ kWh ENTRY'!AI87,'BIZ kWh ENTRY'!AY87)</f>
        <v>0</v>
      </c>
      <c r="D87" s="3">
        <f>SUM('BIZ kWh ENTRY'!D87,'BIZ kWh ENTRY'!T87,'BIZ kWh ENTRY'!AJ87,'BIZ kWh ENTRY'!AZ87)</f>
        <v>3169.9643518071098</v>
      </c>
      <c r="E87" s="3">
        <f>SUM('BIZ kWh ENTRY'!E87,'BIZ kWh ENTRY'!U87,'BIZ kWh ENTRY'!AK87,'BIZ kWh ENTRY'!BA87)</f>
        <v>204556.54832039497</v>
      </c>
      <c r="F87" s="3">
        <f>SUM('BIZ kWh ENTRY'!F87,'BIZ kWh ENTRY'!V87,'BIZ kWh ENTRY'!AL87,'BIZ kWh ENTRY'!BB87)</f>
        <v>495099.58588748547</v>
      </c>
      <c r="G87" s="3">
        <f>SUM('BIZ kWh ENTRY'!G87,'BIZ kWh ENTRY'!W87,'BIZ kWh ENTRY'!AM87,'BIZ kWh ENTRY'!BC87)</f>
        <v>438363.62327240489</v>
      </c>
      <c r="H87" s="3">
        <f>SUM('BIZ kWh ENTRY'!H87,'BIZ kWh ENTRY'!X87,'BIZ kWh ENTRY'!AN87,'BIZ kWh ENTRY'!BD87)</f>
        <v>233934.33198429152</v>
      </c>
      <c r="I87" s="3">
        <f>SUM('BIZ kWh ENTRY'!I87,'BIZ kWh ENTRY'!Y87,'BIZ kWh ENTRY'!AO87,'BIZ kWh ENTRY'!BE87)</f>
        <v>502806.39161207795</v>
      </c>
      <c r="J87" s="3">
        <f>SUM('BIZ kWh ENTRY'!J87,'BIZ kWh ENTRY'!Z87,'BIZ kWh ENTRY'!AP87,'BIZ kWh ENTRY'!BF87)</f>
        <v>220860.12941561063</v>
      </c>
      <c r="K87" s="3">
        <f>SUM('BIZ kWh ENTRY'!K87,'BIZ kWh ENTRY'!AA87,'BIZ kWh ENTRY'!AQ87,'BIZ kWh ENTRY'!BG87)</f>
        <v>445143.43996703206</v>
      </c>
      <c r="L87" s="3">
        <f>SUM('BIZ kWh ENTRY'!L87,'BIZ kWh ENTRY'!AB87,'BIZ kWh ENTRY'!AR87,'BIZ kWh ENTRY'!BH87)</f>
        <v>663633.94876177609</v>
      </c>
      <c r="M87" s="3">
        <f>SUM('BIZ kWh ENTRY'!M87,'BIZ kWh ENTRY'!AC87,'BIZ kWh ENTRY'!AS87,'BIZ kWh ENTRY'!BI87)</f>
        <v>626781.37525296607</v>
      </c>
      <c r="N87" s="3">
        <f>SUM('BIZ kWh ENTRY'!N87,'BIZ kWh ENTRY'!AD87,'BIZ kWh ENTRY'!AT87,'BIZ kWh ENTRY'!BJ87)</f>
        <v>1681068.2028702248</v>
      </c>
      <c r="O87" s="70">
        <f t="shared" si="15"/>
        <v>5515417.5416960716</v>
      </c>
    </row>
    <row r="88" spans="1:15" x14ac:dyDescent="0.25">
      <c r="A88" s="543"/>
      <c r="B88" s="12" t="s">
        <v>56</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70">
        <f t="shared" si="15"/>
        <v>0</v>
      </c>
    </row>
    <row r="89" spans="1:15" x14ac:dyDescent="0.25">
      <c r="A89" s="543"/>
      <c r="B89" s="11" t="s">
        <v>55</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70">
        <f t="shared" si="15"/>
        <v>0</v>
      </c>
    </row>
    <row r="90" spans="1:15" x14ac:dyDescent="0.25">
      <c r="A90" s="543"/>
      <c r="B90" s="11" t="s">
        <v>54</v>
      </c>
      <c r="C90" s="3">
        <f>SUM('BIZ kWh ENTRY'!C90,'BIZ kWh ENTRY'!S90,'BIZ kWh ENTRY'!AI90,'BIZ kWh ENTRY'!AY90)</f>
        <v>0</v>
      </c>
      <c r="D90" s="3">
        <f>SUM('BIZ kWh ENTRY'!D90,'BIZ kWh ENTRY'!T90,'BIZ kWh ENTRY'!AJ90,'BIZ kWh ENTRY'!AZ90)</f>
        <v>0</v>
      </c>
      <c r="E90" s="3">
        <f>SUM('BIZ kWh ENTRY'!E90,'BIZ kWh ENTRY'!U90,'BIZ kWh ENTRY'!AK90,'BIZ kWh ENTRY'!BA90)</f>
        <v>0</v>
      </c>
      <c r="F90" s="3">
        <f>SUM('BIZ kWh ENTRY'!F90,'BIZ kWh ENTRY'!V90,'BIZ kWh ENTRY'!AL90,'BIZ kWh ENTRY'!BB90)</f>
        <v>109587.74035497132</v>
      </c>
      <c r="G90" s="3">
        <f>SUM('BIZ kWh ENTRY'!G90,'BIZ kWh ENTRY'!W90,'BIZ kWh ENTRY'!AM90,'BIZ kWh ENTRY'!BC90)</f>
        <v>90215.615087678932</v>
      </c>
      <c r="H90" s="3">
        <f>SUM('BIZ kWh ENTRY'!H90,'BIZ kWh ENTRY'!X90,'BIZ kWh ENTRY'!AN90,'BIZ kWh ENTRY'!BD90)</f>
        <v>0</v>
      </c>
      <c r="I90" s="3">
        <f>SUM('BIZ kWh ENTRY'!I90,'BIZ kWh ENTRY'!Y90,'BIZ kWh ENTRY'!AO90,'BIZ kWh ENTRY'!BE90)</f>
        <v>0</v>
      </c>
      <c r="J90" s="3">
        <f>SUM('BIZ kWh ENTRY'!J90,'BIZ kWh ENTRY'!Z90,'BIZ kWh ENTRY'!AP90,'BIZ kWh ENTRY'!BF90)</f>
        <v>0</v>
      </c>
      <c r="K90" s="3">
        <f>SUM('BIZ kWh ENTRY'!K90,'BIZ kWh ENTRY'!AA90,'BIZ kWh ENTRY'!AQ90,'BIZ kWh ENTRY'!BG90)</f>
        <v>239520.73131579696</v>
      </c>
      <c r="L90" s="3">
        <f>SUM('BIZ kWh ENTRY'!L90,'BIZ kWh ENTRY'!AB90,'BIZ kWh ENTRY'!AR90,'BIZ kWh ENTRY'!BH90)</f>
        <v>13479.935900484325</v>
      </c>
      <c r="M90" s="3">
        <f>SUM('BIZ kWh ENTRY'!M90,'BIZ kWh ENTRY'!AC90,'BIZ kWh ENTRY'!AS90,'BIZ kWh ENTRY'!BI90)</f>
        <v>44088.176494353713</v>
      </c>
      <c r="N90" s="3">
        <f>SUM('BIZ kWh ENTRY'!N90,'BIZ kWh ENTRY'!AD90,'BIZ kWh ENTRY'!AT90,'BIZ kWh ENTRY'!BJ90)</f>
        <v>702675.79533808783</v>
      </c>
      <c r="O90" s="70">
        <f t="shared" si="15"/>
        <v>1199567.9944913732</v>
      </c>
    </row>
    <row r="91" spans="1:15" x14ac:dyDescent="0.25">
      <c r="A91" s="543"/>
      <c r="B91" s="11" t="s">
        <v>53</v>
      </c>
      <c r="C91" s="3">
        <f>SUM('BIZ kWh ENTRY'!C91,'BIZ kWh ENTRY'!S91,'BIZ kWh ENTRY'!AI91,'BIZ kWh ENTRY'!AY91)</f>
        <v>0</v>
      </c>
      <c r="D91" s="3">
        <f>SUM('BIZ kWh ENTRY'!D91,'BIZ kWh ENTRY'!T91,'BIZ kWh ENTRY'!AJ91,'BIZ kWh ENTRY'!AZ91)</f>
        <v>470625.55521784013</v>
      </c>
      <c r="E91" s="3">
        <f>SUM('BIZ kWh ENTRY'!E91,'BIZ kWh ENTRY'!U91,'BIZ kWh ENTRY'!AK91,'BIZ kWh ENTRY'!BA91)</f>
        <v>2311228.9192110817</v>
      </c>
      <c r="F91" s="3">
        <f>SUM('BIZ kWh ENTRY'!F91,'BIZ kWh ENTRY'!V91,'BIZ kWh ENTRY'!AL91,'BIZ kWh ENTRY'!BB91)</f>
        <v>2640015.0235373206</v>
      </c>
      <c r="G91" s="3">
        <f>SUM('BIZ kWh ENTRY'!G91,'BIZ kWh ENTRY'!W91,'BIZ kWh ENTRY'!AM91,'BIZ kWh ENTRY'!BC91)</f>
        <v>3270091.6633576984</v>
      </c>
      <c r="H91" s="3">
        <f>SUM('BIZ kWh ENTRY'!H91,'BIZ kWh ENTRY'!X91,'BIZ kWh ENTRY'!AN91,'BIZ kWh ENTRY'!BD91)</f>
        <v>2800636.3822529651</v>
      </c>
      <c r="I91" s="3">
        <f>SUM('BIZ kWh ENTRY'!I91,'BIZ kWh ENTRY'!Y91,'BIZ kWh ENTRY'!AO91,'BIZ kWh ENTRY'!BE91)</f>
        <v>2088701.2614182686</v>
      </c>
      <c r="J91" s="3">
        <f>SUM('BIZ kWh ENTRY'!J91,'BIZ kWh ENTRY'!Z91,'BIZ kWh ENTRY'!AP91,'BIZ kWh ENTRY'!BF91)</f>
        <v>2126430.0796082392</v>
      </c>
      <c r="K91" s="3">
        <f>SUM('BIZ kWh ENTRY'!K91,'BIZ kWh ENTRY'!AA91,'BIZ kWh ENTRY'!AQ91,'BIZ kWh ENTRY'!BG91)</f>
        <v>2361883.8526281496</v>
      </c>
      <c r="L91" s="3">
        <f>SUM('BIZ kWh ENTRY'!L91,'BIZ kWh ENTRY'!AB91,'BIZ kWh ENTRY'!AR91,'BIZ kWh ENTRY'!BH91)</f>
        <v>3486766.7486207942</v>
      </c>
      <c r="M91" s="3">
        <f>SUM('BIZ kWh ENTRY'!M91,'BIZ kWh ENTRY'!AC91,'BIZ kWh ENTRY'!AS91,'BIZ kWh ENTRY'!BI91)</f>
        <v>2702480.8301573829</v>
      </c>
      <c r="N91" s="3">
        <f>SUM('BIZ kWh ENTRY'!N91,'BIZ kWh ENTRY'!AD91,'BIZ kWh ENTRY'!AT91,'BIZ kWh ENTRY'!BJ91)</f>
        <v>14257699.998072751</v>
      </c>
      <c r="O91" s="70">
        <f t="shared" si="15"/>
        <v>38516560.314082488</v>
      </c>
    </row>
    <row r="92" spans="1:15" x14ac:dyDescent="0.25">
      <c r="A92" s="543"/>
      <c r="B92" s="11" t="s">
        <v>52</v>
      </c>
      <c r="C92" s="3">
        <f>SUM('BIZ kWh ENTRY'!C92,'BIZ kWh ENTRY'!S92,'BIZ kWh ENTRY'!AI92,'BIZ kWh ENTRY'!AY92)</f>
        <v>0</v>
      </c>
      <c r="D92" s="3">
        <f>SUM('BIZ kWh ENTRY'!D92,'BIZ kWh ENTRY'!T92,'BIZ kWh ENTRY'!AJ92,'BIZ kWh ENTRY'!AZ92)</f>
        <v>0</v>
      </c>
      <c r="E92" s="3">
        <f>SUM('BIZ kWh ENTRY'!E92,'BIZ kWh ENTRY'!U92,'BIZ kWh ENTRY'!AK92,'BIZ kWh ENTRY'!BA92)</f>
        <v>107437.02628558796</v>
      </c>
      <c r="F92" s="3">
        <f>SUM('BIZ kWh ENTRY'!F92,'BIZ kWh ENTRY'!V92,'BIZ kWh ENTRY'!AL92,'BIZ kWh ENTRY'!BB92)</f>
        <v>0</v>
      </c>
      <c r="G92" s="3">
        <f>SUM('BIZ kWh ENTRY'!G92,'BIZ kWh ENTRY'!W92,'BIZ kWh ENTRY'!AM92,'BIZ kWh ENTRY'!BC92)</f>
        <v>0</v>
      </c>
      <c r="H92" s="3">
        <f>SUM('BIZ kWh ENTRY'!H92,'BIZ kWh ENTRY'!X92,'BIZ kWh ENTRY'!AN92,'BIZ kWh ENTRY'!BD92)</f>
        <v>0</v>
      </c>
      <c r="I92" s="3">
        <f>SUM('BIZ kWh ENTRY'!I92,'BIZ kWh ENTRY'!Y92,'BIZ kWh ENTRY'!AO92,'BIZ kWh ENTRY'!BE92)</f>
        <v>41078.86299154834</v>
      </c>
      <c r="J92" s="3">
        <f>SUM('BIZ kWh ENTRY'!J92,'BIZ kWh ENTRY'!Z92,'BIZ kWh ENTRY'!AP92,'BIZ kWh ENTRY'!BF92)</f>
        <v>0</v>
      </c>
      <c r="K92" s="3">
        <f>SUM('BIZ kWh ENTRY'!K92,'BIZ kWh ENTRY'!AA92,'BIZ kWh ENTRY'!AQ92,'BIZ kWh ENTRY'!BG92)</f>
        <v>0</v>
      </c>
      <c r="L92" s="3">
        <f>SUM('BIZ kWh ENTRY'!L92,'BIZ kWh ENTRY'!AB92,'BIZ kWh ENTRY'!AR92,'BIZ kWh ENTRY'!BH92)</f>
        <v>6319.8250756228208</v>
      </c>
      <c r="M92" s="3">
        <f>SUM('BIZ kWh ENTRY'!M92,'BIZ kWh ENTRY'!AC92,'BIZ kWh ENTRY'!AS92,'BIZ kWh ENTRY'!BI92)</f>
        <v>0</v>
      </c>
      <c r="N92" s="3">
        <f>SUM('BIZ kWh ENTRY'!N92,'BIZ kWh ENTRY'!AD92,'BIZ kWh ENTRY'!AT92,'BIZ kWh ENTRY'!BJ92)</f>
        <v>0</v>
      </c>
      <c r="O92" s="70">
        <f t="shared" si="15"/>
        <v>154835.71435275913</v>
      </c>
    </row>
    <row r="93" spans="1:15" x14ac:dyDescent="0.25">
      <c r="A93" s="543"/>
      <c r="B93" s="11" t="s">
        <v>51</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0</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0</v>
      </c>
      <c r="N93" s="3">
        <f>SUM('BIZ kWh ENTRY'!N93,'BIZ kWh ENTRY'!AD93,'BIZ kWh ENTRY'!AT93,'BIZ kWh ENTRY'!BJ93)</f>
        <v>0</v>
      </c>
      <c r="O93" s="70">
        <f t="shared" si="15"/>
        <v>0</v>
      </c>
    </row>
    <row r="94" spans="1:15" x14ac:dyDescent="0.25">
      <c r="A94" s="543"/>
      <c r="B94" s="11" t="s">
        <v>50</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70">
        <f t="shared" si="15"/>
        <v>0</v>
      </c>
    </row>
    <row r="95" spans="1:15" x14ac:dyDescent="0.25">
      <c r="A95" s="543"/>
      <c r="B95" s="11" t="s">
        <v>49</v>
      </c>
      <c r="C95" s="3">
        <f>SUM('BIZ kWh ENTRY'!C95,'BIZ kWh ENTRY'!S95,'BIZ kWh ENTRY'!AI95,'BIZ kWh ENTRY'!AY95)</f>
        <v>0</v>
      </c>
      <c r="D95" s="3">
        <f>SUM('BIZ kWh ENTRY'!D95,'BIZ kWh ENTRY'!T95,'BIZ kWh ENTRY'!AJ95,'BIZ kWh ENTRY'!AZ95)</f>
        <v>0</v>
      </c>
      <c r="E95" s="3">
        <f>SUM('BIZ kWh ENTRY'!E95,'BIZ kWh ENTRY'!U95,'BIZ kWh ENTRY'!AK95,'BIZ kWh ENTRY'!BA95)</f>
        <v>5281</v>
      </c>
      <c r="F95" s="3">
        <f>SUM('BIZ kWh ENTRY'!F95,'BIZ kWh ENTRY'!V95,'BIZ kWh ENTRY'!AL95,'BIZ kWh ENTRY'!BB95)</f>
        <v>0</v>
      </c>
      <c r="G95" s="3">
        <f>SUM('BIZ kWh ENTRY'!G95,'BIZ kWh ENTRY'!W95,'BIZ kWh ENTRY'!AM95,'BIZ kWh ENTRY'!BC95)</f>
        <v>1220</v>
      </c>
      <c r="H95" s="3">
        <f>SUM('BIZ kWh ENTRY'!H95,'BIZ kWh ENTRY'!X95,'BIZ kWh ENTRY'!AN95,'BIZ kWh ENTRY'!BD95)</f>
        <v>5150</v>
      </c>
      <c r="I95" s="3">
        <f>SUM('BIZ kWh ENTRY'!I95,'BIZ kWh ENTRY'!Y95,'BIZ kWh ENTRY'!AO95,'BIZ kWh ENTRY'!BE95)</f>
        <v>0</v>
      </c>
      <c r="J95" s="3">
        <f>SUM('BIZ kWh ENTRY'!J95,'BIZ kWh ENTRY'!Z95,'BIZ kWh ENTRY'!AP95,'BIZ kWh ENTRY'!BF95)</f>
        <v>0</v>
      </c>
      <c r="K95" s="3">
        <f>SUM('BIZ kWh ENTRY'!K95,'BIZ kWh ENTRY'!AA95,'BIZ kWh ENTRY'!AQ95,'BIZ kWh ENTRY'!BG95)</f>
        <v>5756</v>
      </c>
      <c r="L95" s="3">
        <f>SUM('BIZ kWh ENTRY'!L95,'BIZ kWh ENTRY'!AB95,'BIZ kWh ENTRY'!AR95,'BIZ kWh ENTRY'!BH95)</f>
        <v>253075</v>
      </c>
      <c r="M95" s="3">
        <f>SUM('BIZ kWh ENTRY'!M95,'BIZ kWh ENTRY'!AC95,'BIZ kWh ENTRY'!AS95,'BIZ kWh ENTRY'!BI95)</f>
        <v>115142</v>
      </c>
      <c r="N95" s="3">
        <f>SUM('BIZ kWh ENTRY'!N95,'BIZ kWh ENTRY'!AD95,'BIZ kWh ENTRY'!AT95,'BIZ kWh ENTRY'!BJ95)</f>
        <v>9760</v>
      </c>
      <c r="O95" s="70">
        <f t="shared" si="15"/>
        <v>395384</v>
      </c>
    </row>
    <row r="96" spans="1:15" ht="15.75" thickBot="1" x14ac:dyDescent="0.3">
      <c r="A96" s="544"/>
      <c r="B96" s="11" t="s">
        <v>48</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21156</v>
      </c>
      <c r="J96" s="3">
        <f>SUM('BIZ kWh ENTRY'!J96,'BIZ kWh ENTRY'!Z96,'BIZ kWh ENTRY'!AP96,'BIZ kWh ENTRY'!BF96)</f>
        <v>0</v>
      </c>
      <c r="K96" s="3">
        <f>SUM('BIZ kWh ENTRY'!K96,'BIZ kWh ENTRY'!AA96,'BIZ kWh ENTRY'!AQ96,'BIZ kWh ENTRY'!BG96)</f>
        <v>0</v>
      </c>
      <c r="L96" s="3">
        <f>SUM('BIZ kWh ENTRY'!L96,'BIZ kWh ENTRY'!AB96,'BIZ kWh ENTRY'!AR96,'BIZ kWh ENTRY'!BH96)</f>
        <v>0</v>
      </c>
      <c r="M96" s="3">
        <f>SUM('BIZ kWh ENTRY'!M96,'BIZ kWh ENTRY'!AC96,'BIZ kWh ENTRY'!AS96,'BIZ kWh ENTRY'!BI96)</f>
        <v>0</v>
      </c>
      <c r="N96" s="3">
        <f>SUM('BIZ kWh ENTRY'!N96,'BIZ kWh ENTRY'!AD96,'BIZ kWh ENTRY'!AT96,'BIZ kWh ENTRY'!BJ96)</f>
        <v>0</v>
      </c>
      <c r="O96" s="70">
        <f t="shared" si="15"/>
        <v>21156</v>
      </c>
    </row>
    <row r="97" spans="1:15" ht="15.75" thickBot="1" x14ac:dyDescent="0.3">
      <c r="A97" s="74"/>
      <c r="B97" s="185" t="s">
        <v>42</v>
      </c>
      <c r="C97" s="186">
        <f t="shared" ref="C97:N97" si="16">SUM(C84:C96)</f>
        <v>0</v>
      </c>
      <c r="D97" s="186">
        <f t="shared" si="16"/>
        <v>473795.51956964727</v>
      </c>
      <c r="E97" s="186">
        <f t="shared" si="16"/>
        <v>2628503.4938170644</v>
      </c>
      <c r="F97" s="186">
        <f t="shared" si="16"/>
        <v>3244702.3497797772</v>
      </c>
      <c r="G97" s="186">
        <f t="shared" si="16"/>
        <v>3823085.901717782</v>
      </c>
      <c r="H97" s="186">
        <f t="shared" si="16"/>
        <v>3103875.7142372569</v>
      </c>
      <c r="I97" s="186">
        <f t="shared" si="16"/>
        <v>2653742.5160218948</v>
      </c>
      <c r="J97" s="186">
        <f t="shared" si="16"/>
        <v>2365846.20902385</v>
      </c>
      <c r="K97" s="186">
        <f t="shared" si="16"/>
        <v>3106589.0239109788</v>
      </c>
      <c r="L97" s="186">
        <f t="shared" si="16"/>
        <v>4485360.4583586771</v>
      </c>
      <c r="M97" s="186">
        <f t="shared" si="16"/>
        <v>3571350.3819047026</v>
      </c>
      <c r="N97" s="186">
        <f t="shared" si="16"/>
        <v>16692003.59828545</v>
      </c>
      <c r="O97" s="73">
        <f t="shared" si="15"/>
        <v>46148855.166627079</v>
      </c>
    </row>
    <row r="98" spans="1:15" ht="21.75" thickBot="1" x14ac:dyDescent="0.4">
      <c r="A98" s="76"/>
    </row>
    <row r="99" spans="1:15" ht="21.75" thickBot="1" x14ac:dyDescent="0.4">
      <c r="A99" s="76"/>
      <c r="B99" s="181" t="s">
        <v>35</v>
      </c>
      <c r="C99" s="182">
        <f>C$3</f>
        <v>44927</v>
      </c>
      <c r="D99" s="182">
        <f t="shared" ref="D99:N99" si="17">D$3</f>
        <v>44958</v>
      </c>
      <c r="E99" s="182">
        <f t="shared" si="17"/>
        <v>44986</v>
      </c>
      <c r="F99" s="182">
        <f t="shared" si="17"/>
        <v>45017</v>
      </c>
      <c r="G99" s="182">
        <f t="shared" si="17"/>
        <v>45047</v>
      </c>
      <c r="H99" s="182">
        <f t="shared" si="17"/>
        <v>45078</v>
      </c>
      <c r="I99" s="182">
        <f t="shared" si="17"/>
        <v>45108</v>
      </c>
      <c r="J99" s="182">
        <f t="shared" si="17"/>
        <v>45139</v>
      </c>
      <c r="K99" s="182">
        <f t="shared" si="17"/>
        <v>45170</v>
      </c>
      <c r="L99" s="182">
        <f t="shared" si="17"/>
        <v>45200</v>
      </c>
      <c r="M99" s="182">
        <f t="shared" si="17"/>
        <v>45231</v>
      </c>
      <c r="N99" s="182" t="str">
        <f t="shared" si="17"/>
        <v>Dec-23 +</v>
      </c>
      <c r="O99" s="183" t="s">
        <v>33</v>
      </c>
    </row>
    <row r="100" spans="1:15" ht="15" customHeight="1" x14ac:dyDescent="0.25">
      <c r="A100" s="551" t="s">
        <v>164</v>
      </c>
      <c r="B100" s="11" t="s">
        <v>60</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70">
        <f t="shared" ref="O100:O113" si="18">SUM(C100:N100)</f>
        <v>0</v>
      </c>
    </row>
    <row r="101" spans="1:15" x14ac:dyDescent="0.25">
      <c r="A101" s="552"/>
      <c r="B101" s="12" t="s">
        <v>59</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70">
        <f t="shared" si="18"/>
        <v>0</v>
      </c>
    </row>
    <row r="102" spans="1:15" x14ac:dyDescent="0.25">
      <c r="A102" s="552"/>
      <c r="B102" s="11" t="s">
        <v>58</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70">
        <f t="shared" si="18"/>
        <v>0</v>
      </c>
    </row>
    <row r="103" spans="1:15" x14ac:dyDescent="0.25">
      <c r="A103" s="552"/>
      <c r="B103" s="11" t="s">
        <v>57</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70">
        <f t="shared" si="18"/>
        <v>0</v>
      </c>
    </row>
    <row r="104" spans="1:15" x14ac:dyDescent="0.25">
      <c r="A104" s="552"/>
      <c r="B104" s="12" t="s">
        <v>56</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70">
        <f t="shared" si="18"/>
        <v>0</v>
      </c>
    </row>
    <row r="105" spans="1:15" x14ac:dyDescent="0.25">
      <c r="A105" s="552"/>
      <c r="B105" s="11" t="s">
        <v>55</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70">
        <f t="shared" si="18"/>
        <v>0</v>
      </c>
    </row>
    <row r="106" spans="1:15" x14ac:dyDescent="0.25">
      <c r="A106" s="552"/>
      <c r="B106" s="11" t="s">
        <v>54</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70">
        <f t="shared" si="18"/>
        <v>0</v>
      </c>
    </row>
    <row r="107" spans="1:15" x14ac:dyDescent="0.25">
      <c r="A107" s="552"/>
      <c r="B107" s="11" t="s">
        <v>53</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70">
        <f t="shared" si="18"/>
        <v>0</v>
      </c>
    </row>
    <row r="108" spans="1:15" x14ac:dyDescent="0.25">
      <c r="A108" s="552"/>
      <c r="B108" s="11" t="s">
        <v>52</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0</v>
      </c>
      <c r="I108" s="3">
        <f>SUM('BIZ kWh ENTRY'!I108,'BIZ kWh ENTRY'!Y108,'BIZ kWh ENTRY'!AO108,'BIZ kWh ENTRY'!BE108)</f>
        <v>186426.88172499993</v>
      </c>
      <c r="J108" s="3">
        <f>SUM('BIZ kWh ENTRY'!J108,'BIZ kWh ENTRY'!Z108,'BIZ kWh ENTRY'!AP108,'BIZ kWh ENTRY'!BF108)</f>
        <v>596131.46528333321</v>
      </c>
      <c r="K108" s="3">
        <f>SUM('BIZ kWh ENTRY'!K108,'BIZ kWh ENTRY'!AA108,'BIZ kWh ENTRY'!AQ108,'BIZ kWh ENTRY'!BG108)</f>
        <v>0</v>
      </c>
      <c r="L108" s="3">
        <f>SUM('BIZ kWh ENTRY'!L108,'BIZ kWh ENTRY'!AB108,'BIZ kWh ENTRY'!AR108,'BIZ kWh ENTRY'!BH108)</f>
        <v>0</v>
      </c>
      <c r="M108" s="3">
        <f>SUM('BIZ kWh ENTRY'!M108,'BIZ kWh ENTRY'!AC108,'BIZ kWh ENTRY'!AS108,'BIZ kWh ENTRY'!BI108)</f>
        <v>0</v>
      </c>
      <c r="N108" s="3">
        <f>SUM('BIZ kWh ENTRY'!N108,'BIZ kWh ENTRY'!AD108,'BIZ kWh ENTRY'!AT108,'BIZ kWh ENTRY'!BJ108)</f>
        <v>143069.15867499998</v>
      </c>
      <c r="O108" s="70">
        <f t="shared" si="18"/>
        <v>925627.50568333303</v>
      </c>
    </row>
    <row r="109" spans="1:15" x14ac:dyDescent="0.25">
      <c r="A109" s="552"/>
      <c r="B109" s="11" t="s">
        <v>51</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70">
        <f t="shared" si="18"/>
        <v>0</v>
      </c>
    </row>
    <row r="110" spans="1:15" x14ac:dyDescent="0.25">
      <c r="A110" s="552"/>
      <c r="B110" s="11" t="s">
        <v>50</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70">
        <f t="shared" si="18"/>
        <v>0</v>
      </c>
    </row>
    <row r="111" spans="1:15" x14ac:dyDescent="0.25">
      <c r="A111" s="552"/>
      <c r="B111" s="11" t="s">
        <v>49</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70">
        <f t="shared" si="18"/>
        <v>0</v>
      </c>
    </row>
    <row r="112" spans="1:15" ht="15.75" thickBot="1" x14ac:dyDescent="0.3">
      <c r="A112" s="553"/>
      <c r="B112" s="11" t="s">
        <v>48</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70">
        <f t="shared" si="18"/>
        <v>0</v>
      </c>
    </row>
    <row r="113" spans="1:16" ht="15.75" thickBot="1" x14ac:dyDescent="0.3">
      <c r="A113" s="74"/>
      <c r="B113" s="185" t="s">
        <v>42</v>
      </c>
      <c r="C113" s="186">
        <f t="shared" ref="C113:N113" si="19">SUM(C100:C112)</f>
        <v>0</v>
      </c>
      <c r="D113" s="186">
        <f t="shared" si="19"/>
        <v>0</v>
      </c>
      <c r="E113" s="186">
        <f t="shared" si="19"/>
        <v>0</v>
      </c>
      <c r="F113" s="186">
        <f t="shared" si="19"/>
        <v>0</v>
      </c>
      <c r="G113" s="186">
        <f t="shared" si="19"/>
        <v>0</v>
      </c>
      <c r="H113" s="186">
        <f t="shared" si="19"/>
        <v>0</v>
      </c>
      <c r="I113" s="186">
        <f t="shared" si="19"/>
        <v>186426.88172499993</v>
      </c>
      <c r="J113" s="186">
        <f t="shared" si="19"/>
        <v>596131.46528333321</v>
      </c>
      <c r="K113" s="186">
        <f t="shared" si="19"/>
        <v>0</v>
      </c>
      <c r="L113" s="186">
        <f t="shared" si="19"/>
        <v>0</v>
      </c>
      <c r="M113" s="186">
        <f t="shared" si="19"/>
        <v>0</v>
      </c>
      <c r="N113" s="186">
        <f t="shared" si="19"/>
        <v>143069.15867499998</v>
      </c>
      <c r="O113" s="73">
        <f t="shared" si="18"/>
        <v>925627.50568333303</v>
      </c>
      <c r="P113" s="302">
        <f>SUM(C100:N112)</f>
        <v>925627.50568333303</v>
      </c>
    </row>
    <row r="114" spans="1:16" ht="21.75" thickBot="1" x14ac:dyDescent="0.3">
      <c r="A114" s="75"/>
    </row>
    <row r="115" spans="1:16" ht="21.75" thickBot="1" x14ac:dyDescent="0.3">
      <c r="A115" s="75"/>
      <c r="B115" s="181" t="s">
        <v>35</v>
      </c>
      <c r="C115" s="182">
        <f>C$3</f>
        <v>44927</v>
      </c>
      <c r="D115" s="182">
        <f t="shared" ref="D115:N115" si="20">D$3</f>
        <v>44958</v>
      </c>
      <c r="E115" s="182">
        <f t="shared" si="20"/>
        <v>44986</v>
      </c>
      <c r="F115" s="182">
        <f t="shared" si="20"/>
        <v>45017</v>
      </c>
      <c r="G115" s="182">
        <f t="shared" si="20"/>
        <v>45047</v>
      </c>
      <c r="H115" s="182">
        <f t="shared" si="20"/>
        <v>45078</v>
      </c>
      <c r="I115" s="182">
        <f t="shared" si="20"/>
        <v>45108</v>
      </c>
      <c r="J115" s="182">
        <f t="shared" si="20"/>
        <v>45139</v>
      </c>
      <c r="K115" s="182">
        <f t="shared" si="20"/>
        <v>45170</v>
      </c>
      <c r="L115" s="182">
        <f t="shared" si="20"/>
        <v>45200</v>
      </c>
      <c r="M115" s="182">
        <f t="shared" si="20"/>
        <v>45231</v>
      </c>
      <c r="N115" s="182" t="str">
        <f t="shared" si="20"/>
        <v>Dec-23 +</v>
      </c>
      <c r="O115" s="183" t="s">
        <v>33</v>
      </c>
    </row>
    <row r="116" spans="1:16" ht="15" customHeight="1" x14ac:dyDescent="0.25">
      <c r="A116" s="545" t="s">
        <v>62</v>
      </c>
      <c r="B116" s="11" t="s">
        <v>60</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70">
        <f t="shared" ref="O116:O129" si="21">SUM(C116:N116)</f>
        <v>0</v>
      </c>
    </row>
    <row r="117" spans="1:16" x14ac:dyDescent="0.25">
      <c r="A117" s="546"/>
      <c r="B117" s="12" t="s">
        <v>59</v>
      </c>
      <c r="C117" s="3">
        <f>SUM('BIZ kWh ENTRY'!C117,'BIZ kWh ENTRY'!S117,'BIZ kWh ENTRY'!AI117,'BIZ kWh ENTRY'!AY117)</f>
        <v>0</v>
      </c>
      <c r="D117" s="3">
        <f>SUM('BIZ kWh ENTRY'!D117,'BIZ kWh ENTRY'!T117,'BIZ kWh ENTRY'!AJ117,'BIZ kWh ENTRY'!AZ117)</f>
        <v>0</v>
      </c>
      <c r="E117" s="3">
        <f>SUM('BIZ kWh ENTRY'!E117,'BIZ kWh ENTRY'!U117,'BIZ kWh ENTRY'!AK117,'BIZ kWh ENTRY'!BA117)</f>
        <v>0</v>
      </c>
      <c r="F117" s="3">
        <f>SUM('BIZ kWh ENTRY'!F117,'BIZ kWh ENTRY'!V117,'BIZ kWh ENTRY'!AL117,'BIZ kWh ENTRY'!BB117)</f>
        <v>0</v>
      </c>
      <c r="G117" s="3">
        <f>SUM('BIZ kWh ENTRY'!G117,'BIZ kWh ENTRY'!W117,'BIZ kWh ENTRY'!AM117,'BIZ kWh ENTRY'!BC117)</f>
        <v>0</v>
      </c>
      <c r="H117" s="3">
        <f>SUM('BIZ kWh ENTRY'!H117,'BIZ kWh ENTRY'!X117,'BIZ kWh ENTRY'!AN117,'BIZ kWh ENTRY'!BD117)</f>
        <v>0</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70">
        <f t="shared" si="21"/>
        <v>0</v>
      </c>
    </row>
    <row r="118" spans="1:16" x14ac:dyDescent="0.25">
      <c r="A118" s="546"/>
      <c r="B118" s="11" t="s">
        <v>58</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0</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70">
        <f t="shared" si="21"/>
        <v>0</v>
      </c>
    </row>
    <row r="119" spans="1:16" x14ac:dyDescent="0.25">
      <c r="A119" s="546"/>
      <c r="B119" s="11" t="s">
        <v>57</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1406.863037109375</v>
      </c>
      <c r="H119" s="3">
        <f>SUM('BIZ kWh ENTRY'!H119,'BIZ kWh ENTRY'!X119,'BIZ kWh ENTRY'!AN119,'BIZ kWh ENTRY'!BD119)</f>
        <v>0</v>
      </c>
      <c r="I119" s="3">
        <f>SUM('BIZ kWh ENTRY'!I119,'BIZ kWh ENTRY'!Y119,'BIZ kWh ENTRY'!AO119,'BIZ kWh ENTRY'!BE119)</f>
        <v>0</v>
      </c>
      <c r="J119" s="3">
        <f>SUM('BIZ kWh ENTRY'!J119,'BIZ kWh ENTRY'!Z119,'BIZ kWh ENTRY'!AP119,'BIZ kWh ENTRY'!BF119)</f>
        <v>0</v>
      </c>
      <c r="K119" s="3">
        <f>SUM('BIZ kWh ENTRY'!K119,'BIZ kWh ENTRY'!AA119,'BIZ kWh ENTRY'!AQ119,'BIZ kWh ENTRY'!BG119)</f>
        <v>312.63623046875</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70">
        <f t="shared" si="21"/>
        <v>1719.499267578125</v>
      </c>
    </row>
    <row r="120" spans="1:16" x14ac:dyDescent="0.25">
      <c r="A120" s="546"/>
      <c r="B120" s="12" t="s">
        <v>56</v>
      </c>
      <c r="C120" s="3">
        <f>SUM('BIZ kWh ENTRY'!C120,'BIZ kWh ENTRY'!S120,'BIZ kWh ENTRY'!AI120,'BIZ kWh ENTRY'!AY120)</f>
        <v>0</v>
      </c>
      <c r="D120" s="3">
        <f>SUM('BIZ kWh ENTRY'!D120,'BIZ kWh ENTRY'!T120,'BIZ kWh ENTRY'!AJ120,'BIZ kWh ENTRY'!AZ120)</f>
        <v>0</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0</v>
      </c>
      <c r="J120" s="3">
        <f>SUM('BIZ kWh ENTRY'!J120,'BIZ kWh ENTRY'!Z120,'BIZ kWh ENTRY'!AP120,'BIZ kWh ENTRY'!BF120)</f>
        <v>0</v>
      </c>
      <c r="K120" s="3">
        <f>SUM('BIZ kWh ENTRY'!K120,'BIZ kWh ENTRY'!AA120,'BIZ kWh ENTRY'!AQ120,'BIZ kWh ENTRY'!BG120)</f>
        <v>0</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0</v>
      </c>
      <c r="O120" s="70">
        <f t="shared" si="21"/>
        <v>0</v>
      </c>
    </row>
    <row r="121" spans="1:16" x14ac:dyDescent="0.25">
      <c r="A121" s="546"/>
      <c r="B121" s="11" t="s">
        <v>55</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1710.8329010009768</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380.18508911132818</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70">
        <f t="shared" si="21"/>
        <v>2091.0179901123051</v>
      </c>
    </row>
    <row r="122" spans="1:16" x14ac:dyDescent="0.25">
      <c r="A122" s="546"/>
      <c r="B122" s="11" t="s">
        <v>54</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410.72955322265642</v>
      </c>
      <c r="J122" s="3">
        <f>SUM('BIZ kWh ENTRY'!J122,'BIZ kWh ENTRY'!Z122,'BIZ kWh ENTRY'!AP122,'BIZ kWh ENTRY'!BF122)</f>
        <v>0</v>
      </c>
      <c r="K122" s="3">
        <f>SUM('BIZ kWh ENTRY'!K122,'BIZ kWh ENTRY'!AA122,'BIZ kWh ENTRY'!AQ122,'BIZ kWh ENTRY'!BG122)</f>
        <v>0</v>
      </c>
      <c r="L122" s="3">
        <f>SUM('BIZ kWh ENTRY'!L122,'BIZ kWh ENTRY'!AB122,'BIZ kWh ENTRY'!AR122,'BIZ kWh ENTRY'!BH122)</f>
        <v>0</v>
      </c>
      <c r="M122" s="3">
        <f>SUM('BIZ kWh ENTRY'!M122,'BIZ kWh ENTRY'!AC122,'BIZ kWh ENTRY'!AS122,'BIZ kWh ENTRY'!BI122)</f>
        <v>0</v>
      </c>
      <c r="N122" s="3">
        <f>SUM('BIZ kWh ENTRY'!N122,'BIZ kWh ENTRY'!AD122,'BIZ kWh ENTRY'!AT122,'BIZ kWh ENTRY'!BJ122)</f>
        <v>0</v>
      </c>
      <c r="O122" s="70">
        <f t="shared" si="21"/>
        <v>410.72955322265642</v>
      </c>
    </row>
    <row r="123" spans="1:16" x14ac:dyDescent="0.25">
      <c r="A123" s="546"/>
      <c r="B123" s="11" t="s">
        <v>53</v>
      </c>
      <c r="C123" s="3">
        <f>SUM('BIZ kWh ENTRY'!C123,'BIZ kWh ENTRY'!S123,'BIZ kWh ENTRY'!AI123,'BIZ kWh ENTRY'!AY123)</f>
        <v>0</v>
      </c>
      <c r="D123" s="3">
        <f>SUM('BIZ kWh ENTRY'!D123,'BIZ kWh ENTRY'!T123,'BIZ kWh ENTRY'!AJ123,'BIZ kWh ENTRY'!AZ123)</f>
        <v>0</v>
      </c>
      <c r="E123" s="3">
        <f>SUM('BIZ kWh ENTRY'!E123,'BIZ kWh ENTRY'!U123,'BIZ kWh ENTRY'!AK123,'BIZ kWh ENTRY'!BA123)</f>
        <v>149463.57927830701</v>
      </c>
      <c r="F123" s="3">
        <f>SUM('BIZ kWh ENTRY'!F123,'BIZ kWh ENTRY'!V123,'BIZ kWh ENTRY'!AL123,'BIZ kWh ENTRY'!BB123)</f>
        <v>35670.795054586088</v>
      </c>
      <c r="G123" s="3">
        <f>SUM('BIZ kWh ENTRY'!G123,'BIZ kWh ENTRY'!W123,'BIZ kWh ENTRY'!AM123,'BIZ kWh ENTRY'!BC123)</f>
        <v>91093.187370802494</v>
      </c>
      <c r="H123" s="3">
        <f>SUM('BIZ kWh ENTRY'!H123,'BIZ kWh ENTRY'!X123,'BIZ kWh ENTRY'!AN123,'BIZ kWh ENTRY'!BD123)</f>
        <v>9728.3986512507508</v>
      </c>
      <c r="I123" s="3">
        <f>SUM('BIZ kWh ENTRY'!I123,'BIZ kWh ENTRY'!Y123,'BIZ kWh ENTRY'!AO123,'BIZ kWh ENTRY'!BE123)</f>
        <v>188082.37392418121</v>
      </c>
      <c r="J123" s="3">
        <f>SUM('BIZ kWh ENTRY'!J123,'BIZ kWh ENTRY'!Z123,'BIZ kWh ENTRY'!AP123,'BIZ kWh ENTRY'!BF123)</f>
        <v>0</v>
      </c>
      <c r="K123" s="3">
        <f>SUM('BIZ kWh ENTRY'!K123,'BIZ kWh ENTRY'!AA123,'BIZ kWh ENTRY'!AQ123,'BIZ kWh ENTRY'!BG123)</f>
        <v>473153.93440174108</v>
      </c>
      <c r="L123" s="3">
        <f>SUM('BIZ kWh ENTRY'!L123,'BIZ kWh ENTRY'!AB123,'BIZ kWh ENTRY'!AR123,'BIZ kWh ENTRY'!BH123)</f>
        <v>0</v>
      </c>
      <c r="M123" s="3">
        <f>SUM('BIZ kWh ENTRY'!M123,'BIZ kWh ENTRY'!AC123,'BIZ kWh ENTRY'!AS123,'BIZ kWh ENTRY'!BI123)</f>
        <v>0</v>
      </c>
      <c r="N123" s="3">
        <f>SUM('BIZ kWh ENTRY'!N123,'BIZ kWh ENTRY'!AD123,'BIZ kWh ENTRY'!AT123,'BIZ kWh ENTRY'!BJ123)</f>
        <v>74268.921875</v>
      </c>
      <c r="O123" s="70">
        <f t="shared" si="21"/>
        <v>1021461.1905558687</v>
      </c>
    </row>
    <row r="124" spans="1:16" x14ac:dyDescent="0.25">
      <c r="A124" s="546"/>
      <c r="B124" s="11" t="s">
        <v>52</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153.8999938964844</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70">
        <f t="shared" si="21"/>
        <v>153.8999938964844</v>
      </c>
    </row>
    <row r="125" spans="1:16" x14ac:dyDescent="0.25">
      <c r="A125" s="546"/>
      <c r="B125" s="11" t="s">
        <v>51</v>
      </c>
      <c r="C125" s="3">
        <f>SUM('BIZ kWh ENTRY'!C125,'BIZ kWh ENTRY'!S125,'BIZ kWh ENTRY'!AI125,'BIZ kWh ENTRY'!AY125)</f>
        <v>0</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0</v>
      </c>
      <c r="L125" s="3">
        <f>SUM('BIZ kWh ENTRY'!L125,'BIZ kWh ENTRY'!AB125,'BIZ kWh ENTRY'!AR125,'BIZ kWh ENTRY'!BH125)</f>
        <v>0</v>
      </c>
      <c r="M125" s="3">
        <f>SUM('BIZ kWh ENTRY'!M125,'BIZ kWh ENTRY'!AC125,'BIZ kWh ENTRY'!AS125,'BIZ kWh ENTRY'!BI125)</f>
        <v>0</v>
      </c>
      <c r="N125" s="3">
        <f>SUM('BIZ kWh ENTRY'!N125,'BIZ kWh ENTRY'!AD125,'BIZ kWh ENTRY'!AT125,'BIZ kWh ENTRY'!BJ125)</f>
        <v>0</v>
      </c>
      <c r="O125" s="70">
        <f t="shared" si="21"/>
        <v>0</v>
      </c>
    </row>
    <row r="126" spans="1:16" x14ac:dyDescent="0.25">
      <c r="A126" s="546"/>
      <c r="B126" s="11" t="s">
        <v>50</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70">
        <f t="shared" si="21"/>
        <v>0</v>
      </c>
    </row>
    <row r="127" spans="1:16" x14ac:dyDescent="0.25">
      <c r="A127" s="546"/>
      <c r="B127" s="11" t="s">
        <v>49</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70">
        <f t="shared" si="21"/>
        <v>0</v>
      </c>
    </row>
    <row r="128" spans="1:16" ht="15.75" thickBot="1" x14ac:dyDescent="0.3">
      <c r="A128" s="547"/>
      <c r="B128" s="11" t="s">
        <v>48</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3567.963134765625</v>
      </c>
      <c r="O128" s="70">
        <f t="shared" si="21"/>
        <v>3567.963134765625</v>
      </c>
    </row>
    <row r="129" spans="1:15" ht="15.75" thickBot="1" x14ac:dyDescent="0.3">
      <c r="A129" s="74"/>
      <c r="B129" s="185" t="s">
        <v>42</v>
      </c>
      <c r="C129" s="186">
        <f t="shared" ref="C129:N129" si="22">SUM(C116:C128)</f>
        <v>0</v>
      </c>
      <c r="D129" s="186">
        <f t="shared" si="22"/>
        <v>0</v>
      </c>
      <c r="E129" s="186">
        <f t="shared" si="22"/>
        <v>149463.57927830701</v>
      </c>
      <c r="F129" s="186">
        <f t="shared" si="22"/>
        <v>35670.795054586088</v>
      </c>
      <c r="G129" s="186">
        <f t="shared" si="22"/>
        <v>94364.78330280933</v>
      </c>
      <c r="H129" s="186">
        <f t="shared" si="22"/>
        <v>9728.3986512507508</v>
      </c>
      <c r="I129" s="186">
        <f t="shared" si="22"/>
        <v>188493.10347740387</v>
      </c>
      <c r="J129" s="186">
        <f t="shared" si="22"/>
        <v>0</v>
      </c>
      <c r="K129" s="186">
        <f t="shared" si="22"/>
        <v>473846.75572132115</v>
      </c>
      <c r="L129" s="186">
        <f t="shared" si="22"/>
        <v>0</v>
      </c>
      <c r="M129" s="186">
        <f t="shared" si="22"/>
        <v>0</v>
      </c>
      <c r="N129" s="186">
        <f t="shared" si="22"/>
        <v>77836.885009765625</v>
      </c>
      <c r="O129" s="73">
        <f t="shared" si="21"/>
        <v>1029404.3004954439</v>
      </c>
    </row>
    <row r="130" spans="1:15" ht="21.75" thickBot="1" x14ac:dyDescent="0.3">
      <c r="A130" s="75"/>
    </row>
    <row r="131" spans="1:15" ht="21.75" thickBot="1" x14ac:dyDescent="0.3">
      <c r="A131" s="75"/>
      <c r="B131" s="181" t="s">
        <v>35</v>
      </c>
      <c r="C131" s="182">
        <f>C$3</f>
        <v>44927</v>
      </c>
      <c r="D131" s="182">
        <f t="shared" ref="D131:N131" si="23">D$3</f>
        <v>44958</v>
      </c>
      <c r="E131" s="182">
        <f t="shared" si="23"/>
        <v>44986</v>
      </c>
      <c r="F131" s="182">
        <f t="shared" si="23"/>
        <v>45017</v>
      </c>
      <c r="G131" s="182">
        <f t="shared" si="23"/>
        <v>45047</v>
      </c>
      <c r="H131" s="182">
        <f t="shared" si="23"/>
        <v>45078</v>
      </c>
      <c r="I131" s="182">
        <f t="shared" si="23"/>
        <v>45108</v>
      </c>
      <c r="J131" s="182">
        <f t="shared" si="23"/>
        <v>45139</v>
      </c>
      <c r="K131" s="182">
        <f t="shared" si="23"/>
        <v>45170</v>
      </c>
      <c r="L131" s="182">
        <f t="shared" si="23"/>
        <v>45200</v>
      </c>
      <c r="M131" s="182">
        <f t="shared" si="23"/>
        <v>45231</v>
      </c>
      <c r="N131" s="182" t="str">
        <f t="shared" si="23"/>
        <v>Dec-23 +</v>
      </c>
      <c r="O131" s="183" t="s">
        <v>33</v>
      </c>
    </row>
    <row r="132" spans="1:15" ht="15" customHeight="1" x14ac:dyDescent="0.25">
      <c r="A132" s="542" t="s">
        <v>69</v>
      </c>
      <c r="B132" s="11" t="s">
        <v>60</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70">
        <f t="shared" ref="O132:O145" si="24">SUM(C132:N132)</f>
        <v>0</v>
      </c>
    </row>
    <row r="133" spans="1:15" x14ac:dyDescent="0.25">
      <c r="A133" s="543"/>
      <c r="B133" s="12" t="s">
        <v>59</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0</v>
      </c>
      <c r="M133" s="3">
        <f>SUM('BIZ kWh ENTRY'!M133,'BIZ kWh ENTRY'!AC133,'BIZ kWh ENTRY'!AS133,'BIZ kWh ENTRY'!BI133)</f>
        <v>0</v>
      </c>
      <c r="N133" s="3">
        <f>SUM('BIZ kWh ENTRY'!N133,'BIZ kWh ENTRY'!AD133,'BIZ kWh ENTRY'!AT133,'BIZ kWh ENTRY'!BJ133)</f>
        <v>0</v>
      </c>
      <c r="O133" s="70">
        <f t="shared" si="24"/>
        <v>0</v>
      </c>
    </row>
    <row r="134" spans="1:15" x14ac:dyDescent="0.25">
      <c r="A134" s="543"/>
      <c r="B134" s="11" t="s">
        <v>58</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70">
        <f t="shared" si="24"/>
        <v>0</v>
      </c>
    </row>
    <row r="135" spans="1:15" x14ac:dyDescent="0.25">
      <c r="A135" s="543"/>
      <c r="B135" s="11" t="s">
        <v>57</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0</v>
      </c>
      <c r="M135" s="3">
        <f>SUM('BIZ kWh ENTRY'!M135,'BIZ kWh ENTRY'!AC135,'BIZ kWh ENTRY'!AS135,'BIZ kWh ENTRY'!BI135)</f>
        <v>0</v>
      </c>
      <c r="N135" s="3">
        <f>SUM('BIZ kWh ENTRY'!N135,'BIZ kWh ENTRY'!AD135,'BIZ kWh ENTRY'!AT135,'BIZ kWh ENTRY'!BJ135)</f>
        <v>9882.2809600830078</v>
      </c>
      <c r="O135" s="70">
        <f t="shared" si="24"/>
        <v>9882.2809600830078</v>
      </c>
    </row>
    <row r="136" spans="1:15" x14ac:dyDescent="0.25">
      <c r="A136" s="543"/>
      <c r="B136" s="12" t="s">
        <v>56</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5448.3551025390625</v>
      </c>
      <c r="I136" s="3">
        <f>SUM('BIZ kWh ENTRY'!I136,'BIZ kWh ENTRY'!Y136,'BIZ kWh ENTRY'!AO136,'BIZ kWh ENTRY'!BE136)</f>
        <v>0</v>
      </c>
      <c r="J136" s="3">
        <f>SUM('BIZ kWh ENTRY'!J136,'BIZ kWh ENTRY'!Z136,'BIZ kWh ENTRY'!AP136,'BIZ kWh ENTRY'!BF136)</f>
        <v>0</v>
      </c>
      <c r="K136" s="3">
        <f>SUM('BIZ kWh ENTRY'!K136,'BIZ kWh ENTRY'!AA136,'BIZ kWh ENTRY'!AQ136,'BIZ kWh ENTRY'!BG136)</f>
        <v>0</v>
      </c>
      <c r="L136" s="3">
        <f>SUM('BIZ kWh ENTRY'!L136,'BIZ kWh ENTRY'!AB136,'BIZ kWh ENTRY'!AR136,'BIZ kWh ENTRY'!BH136)</f>
        <v>0</v>
      </c>
      <c r="M136" s="3">
        <f>SUM('BIZ kWh ENTRY'!M136,'BIZ kWh ENTRY'!AC136,'BIZ kWh ENTRY'!AS136,'BIZ kWh ENTRY'!BI136)</f>
        <v>0</v>
      </c>
      <c r="N136" s="3">
        <f>SUM('BIZ kWh ENTRY'!N136,'BIZ kWh ENTRY'!AD136,'BIZ kWh ENTRY'!AT136,'BIZ kWh ENTRY'!BJ136)</f>
        <v>0</v>
      </c>
      <c r="O136" s="70">
        <f t="shared" si="24"/>
        <v>5448.3551025390625</v>
      </c>
    </row>
    <row r="137" spans="1:15" x14ac:dyDescent="0.25">
      <c r="A137" s="543"/>
      <c r="B137" s="11" t="s">
        <v>55</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0</v>
      </c>
      <c r="M137" s="3">
        <f>SUM('BIZ kWh ENTRY'!M137,'BIZ kWh ENTRY'!AC137,'BIZ kWh ENTRY'!AS137,'BIZ kWh ENTRY'!BI137)</f>
        <v>0</v>
      </c>
      <c r="N137" s="3">
        <f>SUM('BIZ kWh ENTRY'!N137,'BIZ kWh ENTRY'!AD137,'BIZ kWh ENTRY'!AT137,'BIZ kWh ENTRY'!BJ137)</f>
        <v>50399.195831298828</v>
      </c>
      <c r="O137" s="70">
        <f t="shared" si="24"/>
        <v>50399.195831298828</v>
      </c>
    </row>
    <row r="138" spans="1:15" x14ac:dyDescent="0.25">
      <c r="A138" s="543"/>
      <c r="B138" s="11" t="s">
        <v>54</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134865.46875</v>
      </c>
      <c r="G138" s="3">
        <f>SUM('BIZ kWh ENTRY'!G138,'BIZ kWh ENTRY'!W138,'BIZ kWh ENTRY'!AM138,'BIZ kWh ENTRY'!BC138)</f>
        <v>0</v>
      </c>
      <c r="H138" s="3">
        <f>SUM('BIZ kWh ENTRY'!H138,'BIZ kWh ENTRY'!X138,'BIZ kWh ENTRY'!AN138,'BIZ kWh ENTRY'!BD138)</f>
        <v>0</v>
      </c>
      <c r="I138" s="3">
        <f>SUM('BIZ kWh ENTRY'!I138,'BIZ kWh ENTRY'!Y138,'BIZ kWh ENTRY'!AO138,'BIZ kWh ENTRY'!BE138)</f>
        <v>0</v>
      </c>
      <c r="J138" s="3">
        <f>SUM('BIZ kWh ENTRY'!J138,'BIZ kWh ENTRY'!Z138,'BIZ kWh ENTRY'!AP138,'BIZ kWh ENTRY'!BF138)</f>
        <v>44324.6259765625</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0</v>
      </c>
      <c r="N138" s="3">
        <f>SUM('BIZ kWh ENTRY'!N138,'BIZ kWh ENTRY'!AD138,'BIZ kWh ENTRY'!AT138,'BIZ kWh ENTRY'!BJ138)</f>
        <v>1281.791259765625</v>
      </c>
      <c r="O138" s="70">
        <f t="shared" si="24"/>
        <v>180471.88598632813</v>
      </c>
    </row>
    <row r="139" spans="1:15" x14ac:dyDescent="0.25">
      <c r="A139" s="543"/>
      <c r="B139" s="11" t="s">
        <v>53</v>
      </c>
      <c r="C139" s="3">
        <f>SUM('BIZ kWh ENTRY'!C139,'BIZ kWh ENTRY'!S139,'BIZ kWh ENTRY'!AI139,'BIZ kWh ENTRY'!AY139)</f>
        <v>0</v>
      </c>
      <c r="D139" s="3">
        <f>SUM('BIZ kWh ENTRY'!D139,'BIZ kWh ENTRY'!T139,'BIZ kWh ENTRY'!AJ139,'BIZ kWh ENTRY'!AZ139)</f>
        <v>0</v>
      </c>
      <c r="E139" s="3">
        <f>SUM('BIZ kWh ENTRY'!E139,'BIZ kWh ENTRY'!U139,'BIZ kWh ENTRY'!AK139,'BIZ kWh ENTRY'!BA139)</f>
        <v>223237.98963322819</v>
      </c>
      <c r="F139" s="3">
        <f>SUM('BIZ kWh ENTRY'!F139,'BIZ kWh ENTRY'!V139,'BIZ kWh ENTRY'!AL139,'BIZ kWh ENTRY'!BB139)</f>
        <v>0</v>
      </c>
      <c r="G139" s="3">
        <f>SUM('BIZ kWh ENTRY'!G139,'BIZ kWh ENTRY'!W139,'BIZ kWh ENTRY'!AM139,'BIZ kWh ENTRY'!BC139)</f>
        <v>0</v>
      </c>
      <c r="H139" s="3">
        <f>SUM('BIZ kWh ENTRY'!H139,'BIZ kWh ENTRY'!X139,'BIZ kWh ENTRY'!AN139,'BIZ kWh ENTRY'!BD139)</f>
        <v>76700.213436371341</v>
      </c>
      <c r="I139" s="3">
        <f>SUM('BIZ kWh ENTRY'!I139,'BIZ kWh ENTRY'!Y139,'BIZ kWh ENTRY'!AO139,'BIZ kWh ENTRY'!BE139)</f>
        <v>142904.60819197609</v>
      </c>
      <c r="J139" s="3">
        <f>SUM('BIZ kWh ENTRY'!J139,'BIZ kWh ENTRY'!Z139,'BIZ kWh ENTRY'!AP139,'BIZ kWh ENTRY'!BF139)</f>
        <v>0</v>
      </c>
      <c r="K139" s="3">
        <f>SUM('BIZ kWh ENTRY'!K139,'BIZ kWh ENTRY'!AA139,'BIZ kWh ENTRY'!AQ139,'BIZ kWh ENTRY'!BG139)</f>
        <v>53690.149405459939</v>
      </c>
      <c r="L139" s="3">
        <f>SUM('BIZ kWh ENTRY'!L139,'BIZ kWh ENTRY'!AB139,'BIZ kWh ENTRY'!AR139,'BIZ kWh ENTRY'!BH139)</f>
        <v>178428.91757303229</v>
      </c>
      <c r="M139" s="3">
        <f>SUM('BIZ kWh ENTRY'!M139,'BIZ kWh ENTRY'!AC139,'BIZ kWh ENTRY'!AS139,'BIZ kWh ENTRY'!BI139)</f>
        <v>146134.09086298119</v>
      </c>
      <c r="N139" s="3">
        <f>SUM('BIZ kWh ENTRY'!N139,'BIZ kWh ENTRY'!AD139,'BIZ kWh ENTRY'!AT139,'BIZ kWh ENTRY'!BJ139)</f>
        <v>324563.00843601348</v>
      </c>
      <c r="O139" s="70">
        <f t="shared" si="24"/>
        <v>1145658.9775390625</v>
      </c>
    </row>
    <row r="140" spans="1:15" x14ac:dyDescent="0.25">
      <c r="A140" s="543"/>
      <c r="B140" s="11" t="s">
        <v>52</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70">
        <f t="shared" si="24"/>
        <v>0</v>
      </c>
    </row>
    <row r="141" spans="1:15" x14ac:dyDescent="0.25">
      <c r="A141" s="543"/>
      <c r="B141" s="11" t="s">
        <v>51</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0</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70">
        <f t="shared" si="24"/>
        <v>0</v>
      </c>
    </row>
    <row r="142" spans="1:15" x14ac:dyDescent="0.25">
      <c r="A142" s="543"/>
      <c r="B142" s="11" t="s">
        <v>50</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70">
        <f t="shared" si="24"/>
        <v>0</v>
      </c>
    </row>
    <row r="143" spans="1:15" x14ac:dyDescent="0.25">
      <c r="A143" s="543"/>
      <c r="B143" s="11" t="s">
        <v>49</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70">
        <f t="shared" si="24"/>
        <v>0</v>
      </c>
    </row>
    <row r="144" spans="1:15" ht="15.75" thickBot="1" x14ac:dyDescent="0.3">
      <c r="A144" s="544"/>
      <c r="B144" s="11" t="s">
        <v>48</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70">
        <f t="shared" si="24"/>
        <v>0</v>
      </c>
    </row>
    <row r="145" spans="1:15" ht="15.75" thickBot="1" x14ac:dyDescent="0.3">
      <c r="A145" s="74"/>
      <c r="B145" s="185" t="s">
        <v>42</v>
      </c>
      <c r="C145" s="186">
        <f t="shared" ref="C145:N145" si="25">SUM(C132:C144)</f>
        <v>0</v>
      </c>
      <c r="D145" s="186">
        <f t="shared" si="25"/>
        <v>0</v>
      </c>
      <c r="E145" s="186">
        <f t="shared" si="25"/>
        <v>223237.98963322819</v>
      </c>
      <c r="F145" s="186">
        <f t="shared" si="25"/>
        <v>134865.46875</v>
      </c>
      <c r="G145" s="186">
        <f t="shared" si="25"/>
        <v>0</v>
      </c>
      <c r="H145" s="186">
        <f t="shared" si="25"/>
        <v>82148.568538910404</v>
      </c>
      <c r="I145" s="186">
        <f t="shared" si="25"/>
        <v>142904.60819197609</v>
      </c>
      <c r="J145" s="186">
        <f t="shared" si="25"/>
        <v>44324.6259765625</v>
      </c>
      <c r="K145" s="186">
        <f t="shared" si="25"/>
        <v>53690.149405459939</v>
      </c>
      <c r="L145" s="186">
        <f t="shared" si="25"/>
        <v>178428.91757303229</v>
      </c>
      <c r="M145" s="186">
        <f t="shared" si="25"/>
        <v>146134.09086298119</v>
      </c>
      <c r="N145" s="186">
        <f t="shared" si="25"/>
        <v>386126.27648716094</v>
      </c>
      <c r="O145" s="73">
        <f t="shared" si="24"/>
        <v>1391860.6954193115</v>
      </c>
    </row>
    <row r="146" spans="1:15" ht="21.75" thickBot="1" x14ac:dyDescent="0.3">
      <c r="A146" s="75"/>
    </row>
    <row r="147" spans="1:15" ht="21.75" thickBot="1" x14ac:dyDescent="0.3">
      <c r="A147" s="75"/>
      <c r="B147" s="181" t="s">
        <v>35</v>
      </c>
      <c r="C147" s="182">
        <f>C$3</f>
        <v>44927</v>
      </c>
      <c r="D147" s="182">
        <f t="shared" ref="D147:N147" si="26">D$3</f>
        <v>44958</v>
      </c>
      <c r="E147" s="182">
        <f t="shared" si="26"/>
        <v>44986</v>
      </c>
      <c r="F147" s="182">
        <f t="shared" si="26"/>
        <v>45017</v>
      </c>
      <c r="G147" s="182">
        <f t="shared" si="26"/>
        <v>45047</v>
      </c>
      <c r="H147" s="182">
        <f t="shared" si="26"/>
        <v>45078</v>
      </c>
      <c r="I147" s="182">
        <f t="shared" si="26"/>
        <v>45108</v>
      </c>
      <c r="J147" s="182">
        <f t="shared" si="26"/>
        <v>45139</v>
      </c>
      <c r="K147" s="182">
        <f t="shared" si="26"/>
        <v>45170</v>
      </c>
      <c r="L147" s="182">
        <f t="shared" si="26"/>
        <v>45200</v>
      </c>
      <c r="M147" s="182">
        <f t="shared" si="26"/>
        <v>45231</v>
      </c>
      <c r="N147" s="182" t="str">
        <f t="shared" si="26"/>
        <v>Dec-23 +</v>
      </c>
      <c r="O147" s="183" t="s">
        <v>33</v>
      </c>
    </row>
    <row r="148" spans="1:15" ht="15" customHeight="1" x14ac:dyDescent="0.25">
      <c r="A148" s="542" t="s">
        <v>61</v>
      </c>
      <c r="B148" s="11" t="s">
        <v>60</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70">
        <f t="shared" ref="O148:O161" si="27">SUM(C148:N148)</f>
        <v>0</v>
      </c>
    </row>
    <row r="149" spans="1:15" x14ac:dyDescent="0.25">
      <c r="A149" s="543"/>
      <c r="B149" s="12" t="s">
        <v>59</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70">
        <f t="shared" si="27"/>
        <v>0</v>
      </c>
    </row>
    <row r="150" spans="1:15" x14ac:dyDescent="0.25">
      <c r="A150" s="543"/>
      <c r="B150" s="11" t="s">
        <v>58</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70">
        <f t="shared" si="27"/>
        <v>0</v>
      </c>
    </row>
    <row r="151" spans="1:15" x14ac:dyDescent="0.25">
      <c r="A151" s="543"/>
      <c r="B151" s="11" t="s">
        <v>57</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70">
        <f t="shared" si="27"/>
        <v>0</v>
      </c>
    </row>
    <row r="152" spans="1:15" x14ac:dyDescent="0.25">
      <c r="A152" s="543"/>
      <c r="B152" s="12" t="s">
        <v>56</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70">
        <f t="shared" si="27"/>
        <v>0</v>
      </c>
    </row>
    <row r="153" spans="1:15" x14ac:dyDescent="0.25">
      <c r="A153" s="543"/>
      <c r="B153" s="11" t="s">
        <v>55</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70">
        <f t="shared" si="27"/>
        <v>0</v>
      </c>
    </row>
    <row r="154" spans="1:15" x14ac:dyDescent="0.25">
      <c r="A154" s="543"/>
      <c r="B154" s="11" t="s">
        <v>54</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70">
        <f t="shared" si="27"/>
        <v>0</v>
      </c>
    </row>
    <row r="155" spans="1:15" x14ac:dyDescent="0.25">
      <c r="A155" s="543"/>
      <c r="B155" s="11" t="s">
        <v>53</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70">
        <f t="shared" si="27"/>
        <v>0</v>
      </c>
    </row>
    <row r="156" spans="1:15" x14ac:dyDescent="0.25">
      <c r="A156" s="543"/>
      <c r="B156" s="11" t="s">
        <v>52</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70">
        <f t="shared" si="27"/>
        <v>0</v>
      </c>
    </row>
    <row r="157" spans="1:15" x14ac:dyDescent="0.25">
      <c r="A157" s="543"/>
      <c r="B157" s="11" t="s">
        <v>51</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70">
        <f t="shared" si="27"/>
        <v>0</v>
      </c>
    </row>
    <row r="158" spans="1:15" x14ac:dyDescent="0.25">
      <c r="A158" s="543"/>
      <c r="B158" s="11" t="s">
        <v>50</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70">
        <f t="shared" si="27"/>
        <v>0</v>
      </c>
    </row>
    <row r="159" spans="1:15" x14ac:dyDescent="0.25">
      <c r="A159" s="543"/>
      <c r="B159" s="11" t="s">
        <v>49</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70">
        <f t="shared" si="27"/>
        <v>0</v>
      </c>
    </row>
    <row r="160" spans="1:15" ht="15.75" thickBot="1" x14ac:dyDescent="0.3">
      <c r="A160" s="544"/>
      <c r="B160" s="11" t="s">
        <v>48</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70">
        <f t="shared" si="27"/>
        <v>0</v>
      </c>
    </row>
    <row r="161" spans="1:15" ht="15.75" thickBot="1" x14ac:dyDescent="0.3">
      <c r="A161" s="74"/>
      <c r="B161" s="185" t="s">
        <v>42</v>
      </c>
      <c r="C161" s="186">
        <f t="shared" ref="C161:N161" si="28">SUM(C148:C160)</f>
        <v>0</v>
      </c>
      <c r="D161" s="186">
        <f t="shared" si="28"/>
        <v>0</v>
      </c>
      <c r="E161" s="186">
        <f t="shared" si="28"/>
        <v>0</v>
      </c>
      <c r="F161" s="186">
        <f t="shared" si="28"/>
        <v>0</v>
      </c>
      <c r="G161" s="186">
        <f t="shared" si="28"/>
        <v>0</v>
      </c>
      <c r="H161" s="186">
        <f t="shared" si="28"/>
        <v>0</v>
      </c>
      <c r="I161" s="186">
        <f t="shared" si="28"/>
        <v>0</v>
      </c>
      <c r="J161" s="186">
        <f t="shared" si="28"/>
        <v>0</v>
      </c>
      <c r="K161" s="186">
        <f t="shared" si="28"/>
        <v>0</v>
      </c>
      <c r="L161" s="186">
        <f t="shared" si="28"/>
        <v>0</v>
      </c>
      <c r="M161" s="186">
        <f t="shared" si="28"/>
        <v>0</v>
      </c>
      <c r="N161" s="186">
        <f t="shared" si="28"/>
        <v>0</v>
      </c>
      <c r="O161" s="73">
        <f t="shared" si="27"/>
        <v>0</v>
      </c>
    </row>
    <row r="162" spans="1:15" ht="15.75" thickBot="1" x14ac:dyDescent="0.3"/>
    <row r="163" spans="1:15" ht="15.75" thickBot="1" x14ac:dyDescent="0.3">
      <c r="A163" s="74"/>
      <c r="B163" s="181" t="s">
        <v>35</v>
      </c>
      <c r="C163" s="182">
        <f>C$3</f>
        <v>44927</v>
      </c>
      <c r="D163" s="182">
        <f t="shared" ref="D163:N163" si="29">D$3</f>
        <v>44958</v>
      </c>
      <c r="E163" s="182">
        <f t="shared" si="29"/>
        <v>44986</v>
      </c>
      <c r="F163" s="182">
        <f t="shared" si="29"/>
        <v>45017</v>
      </c>
      <c r="G163" s="182">
        <f t="shared" si="29"/>
        <v>45047</v>
      </c>
      <c r="H163" s="182">
        <f t="shared" si="29"/>
        <v>45078</v>
      </c>
      <c r="I163" s="182">
        <f t="shared" si="29"/>
        <v>45108</v>
      </c>
      <c r="J163" s="182">
        <f t="shared" si="29"/>
        <v>45139</v>
      </c>
      <c r="K163" s="182">
        <f t="shared" si="29"/>
        <v>45170</v>
      </c>
      <c r="L163" s="182">
        <f t="shared" si="29"/>
        <v>45200</v>
      </c>
      <c r="M163" s="182">
        <f t="shared" si="29"/>
        <v>45231</v>
      </c>
      <c r="N163" s="182" t="str">
        <f t="shared" si="29"/>
        <v>Dec-23 +</v>
      </c>
      <c r="O163" s="183" t="s">
        <v>33</v>
      </c>
    </row>
    <row r="164" spans="1:15" ht="15" customHeight="1" x14ac:dyDescent="0.25">
      <c r="A164" s="548" t="s">
        <v>165</v>
      </c>
      <c r="B164" s="11" t="s">
        <v>60</v>
      </c>
      <c r="C164" s="3">
        <f>C20+C36+C52+C68+C84+C132+C148</f>
        <v>0</v>
      </c>
      <c r="D164" s="3">
        <f t="shared" ref="D164:N164" si="30">D20+D36+D52+D68+D84+D132+D148</f>
        <v>550055.55495509948</v>
      </c>
      <c r="E164" s="3">
        <f t="shared" si="30"/>
        <v>456972.6966209716</v>
      </c>
      <c r="F164" s="3">
        <f t="shared" si="30"/>
        <v>593627</v>
      </c>
      <c r="G164" s="3">
        <f t="shared" si="30"/>
        <v>404208</v>
      </c>
      <c r="H164" s="3">
        <f t="shared" si="30"/>
        <v>164256</v>
      </c>
      <c r="I164" s="3">
        <f t="shared" si="30"/>
        <v>0</v>
      </c>
      <c r="J164" s="3">
        <f t="shared" si="30"/>
        <v>206490.33154115605</v>
      </c>
      <c r="K164" s="3">
        <f t="shared" si="30"/>
        <v>138351</v>
      </c>
      <c r="L164" s="3">
        <f t="shared" si="30"/>
        <v>0</v>
      </c>
      <c r="M164" s="3">
        <f t="shared" si="30"/>
        <v>59220</v>
      </c>
      <c r="N164" s="3">
        <f t="shared" si="30"/>
        <v>1723917.1348850313</v>
      </c>
      <c r="O164" s="70">
        <f t="shared" ref="O164:O177" si="31">SUM(C164:N164)</f>
        <v>4297097.7180022579</v>
      </c>
    </row>
    <row r="165" spans="1:15" x14ac:dyDescent="0.25">
      <c r="A165" s="549"/>
      <c r="B165" s="12" t="s">
        <v>59</v>
      </c>
      <c r="C165" s="3">
        <f t="shared" ref="C165:N165" si="32">C21+C37+C53+C69+C85+C133+C149</f>
        <v>0</v>
      </c>
      <c r="D165" s="3">
        <f t="shared" si="32"/>
        <v>0</v>
      </c>
      <c r="E165" s="3">
        <f t="shared" si="32"/>
        <v>0</v>
      </c>
      <c r="F165" s="3">
        <f t="shared" si="32"/>
        <v>0</v>
      </c>
      <c r="G165" s="3">
        <f t="shared" si="32"/>
        <v>32324.144</v>
      </c>
      <c r="H165" s="3">
        <f t="shared" si="32"/>
        <v>0</v>
      </c>
      <c r="I165" s="3">
        <f t="shared" si="32"/>
        <v>0</v>
      </c>
      <c r="J165" s="3">
        <f t="shared" si="32"/>
        <v>0</v>
      </c>
      <c r="K165" s="3">
        <f t="shared" si="32"/>
        <v>0</v>
      </c>
      <c r="L165" s="3">
        <f t="shared" si="32"/>
        <v>73906.349999999991</v>
      </c>
      <c r="M165" s="3">
        <f t="shared" si="32"/>
        <v>0</v>
      </c>
      <c r="N165" s="3">
        <f t="shared" si="32"/>
        <v>0</v>
      </c>
      <c r="O165" s="70">
        <f t="shared" si="31"/>
        <v>106230.49399999999</v>
      </c>
    </row>
    <row r="166" spans="1:15" x14ac:dyDescent="0.25">
      <c r="A166" s="549"/>
      <c r="B166" s="11" t="s">
        <v>58</v>
      </c>
      <c r="C166" s="3">
        <f t="shared" ref="C166:N166" si="33">C22+C38+C54+C70+C86+C134+C150</f>
        <v>0</v>
      </c>
      <c r="D166" s="3">
        <f t="shared" si="33"/>
        <v>0</v>
      </c>
      <c r="E166" s="3">
        <f t="shared" si="33"/>
        <v>0</v>
      </c>
      <c r="F166" s="3">
        <f t="shared" si="33"/>
        <v>0</v>
      </c>
      <c r="G166" s="3">
        <f t="shared" si="33"/>
        <v>0</v>
      </c>
      <c r="H166" s="3">
        <f t="shared" si="33"/>
        <v>0</v>
      </c>
      <c r="I166" s="3">
        <f t="shared" si="33"/>
        <v>0</v>
      </c>
      <c r="J166" s="3">
        <f t="shared" si="33"/>
        <v>0</v>
      </c>
      <c r="K166" s="3">
        <f t="shared" si="33"/>
        <v>0</v>
      </c>
      <c r="L166" s="3">
        <f t="shared" si="33"/>
        <v>62085</v>
      </c>
      <c r="M166" s="3">
        <f t="shared" si="33"/>
        <v>23638</v>
      </c>
      <c r="N166" s="3">
        <f t="shared" si="33"/>
        <v>40799.602004386594</v>
      </c>
      <c r="O166" s="70">
        <f t="shared" si="31"/>
        <v>126522.6020043866</v>
      </c>
    </row>
    <row r="167" spans="1:15" x14ac:dyDescent="0.25">
      <c r="A167" s="549"/>
      <c r="B167" s="11" t="s">
        <v>57</v>
      </c>
      <c r="C167" s="3">
        <f t="shared" ref="C167:N167" si="34">C23+C39+C55+C71+C87+C135+C151</f>
        <v>0</v>
      </c>
      <c r="D167" s="3">
        <f t="shared" si="34"/>
        <v>3169.9643518071098</v>
      </c>
      <c r="E167" s="3">
        <f t="shared" si="34"/>
        <v>204556.54832039497</v>
      </c>
      <c r="F167" s="3">
        <f t="shared" si="34"/>
        <v>606600.1750296274</v>
      </c>
      <c r="G167" s="3">
        <f t="shared" si="34"/>
        <v>698595.01044241409</v>
      </c>
      <c r="H167" s="3">
        <f t="shared" si="34"/>
        <v>1096673.3915145632</v>
      </c>
      <c r="I167" s="3">
        <f t="shared" si="34"/>
        <v>683405.37511998496</v>
      </c>
      <c r="J167" s="3">
        <f t="shared" si="34"/>
        <v>551466.91237463127</v>
      </c>
      <c r="K167" s="3">
        <f t="shared" si="34"/>
        <v>449344.7275170511</v>
      </c>
      <c r="L167" s="3">
        <f t="shared" si="34"/>
        <v>825940.89704180416</v>
      </c>
      <c r="M167" s="3">
        <f t="shared" si="34"/>
        <v>735020.58008097496</v>
      </c>
      <c r="N167" s="3">
        <f t="shared" si="34"/>
        <v>6259884.2837658925</v>
      </c>
      <c r="O167" s="70">
        <f t="shared" si="31"/>
        <v>12114657.865559146</v>
      </c>
    </row>
    <row r="168" spans="1:15" x14ac:dyDescent="0.25">
      <c r="A168" s="549"/>
      <c r="B168" s="12" t="s">
        <v>56</v>
      </c>
      <c r="C168" s="3">
        <f t="shared" ref="C168:N168" si="35">C24+C40+C56+C72+C88+C136+C152</f>
        <v>0</v>
      </c>
      <c r="D168" s="3">
        <f t="shared" si="35"/>
        <v>0</v>
      </c>
      <c r="E168" s="3">
        <f t="shared" si="35"/>
        <v>0</v>
      </c>
      <c r="F168" s="3">
        <f t="shared" si="35"/>
        <v>0</v>
      </c>
      <c r="G168" s="3">
        <f t="shared" si="35"/>
        <v>0</v>
      </c>
      <c r="H168" s="3">
        <f t="shared" si="35"/>
        <v>5448.3551025390625</v>
      </c>
      <c r="I168" s="3">
        <f t="shared" si="35"/>
        <v>0</v>
      </c>
      <c r="J168" s="3">
        <f t="shared" si="35"/>
        <v>0</v>
      </c>
      <c r="K168" s="3">
        <f t="shared" si="35"/>
        <v>0</v>
      </c>
      <c r="L168" s="3">
        <f t="shared" si="35"/>
        <v>0</v>
      </c>
      <c r="M168" s="3">
        <f t="shared" si="35"/>
        <v>0</v>
      </c>
      <c r="N168" s="3">
        <f t="shared" si="35"/>
        <v>0</v>
      </c>
      <c r="O168" s="70">
        <f t="shared" si="31"/>
        <v>5448.3551025390625</v>
      </c>
    </row>
    <row r="169" spans="1:15" x14ac:dyDescent="0.25">
      <c r="A169" s="549"/>
      <c r="B169" s="11" t="s">
        <v>55</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0</v>
      </c>
      <c r="M169" s="3">
        <f t="shared" si="36"/>
        <v>0</v>
      </c>
      <c r="N169" s="3">
        <f t="shared" si="36"/>
        <v>50399.195831298828</v>
      </c>
      <c r="O169" s="70">
        <f t="shared" si="31"/>
        <v>50399.195831298828</v>
      </c>
    </row>
    <row r="170" spans="1:15" x14ac:dyDescent="0.25">
      <c r="A170" s="549"/>
      <c r="B170" s="11" t="s">
        <v>54</v>
      </c>
      <c r="C170" s="3">
        <f t="shared" ref="C170:N170" si="37">C26+C42+C58+C74+C90+C138+C154</f>
        <v>0</v>
      </c>
      <c r="D170" s="3">
        <f t="shared" si="37"/>
        <v>0</v>
      </c>
      <c r="E170" s="3">
        <f t="shared" si="37"/>
        <v>150210.304</v>
      </c>
      <c r="F170" s="3">
        <f t="shared" si="37"/>
        <v>457888.48728235939</v>
      </c>
      <c r="G170" s="3">
        <f t="shared" si="37"/>
        <v>926400.31292996381</v>
      </c>
      <c r="H170" s="3">
        <f t="shared" si="37"/>
        <v>407910.31720260193</v>
      </c>
      <c r="I170" s="3">
        <f t="shared" si="37"/>
        <v>314259.9123071006</v>
      </c>
      <c r="J170" s="3">
        <f t="shared" si="37"/>
        <v>504115.38795764331</v>
      </c>
      <c r="K170" s="3">
        <f t="shared" si="37"/>
        <v>1989133.3398115423</v>
      </c>
      <c r="L170" s="3">
        <f t="shared" si="37"/>
        <v>2936319.7434501667</v>
      </c>
      <c r="M170" s="3">
        <f t="shared" si="37"/>
        <v>1574719.1492042576</v>
      </c>
      <c r="N170" s="3">
        <f t="shared" si="37"/>
        <v>5069051.5335018635</v>
      </c>
      <c r="O170" s="70">
        <f t="shared" si="31"/>
        <v>14330008.4876475</v>
      </c>
    </row>
    <row r="171" spans="1:15" x14ac:dyDescent="0.25">
      <c r="A171" s="549"/>
      <c r="B171" s="11" t="s">
        <v>53</v>
      </c>
      <c r="C171" s="3">
        <f t="shared" ref="C171:N171" si="38">C27+C43+C59+C75+C91+C139+C155</f>
        <v>0</v>
      </c>
      <c r="D171" s="3">
        <f t="shared" si="38"/>
        <v>730513.62153145229</v>
      </c>
      <c r="E171" s="3">
        <f t="shared" si="38"/>
        <v>3847158.1591332792</v>
      </c>
      <c r="F171" s="3">
        <f t="shared" si="38"/>
        <v>3623942.2149588619</v>
      </c>
      <c r="G171" s="3">
        <f t="shared" si="38"/>
        <v>5992372.9181810915</v>
      </c>
      <c r="H171" s="3">
        <f t="shared" si="38"/>
        <v>3639547.8267564359</v>
      </c>
      <c r="I171" s="3">
        <f t="shared" si="38"/>
        <v>2683741.6827441137</v>
      </c>
      <c r="J171" s="3">
        <f t="shared" si="38"/>
        <v>2937015.9659729656</v>
      </c>
      <c r="K171" s="3">
        <f t="shared" si="38"/>
        <v>3733722.9071089737</v>
      </c>
      <c r="L171" s="3">
        <f t="shared" si="38"/>
        <v>5583050.9763216693</v>
      </c>
      <c r="M171" s="3">
        <f t="shared" si="38"/>
        <v>4617067.9018928045</v>
      </c>
      <c r="N171" s="3">
        <f t="shared" si="38"/>
        <v>20777223.675368365</v>
      </c>
      <c r="O171" s="70">
        <f t="shared" si="31"/>
        <v>58165357.849970013</v>
      </c>
    </row>
    <row r="172" spans="1:15" x14ac:dyDescent="0.25">
      <c r="A172" s="549"/>
      <c r="B172" s="11" t="s">
        <v>52</v>
      </c>
      <c r="C172" s="3">
        <f t="shared" ref="C172:N172" si="39">C28+C44+C60+C76+C92+C140+C156</f>
        <v>0</v>
      </c>
      <c r="D172" s="3">
        <f t="shared" si="39"/>
        <v>90471.382627063067</v>
      </c>
      <c r="E172" s="3">
        <f t="shared" si="39"/>
        <v>110053.81001352576</v>
      </c>
      <c r="F172" s="3">
        <f t="shared" si="39"/>
        <v>7580.6169911722936</v>
      </c>
      <c r="G172" s="3">
        <f t="shared" si="39"/>
        <v>0</v>
      </c>
      <c r="H172" s="3">
        <f t="shared" si="39"/>
        <v>0</v>
      </c>
      <c r="I172" s="3">
        <f t="shared" si="39"/>
        <v>41078.86299154834</v>
      </c>
      <c r="J172" s="3">
        <f t="shared" si="39"/>
        <v>0</v>
      </c>
      <c r="K172" s="3">
        <f t="shared" si="39"/>
        <v>0</v>
      </c>
      <c r="L172" s="3">
        <f t="shared" si="39"/>
        <v>6319.8250756228208</v>
      </c>
      <c r="M172" s="3">
        <f t="shared" si="39"/>
        <v>0</v>
      </c>
      <c r="N172" s="3">
        <f t="shared" si="39"/>
        <v>1300.6981034405478</v>
      </c>
      <c r="O172" s="70">
        <f t="shared" si="31"/>
        <v>256805.19580237282</v>
      </c>
    </row>
    <row r="173" spans="1:15" x14ac:dyDescent="0.25">
      <c r="A173" s="549"/>
      <c r="B173" s="11" t="s">
        <v>51</v>
      </c>
      <c r="C173" s="3">
        <f t="shared" ref="C173:N173" si="40">C29+C45+C61+C77+C93+C141+C157</f>
        <v>0</v>
      </c>
      <c r="D173" s="3">
        <f t="shared" si="40"/>
        <v>0</v>
      </c>
      <c r="E173" s="3">
        <f t="shared" si="40"/>
        <v>0</v>
      </c>
      <c r="F173" s="3">
        <f t="shared" si="40"/>
        <v>0</v>
      </c>
      <c r="G173" s="3">
        <f t="shared" si="40"/>
        <v>3372034.128</v>
      </c>
      <c r="H173" s="3">
        <f t="shared" si="40"/>
        <v>0</v>
      </c>
      <c r="I173" s="3">
        <f t="shared" si="40"/>
        <v>25162.256000000001</v>
      </c>
      <c r="J173" s="3">
        <f t="shared" si="40"/>
        <v>0</v>
      </c>
      <c r="K173" s="3">
        <f t="shared" si="40"/>
        <v>0</v>
      </c>
      <c r="L173" s="3">
        <f t="shared" si="40"/>
        <v>67887.631999999998</v>
      </c>
      <c r="M173" s="3">
        <f t="shared" si="40"/>
        <v>0</v>
      </c>
      <c r="N173" s="3">
        <f t="shared" si="40"/>
        <v>436079.728</v>
      </c>
      <c r="O173" s="70">
        <f t="shared" si="31"/>
        <v>3901163.7440000004</v>
      </c>
    </row>
    <row r="174" spans="1:15" x14ac:dyDescent="0.25">
      <c r="A174" s="549"/>
      <c r="B174" s="11" t="s">
        <v>50</v>
      </c>
      <c r="C174" s="3">
        <f t="shared" ref="C174:N174" si="41">C30+C46+C62+C78+C94+C142+C158</f>
        <v>0</v>
      </c>
      <c r="D174" s="3">
        <f t="shared" si="41"/>
        <v>0</v>
      </c>
      <c r="E174" s="3">
        <f t="shared" si="41"/>
        <v>0</v>
      </c>
      <c r="F174" s="3">
        <f t="shared" si="41"/>
        <v>0</v>
      </c>
      <c r="G174" s="3">
        <f t="shared" si="41"/>
        <v>0</v>
      </c>
      <c r="H174" s="3">
        <f t="shared" si="41"/>
        <v>0</v>
      </c>
      <c r="I174" s="3">
        <f t="shared" si="41"/>
        <v>0</v>
      </c>
      <c r="J174" s="3">
        <f t="shared" si="41"/>
        <v>284710.636</v>
      </c>
      <c r="K174" s="3">
        <f t="shared" si="41"/>
        <v>852700.94800000009</v>
      </c>
      <c r="L174" s="3">
        <f t="shared" si="41"/>
        <v>0</v>
      </c>
      <c r="M174" s="3">
        <f t="shared" si="41"/>
        <v>264593.59999999998</v>
      </c>
      <c r="N174" s="3">
        <f t="shared" si="41"/>
        <v>55432.86</v>
      </c>
      <c r="O174" s="70">
        <f t="shared" si="31"/>
        <v>1457438.044</v>
      </c>
    </row>
    <row r="175" spans="1:15" x14ac:dyDescent="0.25">
      <c r="A175" s="549"/>
      <c r="B175" s="11" t="s">
        <v>49</v>
      </c>
      <c r="C175" s="3">
        <f t="shared" ref="C175:N175" si="42">C31+C47+C63+C79+C95+C143+C159</f>
        <v>0</v>
      </c>
      <c r="D175" s="3">
        <f t="shared" si="42"/>
        <v>0</v>
      </c>
      <c r="E175" s="3">
        <f t="shared" si="42"/>
        <v>54737.75</v>
      </c>
      <c r="F175" s="3">
        <f t="shared" si="42"/>
        <v>0</v>
      </c>
      <c r="G175" s="3">
        <f t="shared" si="42"/>
        <v>1220</v>
      </c>
      <c r="H175" s="3">
        <f t="shared" si="42"/>
        <v>11527.546</v>
      </c>
      <c r="I175" s="3">
        <f t="shared" si="42"/>
        <v>52778.095999999998</v>
      </c>
      <c r="J175" s="3">
        <f t="shared" si="42"/>
        <v>0</v>
      </c>
      <c r="K175" s="3">
        <f t="shared" si="42"/>
        <v>108387.326</v>
      </c>
      <c r="L175" s="3">
        <f t="shared" si="42"/>
        <v>253075</v>
      </c>
      <c r="M175" s="3">
        <f t="shared" si="42"/>
        <v>164257.61199999999</v>
      </c>
      <c r="N175" s="3">
        <f t="shared" si="42"/>
        <v>366475.53399999999</v>
      </c>
      <c r="O175" s="70">
        <f t="shared" si="31"/>
        <v>1012458.8639999999</v>
      </c>
    </row>
    <row r="176" spans="1:15" ht="15.75" thickBot="1" x14ac:dyDescent="0.3">
      <c r="A176" s="550"/>
      <c r="B176" s="11" t="s">
        <v>48</v>
      </c>
      <c r="C176" s="3">
        <f t="shared" ref="C176:N176" si="43">C32+C48+C64+C80+C96+C144+C160</f>
        <v>0</v>
      </c>
      <c r="D176" s="3">
        <f t="shared" si="43"/>
        <v>0</v>
      </c>
      <c r="E176" s="3">
        <f t="shared" si="43"/>
        <v>0</v>
      </c>
      <c r="F176" s="3">
        <f t="shared" si="43"/>
        <v>0</v>
      </c>
      <c r="G176" s="3">
        <f t="shared" si="43"/>
        <v>0</v>
      </c>
      <c r="H176" s="3">
        <f t="shared" si="43"/>
        <v>0</v>
      </c>
      <c r="I176" s="3">
        <f t="shared" si="43"/>
        <v>21156</v>
      </c>
      <c r="J176" s="3">
        <f t="shared" si="43"/>
        <v>0</v>
      </c>
      <c r="K176" s="3">
        <f t="shared" si="43"/>
        <v>0</v>
      </c>
      <c r="L176" s="3">
        <f t="shared" si="43"/>
        <v>0</v>
      </c>
      <c r="M176" s="3">
        <f t="shared" si="43"/>
        <v>0</v>
      </c>
      <c r="N176" s="3">
        <f t="shared" si="43"/>
        <v>0</v>
      </c>
      <c r="O176" s="70">
        <f t="shared" si="31"/>
        <v>21156</v>
      </c>
    </row>
    <row r="177" spans="1:16" ht="15.75" thickBot="1" x14ac:dyDescent="0.3">
      <c r="A177" s="74"/>
      <c r="B177" s="185" t="s">
        <v>42</v>
      </c>
      <c r="C177" s="186">
        <f t="shared" ref="C177:N177" si="44">SUM(C164:C176)</f>
        <v>0</v>
      </c>
      <c r="D177" s="186">
        <f t="shared" si="44"/>
        <v>1374210.523465422</v>
      </c>
      <c r="E177" s="186">
        <f t="shared" si="44"/>
        <v>4823689.2680881722</v>
      </c>
      <c r="F177" s="186">
        <f t="shared" si="44"/>
        <v>5289638.494262022</v>
      </c>
      <c r="G177" s="186">
        <f t="shared" si="44"/>
        <v>11427154.51355347</v>
      </c>
      <c r="H177" s="186">
        <f t="shared" si="44"/>
        <v>5325363.4365761401</v>
      </c>
      <c r="I177" s="186">
        <f t="shared" si="44"/>
        <v>3821582.1851627473</v>
      </c>
      <c r="J177" s="186">
        <f t="shared" si="44"/>
        <v>4483799.2338463962</v>
      </c>
      <c r="K177" s="186">
        <f t="shared" si="44"/>
        <v>7271640.2484375676</v>
      </c>
      <c r="L177" s="186">
        <f t="shared" si="44"/>
        <v>9808585.4238892626</v>
      </c>
      <c r="M177" s="186">
        <f t="shared" si="44"/>
        <v>7438516.8431780366</v>
      </c>
      <c r="N177" s="186">
        <f t="shared" si="44"/>
        <v>34780564.245460279</v>
      </c>
      <c r="O177" s="196">
        <f t="shared" si="31"/>
        <v>95844744.415919513</v>
      </c>
      <c r="P177" s="302">
        <f>SUM(C20:N32,C36:N48,C52:N64,C68:N80,C84:N96,C132:N144,C148:N160)</f>
        <v>95844744.415919542</v>
      </c>
    </row>
    <row r="178" spans="1:16" ht="15.75" thickBot="1" x14ac:dyDescent="0.3">
      <c r="A178" s="74"/>
    </row>
    <row r="179" spans="1:16" ht="15.75" thickBot="1" x14ac:dyDescent="0.3">
      <c r="A179" s="74"/>
      <c r="B179" s="181" t="s">
        <v>35</v>
      </c>
      <c r="C179" s="182">
        <f>C$3</f>
        <v>44927</v>
      </c>
      <c r="D179" s="182">
        <f t="shared" ref="D179:N179" si="45">D$3</f>
        <v>44958</v>
      </c>
      <c r="E179" s="182">
        <f t="shared" si="45"/>
        <v>44986</v>
      </c>
      <c r="F179" s="182">
        <f t="shared" si="45"/>
        <v>45017</v>
      </c>
      <c r="G179" s="182">
        <f t="shared" si="45"/>
        <v>45047</v>
      </c>
      <c r="H179" s="182">
        <f t="shared" si="45"/>
        <v>45078</v>
      </c>
      <c r="I179" s="182">
        <f t="shared" si="45"/>
        <v>45108</v>
      </c>
      <c r="J179" s="182">
        <f t="shared" si="45"/>
        <v>45139</v>
      </c>
      <c r="K179" s="182">
        <f t="shared" si="45"/>
        <v>45170</v>
      </c>
      <c r="L179" s="182">
        <f t="shared" si="45"/>
        <v>45200</v>
      </c>
      <c r="M179" s="182">
        <f t="shared" si="45"/>
        <v>45231</v>
      </c>
      <c r="N179" s="182" t="str">
        <f t="shared" si="45"/>
        <v>Dec-23 +</v>
      </c>
      <c r="O179" s="183" t="s">
        <v>33</v>
      </c>
    </row>
    <row r="180" spans="1:16" ht="15" customHeight="1" x14ac:dyDescent="0.25">
      <c r="A180" s="545" t="s">
        <v>166</v>
      </c>
      <c r="B180" s="193" t="s">
        <v>60</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70">
        <f t="shared" ref="O180:O193" si="47">SUM(C180:N180)</f>
        <v>0</v>
      </c>
    </row>
    <row r="181" spans="1:16" x14ac:dyDescent="0.25">
      <c r="A181" s="546"/>
      <c r="B181" s="193" t="s">
        <v>59</v>
      </c>
      <c r="C181" s="3">
        <f t="shared" ref="C181:N181" si="48">C5+C117</f>
        <v>0</v>
      </c>
      <c r="D181" s="3">
        <f t="shared" si="48"/>
        <v>0</v>
      </c>
      <c r="E181" s="3">
        <f t="shared" si="48"/>
        <v>0</v>
      </c>
      <c r="F181" s="3">
        <f t="shared" si="48"/>
        <v>0</v>
      </c>
      <c r="G181" s="3">
        <f t="shared" si="48"/>
        <v>0</v>
      </c>
      <c r="H181" s="3">
        <f t="shared" si="48"/>
        <v>0</v>
      </c>
      <c r="I181" s="3">
        <f t="shared" si="48"/>
        <v>0</v>
      </c>
      <c r="J181" s="3">
        <f t="shared" si="48"/>
        <v>0</v>
      </c>
      <c r="K181" s="3">
        <f t="shared" si="48"/>
        <v>0</v>
      </c>
      <c r="L181" s="3">
        <f t="shared" si="48"/>
        <v>0</v>
      </c>
      <c r="M181" s="3">
        <f t="shared" si="48"/>
        <v>0</v>
      </c>
      <c r="N181" s="3">
        <f t="shared" si="48"/>
        <v>0</v>
      </c>
      <c r="O181" s="70">
        <f t="shared" si="47"/>
        <v>0</v>
      </c>
    </row>
    <row r="182" spans="1:16" x14ac:dyDescent="0.25">
      <c r="A182" s="546"/>
      <c r="B182" s="193" t="s">
        <v>58</v>
      </c>
      <c r="C182" s="3">
        <f t="shared" ref="C182:N182" si="49">C6+C118</f>
        <v>0</v>
      </c>
      <c r="D182" s="3">
        <f t="shared" si="49"/>
        <v>0</v>
      </c>
      <c r="E182" s="3">
        <f t="shared" si="49"/>
        <v>0</v>
      </c>
      <c r="F182" s="3">
        <f t="shared" si="49"/>
        <v>0</v>
      </c>
      <c r="G182" s="3">
        <f t="shared" si="49"/>
        <v>0</v>
      </c>
      <c r="H182" s="3">
        <f t="shared" si="49"/>
        <v>0</v>
      </c>
      <c r="I182" s="3">
        <f t="shared" si="49"/>
        <v>0</v>
      </c>
      <c r="J182" s="3">
        <f t="shared" si="49"/>
        <v>0</v>
      </c>
      <c r="K182" s="3">
        <f t="shared" si="49"/>
        <v>0</v>
      </c>
      <c r="L182" s="3">
        <f t="shared" si="49"/>
        <v>0</v>
      </c>
      <c r="M182" s="3">
        <f t="shared" si="49"/>
        <v>0</v>
      </c>
      <c r="N182" s="3">
        <f t="shared" si="49"/>
        <v>0</v>
      </c>
      <c r="O182" s="70">
        <f t="shared" si="47"/>
        <v>0</v>
      </c>
    </row>
    <row r="183" spans="1:16" x14ac:dyDescent="0.25">
      <c r="A183" s="546"/>
      <c r="B183" s="193" t="s">
        <v>57</v>
      </c>
      <c r="C183" s="3">
        <f t="shared" ref="C183:N183" si="50">C7+C119</f>
        <v>0</v>
      </c>
      <c r="D183" s="3">
        <f t="shared" si="50"/>
        <v>0</v>
      </c>
      <c r="E183" s="3">
        <f t="shared" si="50"/>
        <v>0</v>
      </c>
      <c r="F183" s="3">
        <f t="shared" si="50"/>
        <v>9034</v>
      </c>
      <c r="G183" s="3">
        <f t="shared" si="50"/>
        <v>12903.863037109375</v>
      </c>
      <c r="H183" s="3">
        <f t="shared" si="50"/>
        <v>0</v>
      </c>
      <c r="I183" s="3">
        <f t="shared" si="50"/>
        <v>0</v>
      </c>
      <c r="J183" s="3">
        <f t="shared" si="50"/>
        <v>0</v>
      </c>
      <c r="K183" s="3">
        <f t="shared" si="50"/>
        <v>312.63623046875</v>
      </c>
      <c r="L183" s="3">
        <f t="shared" si="50"/>
        <v>8212</v>
      </c>
      <c r="M183" s="3">
        <f t="shared" si="50"/>
        <v>821</v>
      </c>
      <c r="N183" s="3">
        <f t="shared" si="50"/>
        <v>1745</v>
      </c>
      <c r="O183" s="70">
        <f t="shared" si="47"/>
        <v>33028.499267578125</v>
      </c>
    </row>
    <row r="184" spans="1:16" x14ac:dyDescent="0.25">
      <c r="A184" s="546"/>
      <c r="B184" s="193" t="s">
        <v>56</v>
      </c>
      <c r="C184" s="3">
        <f t="shared" ref="C184:N184" si="51">C8+C120</f>
        <v>0</v>
      </c>
      <c r="D184" s="3">
        <f t="shared" si="51"/>
        <v>0</v>
      </c>
      <c r="E184" s="3">
        <f t="shared" si="51"/>
        <v>0</v>
      </c>
      <c r="F184" s="3">
        <f t="shared" si="51"/>
        <v>0</v>
      </c>
      <c r="G184" s="3">
        <f t="shared" si="51"/>
        <v>0</v>
      </c>
      <c r="H184" s="3">
        <f t="shared" si="51"/>
        <v>0</v>
      </c>
      <c r="I184" s="3">
        <f t="shared" si="51"/>
        <v>0</v>
      </c>
      <c r="J184" s="3">
        <f t="shared" si="51"/>
        <v>0</v>
      </c>
      <c r="K184" s="3">
        <f t="shared" si="51"/>
        <v>0</v>
      </c>
      <c r="L184" s="3">
        <f t="shared" si="51"/>
        <v>0</v>
      </c>
      <c r="M184" s="3">
        <f t="shared" si="51"/>
        <v>0</v>
      </c>
      <c r="N184" s="3">
        <f t="shared" si="51"/>
        <v>0</v>
      </c>
      <c r="O184" s="70">
        <f t="shared" si="47"/>
        <v>0</v>
      </c>
    </row>
    <row r="185" spans="1:16" x14ac:dyDescent="0.25">
      <c r="A185" s="546"/>
      <c r="B185" s="193" t="s">
        <v>55</v>
      </c>
      <c r="C185" s="3">
        <f t="shared" ref="C185:N185" si="52">C9+C121</f>
        <v>0</v>
      </c>
      <c r="D185" s="3">
        <f t="shared" si="52"/>
        <v>0</v>
      </c>
      <c r="E185" s="3">
        <f t="shared" si="52"/>
        <v>0</v>
      </c>
      <c r="F185" s="3">
        <f t="shared" si="52"/>
        <v>0</v>
      </c>
      <c r="G185" s="3">
        <f t="shared" si="52"/>
        <v>1710.8329010009768</v>
      </c>
      <c r="H185" s="3">
        <f t="shared" si="52"/>
        <v>0</v>
      </c>
      <c r="I185" s="3">
        <f t="shared" si="52"/>
        <v>0</v>
      </c>
      <c r="J185" s="3">
        <f t="shared" si="52"/>
        <v>0</v>
      </c>
      <c r="K185" s="3">
        <f t="shared" si="52"/>
        <v>380.18508911132818</v>
      </c>
      <c r="L185" s="3">
        <f t="shared" si="52"/>
        <v>0</v>
      </c>
      <c r="M185" s="3">
        <f t="shared" si="52"/>
        <v>0</v>
      </c>
      <c r="N185" s="3">
        <f t="shared" si="52"/>
        <v>0</v>
      </c>
      <c r="O185" s="70">
        <f t="shared" si="47"/>
        <v>2091.0179901123051</v>
      </c>
    </row>
    <row r="186" spans="1:16" x14ac:dyDescent="0.25">
      <c r="A186" s="546"/>
      <c r="B186" s="193" t="s">
        <v>54</v>
      </c>
      <c r="C186" s="3">
        <f t="shared" ref="C186:N186" si="53">C10+C122</f>
        <v>0</v>
      </c>
      <c r="D186" s="3">
        <f t="shared" si="53"/>
        <v>0</v>
      </c>
      <c r="E186" s="3">
        <f t="shared" si="53"/>
        <v>0</v>
      </c>
      <c r="F186" s="3">
        <f t="shared" si="53"/>
        <v>0</v>
      </c>
      <c r="G186" s="3">
        <f t="shared" si="53"/>
        <v>0</v>
      </c>
      <c r="H186" s="3">
        <f t="shared" si="53"/>
        <v>0</v>
      </c>
      <c r="I186" s="3">
        <f t="shared" si="53"/>
        <v>410.72955322265642</v>
      </c>
      <c r="J186" s="3">
        <f t="shared" si="53"/>
        <v>0</v>
      </c>
      <c r="K186" s="3">
        <f t="shared" si="53"/>
        <v>0</v>
      </c>
      <c r="L186" s="3">
        <f t="shared" si="53"/>
        <v>0</v>
      </c>
      <c r="M186" s="3">
        <f t="shared" si="53"/>
        <v>0</v>
      </c>
      <c r="N186" s="3">
        <f t="shared" si="53"/>
        <v>0</v>
      </c>
      <c r="O186" s="70">
        <f t="shared" si="47"/>
        <v>410.72955322265642</v>
      </c>
    </row>
    <row r="187" spans="1:16" x14ac:dyDescent="0.25">
      <c r="A187" s="546"/>
      <c r="B187" s="193" t="s">
        <v>53</v>
      </c>
      <c r="C187" s="3">
        <f t="shared" ref="C187:N187" si="54">C11+C123</f>
        <v>0</v>
      </c>
      <c r="D187" s="3">
        <f t="shared" si="54"/>
        <v>0</v>
      </c>
      <c r="E187" s="3">
        <f t="shared" si="54"/>
        <v>247576.573377427</v>
      </c>
      <c r="F187" s="3">
        <f t="shared" si="54"/>
        <v>142215.60402518607</v>
      </c>
      <c r="G187" s="3">
        <f t="shared" si="54"/>
        <v>409578.74335940246</v>
      </c>
      <c r="H187" s="3">
        <f t="shared" si="54"/>
        <v>224060.3865412708</v>
      </c>
      <c r="I187" s="3">
        <f t="shared" si="54"/>
        <v>251003.9536451812</v>
      </c>
      <c r="J187" s="3">
        <f t="shared" si="54"/>
        <v>128227.86828852</v>
      </c>
      <c r="K187" s="3">
        <f t="shared" si="54"/>
        <v>760488.6400997811</v>
      </c>
      <c r="L187" s="3">
        <f t="shared" si="54"/>
        <v>171309.6300916</v>
      </c>
      <c r="M187" s="3">
        <f t="shared" si="54"/>
        <v>268842.99722280004</v>
      </c>
      <c r="N187" s="3">
        <f t="shared" si="54"/>
        <v>2159371.0049128877</v>
      </c>
      <c r="O187" s="70">
        <f t="shared" si="47"/>
        <v>4762675.4015640561</v>
      </c>
    </row>
    <row r="188" spans="1:16" x14ac:dyDescent="0.25">
      <c r="A188" s="546"/>
      <c r="B188" s="193" t="s">
        <v>52</v>
      </c>
      <c r="C188" s="3">
        <f t="shared" ref="C188:N188" si="55">C12+C124</f>
        <v>0</v>
      </c>
      <c r="D188" s="3">
        <f t="shared" si="55"/>
        <v>0</v>
      </c>
      <c r="E188" s="3">
        <f t="shared" si="55"/>
        <v>0</v>
      </c>
      <c r="F188" s="3">
        <f t="shared" si="55"/>
        <v>0</v>
      </c>
      <c r="G188" s="3">
        <f t="shared" si="55"/>
        <v>153.8999938964844</v>
      </c>
      <c r="H188" s="3">
        <f t="shared" si="55"/>
        <v>0</v>
      </c>
      <c r="I188" s="3">
        <f t="shared" si="55"/>
        <v>0</v>
      </c>
      <c r="J188" s="3">
        <f t="shared" si="55"/>
        <v>0</v>
      </c>
      <c r="K188" s="3">
        <f t="shared" si="55"/>
        <v>0</v>
      </c>
      <c r="L188" s="3">
        <f t="shared" si="55"/>
        <v>0</v>
      </c>
      <c r="M188" s="3">
        <f t="shared" si="55"/>
        <v>0</v>
      </c>
      <c r="N188" s="3">
        <f t="shared" si="55"/>
        <v>0</v>
      </c>
      <c r="O188" s="70">
        <f t="shared" si="47"/>
        <v>153.8999938964844</v>
      </c>
    </row>
    <row r="189" spans="1:16" x14ac:dyDescent="0.25">
      <c r="A189" s="546"/>
      <c r="B189" s="193" t="s">
        <v>51</v>
      </c>
      <c r="C189" s="3">
        <f t="shared" ref="C189:N189" si="56">C13+C125</f>
        <v>0</v>
      </c>
      <c r="D189" s="3">
        <f t="shared" si="56"/>
        <v>0</v>
      </c>
      <c r="E189" s="3">
        <f t="shared" si="56"/>
        <v>0</v>
      </c>
      <c r="F189" s="3">
        <f t="shared" si="56"/>
        <v>0</v>
      </c>
      <c r="G189" s="3">
        <f t="shared" si="56"/>
        <v>0</v>
      </c>
      <c r="H189" s="3">
        <f t="shared" si="56"/>
        <v>0</v>
      </c>
      <c r="I189" s="3">
        <f t="shared" si="56"/>
        <v>0</v>
      </c>
      <c r="J189" s="3">
        <f t="shared" si="56"/>
        <v>0</v>
      </c>
      <c r="K189" s="3">
        <f t="shared" si="56"/>
        <v>0</v>
      </c>
      <c r="L189" s="3">
        <f t="shared" si="56"/>
        <v>0</v>
      </c>
      <c r="M189" s="3">
        <f t="shared" si="56"/>
        <v>0</v>
      </c>
      <c r="N189" s="3">
        <f t="shared" si="56"/>
        <v>0</v>
      </c>
      <c r="O189" s="70">
        <f t="shared" si="47"/>
        <v>0</v>
      </c>
    </row>
    <row r="190" spans="1:16" x14ac:dyDescent="0.25">
      <c r="A190" s="546"/>
      <c r="B190" s="193" t="s">
        <v>50</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70">
        <f t="shared" si="47"/>
        <v>0</v>
      </c>
    </row>
    <row r="191" spans="1:16" x14ac:dyDescent="0.25">
      <c r="A191" s="546"/>
      <c r="B191" s="193" t="s">
        <v>49</v>
      </c>
      <c r="C191" s="3">
        <f t="shared" ref="C191:N191" si="58">C15+C127</f>
        <v>0</v>
      </c>
      <c r="D191" s="3">
        <f t="shared" si="58"/>
        <v>0</v>
      </c>
      <c r="E191" s="3">
        <f t="shared" si="58"/>
        <v>0</v>
      </c>
      <c r="F191" s="3">
        <f t="shared" si="58"/>
        <v>2951</v>
      </c>
      <c r="G191" s="3">
        <f t="shared" si="58"/>
        <v>0</v>
      </c>
      <c r="H191" s="3">
        <f t="shared" si="58"/>
        <v>0</v>
      </c>
      <c r="I191" s="3">
        <f t="shared" si="58"/>
        <v>0</v>
      </c>
      <c r="J191" s="3">
        <f t="shared" si="58"/>
        <v>0</v>
      </c>
      <c r="K191" s="3">
        <f t="shared" si="58"/>
        <v>0</v>
      </c>
      <c r="L191" s="3">
        <f t="shared" si="58"/>
        <v>0</v>
      </c>
      <c r="M191" s="3">
        <f t="shared" si="58"/>
        <v>0</v>
      </c>
      <c r="N191" s="3">
        <f t="shared" si="58"/>
        <v>0</v>
      </c>
      <c r="O191" s="70">
        <f t="shared" si="47"/>
        <v>2951</v>
      </c>
    </row>
    <row r="192" spans="1:16" ht="15.75" thickBot="1" x14ac:dyDescent="0.3">
      <c r="A192" s="547"/>
      <c r="B192" s="193" t="s">
        <v>48</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3567.963134765625</v>
      </c>
      <c r="O192" s="70">
        <f t="shared" si="47"/>
        <v>3567.963134765625</v>
      </c>
    </row>
    <row r="193" spans="1:16" ht="15.75" thickBot="1" x14ac:dyDescent="0.3">
      <c r="A193" s="74"/>
      <c r="B193" s="194" t="s">
        <v>42</v>
      </c>
      <c r="C193" s="186">
        <f t="shared" ref="C193:N193" si="60">SUM(C180:C192)</f>
        <v>0</v>
      </c>
      <c r="D193" s="186">
        <f t="shared" si="60"/>
        <v>0</v>
      </c>
      <c r="E193" s="186">
        <f t="shared" si="60"/>
        <v>247576.573377427</v>
      </c>
      <c r="F193" s="186">
        <f t="shared" si="60"/>
        <v>154200.60402518607</v>
      </c>
      <c r="G193" s="186">
        <f t="shared" si="60"/>
        <v>424347.3392914093</v>
      </c>
      <c r="H193" s="186">
        <f t="shared" si="60"/>
        <v>224060.3865412708</v>
      </c>
      <c r="I193" s="186">
        <f t="shared" si="60"/>
        <v>251414.68319840386</v>
      </c>
      <c r="J193" s="186">
        <f t="shared" si="60"/>
        <v>128227.86828852</v>
      </c>
      <c r="K193" s="186">
        <f t="shared" si="60"/>
        <v>761181.46141936118</v>
      </c>
      <c r="L193" s="186">
        <f t="shared" si="60"/>
        <v>179521.6300916</v>
      </c>
      <c r="M193" s="186">
        <f t="shared" si="60"/>
        <v>269663.99722280004</v>
      </c>
      <c r="N193" s="186">
        <f t="shared" si="60"/>
        <v>2164683.9680476533</v>
      </c>
      <c r="O193" s="261">
        <f t="shared" si="47"/>
        <v>4804878.5115036312</v>
      </c>
      <c r="P193" s="302">
        <f>SUM(C4:N16,C116:N128)</f>
        <v>4804878.5115036312</v>
      </c>
    </row>
    <row r="194" spans="1:16" ht="15.75" thickBot="1" x14ac:dyDescent="0.3">
      <c r="M194" s="540" t="s">
        <v>147</v>
      </c>
      <c r="N194" s="541"/>
      <c r="O194" s="129">
        <f>O177+O193+O113</f>
        <v>101575250.43310648</v>
      </c>
      <c r="P194" s="302">
        <f>P177+P193+P113</f>
        <v>101575250.43310651</v>
      </c>
    </row>
    <row r="198" spans="1:16" s="262" customFormat="1" x14ac:dyDescent="0.25">
      <c r="B198" s="262" t="s">
        <v>60</v>
      </c>
      <c r="C198" s="263">
        <f>C164+C180+C100</f>
        <v>0</v>
      </c>
      <c r="D198" s="263">
        <f t="shared" ref="D198:N198" si="61">D164+D180+D100</f>
        <v>550055.55495509948</v>
      </c>
      <c r="E198" s="263">
        <f t="shared" si="61"/>
        <v>456972.6966209716</v>
      </c>
      <c r="F198" s="263">
        <f t="shared" si="61"/>
        <v>593627</v>
      </c>
      <c r="G198" s="263">
        <f t="shared" si="61"/>
        <v>404208</v>
      </c>
      <c r="H198" s="263">
        <f t="shared" si="61"/>
        <v>164256</v>
      </c>
      <c r="I198" s="263">
        <f t="shared" si="61"/>
        <v>0</v>
      </c>
      <c r="J198" s="263">
        <f t="shared" si="61"/>
        <v>206490.33154115605</v>
      </c>
      <c r="K198" s="263">
        <f t="shared" si="61"/>
        <v>138351</v>
      </c>
      <c r="L198" s="263">
        <f t="shared" si="61"/>
        <v>0</v>
      </c>
      <c r="M198" s="263">
        <f t="shared" si="61"/>
        <v>59220</v>
      </c>
      <c r="N198" s="263">
        <f t="shared" si="61"/>
        <v>1723917.1348850313</v>
      </c>
      <c r="O198" s="263">
        <f t="shared" ref="O198" si="62">O4+O20+O36+O52+O68+O84+O100+O116+O132+O148</f>
        <v>4297097.7180022579</v>
      </c>
    </row>
    <row r="199" spans="1:16" s="262" customFormat="1" x14ac:dyDescent="0.25">
      <c r="B199" s="262" t="s">
        <v>59</v>
      </c>
      <c r="C199" s="263">
        <f t="shared" ref="C199:N199" si="63">C165+C181+C101</f>
        <v>0</v>
      </c>
      <c r="D199" s="263">
        <f t="shared" si="63"/>
        <v>0</v>
      </c>
      <c r="E199" s="263">
        <f t="shared" si="63"/>
        <v>0</v>
      </c>
      <c r="F199" s="263">
        <f t="shared" si="63"/>
        <v>0</v>
      </c>
      <c r="G199" s="263">
        <f t="shared" si="63"/>
        <v>32324.144</v>
      </c>
      <c r="H199" s="263">
        <f t="shared" si="63"/>
        <v>0</v>
      </c>
      <c r="I199" s="263">
        <f t="shared" si="63"/>
        <v>0</v>
      </c>
      <c r="J199" s="263">
        <f t="shared" si="63"/>
        <v>0</v>
      </c>
      <c r="K199" s="263">
        <f t="shared" si="63"/>
        <v>0</v>
      </c>
      <c r="L199" s="263">
        <f t="shared" si="63"/>
        <v>73906.349999999991</v>
      </c>
      <c r="M199" s="263">
        <f t="shared" si="63"/>
        <v>0</v>
      </c>
      <c r="N199" s="263">
        <f t="shared" si="63"/>
        <v>0</v>
      </c>
      <c r="O199" s="263">
        <f t="shared" ref="O199" si="64">O5+O21+O37+O53+O69+O85+O101+O117+O133+O149</f>
        <v>106230.49399999999</v>
      </c>
    </row>
    <row r="200" spans="1:16" s="262" customFormat="1" x14ac:dyDescent="0.25">
      <c r="B200" s="262" t="s">
        <v>58</v>
      </c>
      <c r="C200" s="263">
        <f t="shared" ref="C200:N200" si="65">C166+C182+C102</f>
        <v>0</v>
      </c>
      <c r="D200" s="263">
        <f t="shared" si="65"/>
        <v>0</v>
      </c>
      <c r="E200" s="263">
        <f t="shared" si="65"/>
        <v>0</v>
      </c>
      <c r="F200" s="263">
        <f t="shared" si="65"/>
        <v>0</v>
      </c>
      <c r="G200" s="263">
        <f t="shared" si="65"/>
        <v>0</v>
      </c>
      <c r="H200" s="263">
        <f t="shared" si="65"/>
        <v>0</v>
      </c>
      <c r="I200" s="263">
        <f t="shared" si="65"/>
        <v>0</v>
      </c>
      <c r="J200" s="263">
        <f t="shared" si="65"/>
        <v>0</v>
      </c>
      <c r="K200" s="263">
        <f t="shared" si="65"/>
        <v>0</v>
      </c>
      <c r="L200" s="263">
        <f t="shared" si="65"/>
        <v>62085</v>
      </c>
      <c r="M200" s="263">
        <f t="shared" si="65"/>
        <v>23638</v>
      </c>
      <c r="N200" s="263">
        <f t="shared" si="65"/>
        <v>40799.602004386594</v>
      </c>
      <c r="O200" s="263">
        <f t="shared" ref="O200" si="66">O6+O22+O38+O54+O70+O86+O102+O118+O134+O150</f>
        <v>126522.6020043866</v>
      </c>
    </row>
    <row r="201" spans="1:16" s="262" customFormat="1" x14ac:dyDescent="0.25">
      <c r="B201" s="262" t="s">
        <v>57</v>
      </c>
      <c r="C201" s="263">
        <f t="shared" ref="C201:N201" si="67">C167+C183+C103</f>
        <v>0</v>
      </c>
      <c r="D201" s="263">
        <f t="shared" si="67"/>
        <v>3169.9643518071098</v>
      </c>
      <c r="E201" s="263">
        <f t="shared" si="67"/>
        <v>204556.54832039497</v>
      </c>
      <c r="F201" s="263">
        <f t="shared" si="67"/>
        <v>615634.1750296274</v>
      </c>
      <c r="G201" s="263">
        <f t="shared" si="67"/>
        <v>711498.87347952346</v>
      </c>
      <c r="H201" s="263">
        <f t="shared" si="67"/>
        <v>1096673.3915145632</v>
      </c>
      <c r="I201" s="263">
        <f t="shared" si="67"/>
        <v>683405.37511998496</v>
      </c>
      <c r="J201" s="263">
        <f t="shared" si="67"/>
        <v>551466.91237463127</v>
      </c>
      <c r="K201" s="263">
        <f t="shared" si="67"/>
        <v>449657.36374751985</v>
      </c>
      <c r="L201" s="263">
        <f t="shared" si="67"/>
        <v>834152.89704180416</v>
      </c>
      <c r="M201" s="263">
        <f t="shared" si="67"/>
        <v>735841.58008097496</v>
      </c>
      <c r="N201" s="263">
        <f t="shared" si="67"/>
        <v>6261629.2837658925</v>
      </c>
      <c r="O201" s="263">
        <f t="shared" ref="O201" si="68">O7+O23+O39+O55+O71+O87+O103+O119+O135+O151</f>
        <v>12147686.364826724</v>
      </c>
    </row>
    <row r="202" spans="1:16" s="262" customFormat="1" x14ac:dyDescent="0.25">
      <c r="B202" s="262" t="s">
        <v>56</v>
      </c>
      <c r="C202" s="263">
        <f t="shared" ref="C202:N202" si="69">C168+C184+C104</f>
        <v>0</v>
      </c>
      <c r="D202" s="263">
        <f t="shared" si="69"/>
        <v>0</v>
      </c>
      <c r="E202" s="263">
        <f t="shared" si="69"/>
        <v>0</v>
      </c>
      <c r="F202" s="263">
        <f t="shared" si="69"/>
        <v>0</v>
      </c>
      <c r="G202" s="263">
        <f t="shared" si="69"/>
        <v>0</v>
      </c>
      <c r="H202" s="263">
        <f t="shared" si="69"/>
        <v>5448.3551025390625</v>
      </c>
      <c r="I202" s="263">
        <f t="shared" si="69"/>
        <v>0</v>
      </c>
      <c r="J202" s="263">
        <f t="shared" si="69"/>
        <v>0</v>
      </c>
      <c r="K202" s="263">
        <f t="shared" si="69"/>
        <v>0</v>
      </c>
      <c r="L202" s="263">
        <f t="shared" si="69"/>
        <v>0</v>
      </c>
      <c r="M202" s="263">
        <f t="shared" si="69"/>
        <v>0</v>
      </c>
      <c r="N202" s="263">
        <f t="shared" si="69"/>
        <v>0</v>
      </c>
      <c r="O202" s="263">
        <f t="shared" ref="O202" si="70">O8+O24+O40+O56+O72+O88+O104+O120+O136+O152</f>
        <v>5448.3551025390625</v>
      </c>
    </row>
    <row r="203" spans="1:16" s="262" customFormat="1" x14ac:dyDescent="0.25">
      <c r="B203" s="262" t="s">
        <v>55</v>
      </c>
      <c r="C203" s="263">
        <f t="shared" ref="C203:N203" si="71">C169+C185+C105</f>
        <v>0</v>
      </c>
      <c r="D203" s="263">
        <f t="shared" si="71"/>
        <v>0</v>
      </c>
      <c r="E203" s="263">
        <f t="shared" si="71"/>
        <v>0</v>
      </c>
      <c r="F203" s="263">
        <f t="shared" si="71"/>
        <v>0</v>
      </c>
      <c r="G203" s="263">
        <f t="shared" si="71"/>
        <v>1710.8329010009768</v>
      </c>
      <c r="H203" s="263">
        <f t="shared" si="71"/>
        <v>0</v>
      </c>
      <c r="I203" s="263">
        <f t="shared" si="71"/>
        <v>0</v>
      </c>
      <c r="J203" s="263">
        <f t="shared" si="71"/>
        <v>0</v>
      </c>
      <c r="K203" s="263">
        <f t="shared" si="71"/>
        <v>380.18508911132818</v>
      </c>
      <c r="L203" s="263">
        <f t="shared" si="71"/>
        <v>0</v>
      </c>
      <c r="M203" s="263">
        <f t="shared" si="71"/>
        <v>0</v>
      </c>
      <c r="N203" s="263">
        <f t="shared" si="71"/>
        <v>50399.195831298828</v>
      </c>
      <c r="O203" s="263">
        <f t="shared" ref="O203" si="72">O9+O25+O41+O57+O73+O89+O105+O121+O137+O153</f>
        <v>52490.213821411133</v>
      </c>
    </row>
    <row r="204" spans="1:16" s="262" customFormat="1" x14ac:dyDescent="0.25">
      <c r="B204" s="262" t="s">
        <v>54</v>
      </c>
      <c r="C204" s="263">
        <f t="shared" ref="C204:N204" si="73">C170+C186+C106</f>
        <v>0</v>
      </c>
      <c r="D204" s="263">
        <f t="shared" si="73"/>
        <v>0</v>
      </c>
      <c r="E204" s="263">
        <f t="shared" si="73"/>
        <v>150210.304</v>
      </c>
      <c r="F204" s="263">
        <f t="shared" si="73"/>
        <v>457888.48728235939</v>
      </c>
      <c r="G204" s="263">
        <f t="shared" si="73"/>
        <v>926400.31292996381</v>
      </c>
      <c r="H204" s="263">
        <f t="shared" si="73"/>
        <v>407910.31720260193</v>
      </c>
      <c r="I204" s="263">
        <f t="shared" si="73"/>
        <v>314670.64186032326</v>
      </c>
      <c r="J204" s="263">
        <f t="shared" si="73"/>
        <v>504115.38795764331</v>
      </c>
      <c r="K204" s="263">
        <f t="shared" si="73"/>
        <v>1989133.3398115423</v>
      </c>
      <c r="L204" s="263">
        <f t="shared" si="73"/>
        <v>2936319.7434501667</v>
      </c>
      <c r="M204" s="263">
        <f t="shared" si="73"/>
        <v>1574719.1492042576</v>
      </c>
      <c r="N204" s="263">
        <f t="shared" si="73"/>
        <v>5069051.5335018635</v>
      </c>
      <c r="O204" s="263">
        <f t="shared" ref="O204" si="74">O10+O26+O42+O58+O74+O90+O106+O122+O138+O154</f>
        <v>14330419.217200723</v>
      </c>
    </row>
    <row r="205" spans="1:16" s="262" customFormat="1" x14ac:dyDescent="0.25">
      <c r="B205" s="262" t="s">
        <v>53</v>
      </c>
      <c r="C205" s="263">
        <f t="shared" ref="C205:N205" si="75">C171+C187+C107</f>
        <v>0</v>
      </c>
      <c r="D205" s="263">
        <f t="shared" si="75"/>
        <v>730513.62153145229</v>
      </c>
      <c r="E205" s="263">
        <f t="shared" si="75"/>
        <v>4094734.7325107064</v>
      </c>
      <c r="F205" s="263">
        <f t="shared" si="75"/>
        <v>3766157.818984048</v>
      </c>
      <c r="G205" s="263">
        <f t="shared" si="75"/>
        <v>6401951.6615404943</v>
      </c>
      <c r="H205" s="263">
        <f t="shared" si="75"/>
        <v>3863608.2132977066</v>
      </c>
      <c r="I205" s="263">
        <f t="shared" si="75"/>
        <v>2934745.6363892951</v>
      </c>
      <c r="J205" s="263">
        <f t="shared" si="75"/>
        <v>3065243.8342614854</v>
      </c>
      <c r="K205" s="263">
        <f t="shared" si="75"/>
        <v>4494211.5472087543</v>
      </c>
      <c r="L205" s="263">
        <f t="shared" si="75"/>
        <v>5754360.6064132694</v>
      </c>
      <c r="M205" s="263">
        <f t="shared" si="75"/>
        <v>4885910.8991156043</v>
      </c>
      <c r="N205" s="263">
        <f t="shared" si="75"/>
        <v>22936594.680281252</v>
      </c>
      <c r="O205" s="263">
        <f t="shared" ref="O205" si="76">O11+O27+O43+O59+O75+O91+O107+O123+O139+O155</f>
        <v>62928033.251534075</v>
      </c>
    </row>
    <row r="206" spans="1:16" s="262" customFormat="1" x14ac:dyDescent="0.25">
      <c r="B206" s="262" t="s">
        <v>52</v>
      </c>
      <c r="C206" s="263">
        <f t="shared" ref="C206:N206" si="77">C172+C188+C108</f>
        <v>0</v>
      </c>
      <c r="D206" s="263">
        <f t="shared" si="77"/>
        <v>90471.382627063067</v>
      </c>
      <c r="E206" s="263">
        <f t="shared" si="77"/>
        <v>110053.81001352576</v>
      </c>
      <c r="F206" s="263">
        <f t="shared" si="77"/>
        <v>7580.6169911722936</v>
      </c>
      <c r="G206" s="263">
        <f t="shared" si="77"/>
        <v>153.8999938964844</v>
      </c>
      <c r="H206" s="263">
        <f t="shared" si="77"/>
        <v>0</v>
      </c>
      <c r="I206" s="263">
        <f t="shared" si="77"/>
        <v>227505.74471654827</v>
      </c>
      <c r="J206" s="263">
        <f t="shared" si="77"/>
        <v>596131.46528333321</v>
      </c>
      <c r="K206" s="263">
        <f t="shared" si="77"/>
        <v>0</v>
      </c>
      <c r="L206" s="263">
        <f t="shared" si="77"/>
        <v>6319.8250756228208</v>
      </c>
      <c r="M206" s="263">
        <f t="shared" si="77"/>
        <v>0</v>
      </c>
      <c r="N206" s="263">
        <f t="shared" si="77"/>
        <v>144369.85677844053</v>
      </c>
      <c r="O206" s="263">
        <f t="shared" ref="O206" si="78">O12+O28+O44+O60+O76+O92+O108+O124+O140+O156</f>
        <v>1182586.6014796023</v>
      </c>
    </row>
    <row r="207" spans="1:16" s="262" customFormat="1" x14ac:dyDescent="0.25">
      <c r="B207" s="262" t="s">
        <v>51</v>
      </c>
      <c r="C207" s="263">
        <f t="shared" ref="C207:N207" si="79">C173+C189+C109</f>
        <v>0</v>
      </c>
      <c r="D207" s="263">
        <f t="shared" si="79"/>
        <v>0</v>
      </c>
      <c r="E207" s="263">
        <f t="shared" si="79"/>
        <v>0</v>
      </c>
      <c r="F207" s="263">
        <f t="shared" si="79"/>
        <v>0</v>
      </c>
      <c r="G207" s="263">
        <f t="shared" si="79"/>
        <v>3372034.128</v>
      </c>
      <c r="H207" s="263">
        <f t="shared" si="79"/>
        <v>0</v>
      </c>
      <c r="I207" s="263">
        <f t="shared" si="79"/>
        <v>25162.256000000001</v>
      </c>
      <c r="J207" s="263">
        <f t="shared" si="79"/>
        <v>0</v>
      </c>
      <c r="K207" s="263">
        <f t="shared" si="79"/>
        <v>0</v>
      </c>
      <c r="L207" s="263">
        <f t="shared" si="79"/>
        <v>67887.631999999998</v>
      </c>
      <c r="M207" s="263">
        <f t="shared" si="79"/>
        <v>0</v>
      </c>
      <c r="N207" s="263">
        <f t="shared" si="79"/>
        <v>436079.728</v>
      </c>
      <c r="O207" s="263">
        <f t="shared" ref="O207" si="80">O13+O29+O45+O61+O77+O93+O109+O125+O141+O157</f>
        <v>3901163.7440000004</v>
      </c>
    </row>
    <row r="208" spans="1:16" s="262" customFormat="1" x14ac:dyDescent="0.25">
      <c r="B208" s="262" t="s">
        <v>50</v>
      </c>
      <c r="C208" s="263">
        <f t="shared" ref="C208:N208" si="81">C174+C190+C110</f>
        <v>0</v>
      </c>
      <c r="D208" s="263">
        <f t="shared" si="81"/>
        <v>0</v>
      </c>
      <c r="E208" s="263">
        <f t="shared" si="81"/>
        <v>0</v>
      </c>
      <c r="F208" s="263">
        <f t="shared" si="81"/>
        <v>0</v>
      </c>
      <c r="G208" s="263">
        <f t="shared" si="81"/>
        <v>0</v>
      </c>
      <c r="H208" s="263">
        <f t="shared" si="81"/>
        <v>0</v>
      </c>
      <c r="I208" s="263">
        <f t="shared" si="81"/>
        <v>0</v>
      </c>
      <c r="J208" s="263">
        <f t="shared" si="81"/>
        <v>284710.636</v>
      </c>
      <c r="K208" s="263">
        <f t="shared" si="81"/>
        <v>852700.94800000009</v>
      </c>
      <c r="L208" s="263">
        <f t="shared" si="81"/>
        <v>0</v>
      </c>
      <c r="M208" s="263">
        <f t="shared" si="81"/>
        <v>264593.59999999998</v>
      </c>
      <c r="N208" s="263">
        <f t="shared" si="81"/>
        <v>55432.86</v>
      </c>
      <c r="O208" s="263">
        <f t="shared" ref="O208" si="82">O14+O30+O46+O62+O78+O94+O110+O126+O142+O158</f>
        <v>1457438.044</v>
      </c>
    </row>
    <row r="209" spans="2:15" s="262" customFormat="1" x14ac:dyDescent="0.25">
      <c r="B209" s="262" t="s">
        <v>49</v>
      </c>
      <c r="C209" s="263">
        <f t="shared" ref="C209:N209" si="83">C175+C191+C111</f>
        <v>0</v>
      </c>
      <c r="D209" s="263">
        <f t="shared" si="83"/>
        <v>0</v>
      </c>
      <c r="E209" s="263">
        <f t="shared" si="83"/>
        <v>54737.75</v>
      </c>
      <c r="F209" s="263">
        <f t="shared" si="83"/>
        <v>2951</v>
      </c>
      <c r="G209" s="263">
        <f t="shared" si="83"/>
        <v>1220</v>
      </c>
      <c r="H209" s="263">
        <f t="shared" si="83"/>
        <v>11527.546</v>
      </c>
      <c r="I209" s="263">
        <f t="shared" si="83"/>
        <v>52778.095999999998</v>
      </c>
      <c r="J209" s="263">
        <f t="shared" si="83"/>
        <v>0</v>
      </c>
      <c r="K209" s="263">
        <f t="shared" si="83"/>
        <v>108387.326</v>
      </c>
      <c r="L209" s="263">
        <f t="shared" si="83"/>
        <v>253075</v>
      </c>
      <c r="M209" s="263">
        <f t="shared" si="83"/>
        <v>164257.61199999999</v>
      </c>
      <c r="N209" s="263">
        <f t="shared" si="83"/>
        <v>366475.53399999999</v>
      </c>
      <c r="O209" s="263">
        <f t="shared" ref="O209" si="84">O15+O31+O47+O63+O79+O95+O111+O127+O143+O159</f>
        <v>1015409.8639999999</v>
      </c>
    </row>
    <row r="210" spans="2:15" s="262" customFormat="1" x14ac:dyDescent="0.25">
      <c r="B210" s="262" t="s">
        <v>48</v>
      </c>
      <c r="C210" s="263">
        <f t="shared" ref="C210:N210" si="85">C176+C192+C112</f>
        <v>0</v>
      </c>
      <c r="D210" s="263">
        <f t="shared" si="85"/>
        <v>0</v>
      </c>
      <c r="E210" s="263">
        <f t="shared" si="85"/>
        <v>0</v>
      </c>
      <c r="F210" s="263">
        <f t="shared" si="85"/>
        <v>0</v>
      </c>
      <c r="G210" s="263">
        <f t="shared" si="85"/>
        <v>0</v>
      </c>
      <c r="H210" s="263">
        <f t="shared" si="85"/>
        <v>0</v>
      </c>
      <c r="I210" s="263">
        <f t="shared" si="85"/>
        <v>21156</v>
      </c>
      <c r="J210" s="263">
        <f t="shared" si="85"/>
        <v>0</v>
      </c>
      <c r="K210" s="263">
        <f t="shared" si="85"/>
        <v>0</v>
      </c>
      <c r="L210" s="263">
        <f t="shared" si="85"/>
        <v>0</v>
      </c>
      <c r="M210" s="263">
        <f t="shared" si="85"/>
        <v>0</v>
      </c>
      <c r="N210" s="263">
        <f t="shared" si="85"/>
        <v>3567.963134765625</v>
      </c>
      <c r="O210" s="263">
        <f t="shared" ref="O210" si="86">O16+O32+O48+O64+O80+O96+O112+O128+O144+O160</f>
        <v>24723.963134765625</v>
      </c>
    </row>
    <row r="211" spans="2:15" s="262" customFormat="1" x14ac:dyDescent="0.25">
      <c r="B211" s="262" t="s">
        <v>42</v>
      </c>
      <c r="C211" s="263">
        <f t="shared" ref="C211:O211" si="87">C17+C33+C49+C65+C81+C97+C113+C129+C145+C161</f>
        <v>0</v>
      </c>
      <c r="D211" s="263">
        <f t="shared" si="87"/>
        <v>1374210.523465422</v>
      </c>
      <c r="E211" s="263">
        <f t="shared" si="87"/>
        <v>5071265.841465598</v>
      </c>
      <c r="F211" s="263">
        <f t="shared" si="87"/>
        <v>5443839.0982872071</v>
      </c>
      <c r="G211" s="263">
        <f t="shared" si="87"/>
        <v>11851501.852844879</v>
      </c>
      <c r="H211" s="263">
        <f t="shared" si="87"/>
        <v>5549423.8231174117</v>
      </c>
      <c r="I211" s="263">
        <f t="shared" si="87"/>
        <v>4259423.7500861511</v>
      </c>
      <c r="J211" s="263">
        <f t="shared" si="87"/>
        <v>5208158.5674182503</v>
      </c>
      <c r="K211" s="263">
        <f t="shared" si="87"/>
        <v>8032821.7098569283</v>
      </c>
      <c r="L211" s="263">
        <f t="shared" si="87"/>
        <v>9988107.0539808627</v>
      </c>
      <c r="M211" s="263">
        <f t="shared" si="87"/>
        <v>7708180.8404008383</v>
      </c>
      <c r="N211" s="263">
        <f t="shared" si="87"/>
        <v>37088317.372182935</v>
      </c>
      <c r="O211" s="263">
        <f t="shared" si="87"/>
        <v>101575250.43310648</v>
      </c>
    </row>
    <row r="212" spans="2:15" s="262" customFormat="1" x14ac:dyDescent="0.25">
      <c r="O212" s="264"/>
    </row>
    <row r="213" spans="2:15" s="262" customFormat="1" x14ac:dyDescent="0.25">
      <c r="N213" s="262" t="s">
        <v>172</v>
      </c>
      <c r="O213" s="265">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101575250.43310654</v>
      </c>
    </row>
    <row r="214" spans="2:15" s="262" customFormat="1" x14ac:dyDescent="0.25">
      <c r="N214" s="262" t="s">
        <v>172</v>
      </c>
      <c r="O214" s="266" t="str">
        <f>IF(ROUND(O194,0)=ROUND(O213,0),"ok","SUM ERROR")</f>
        <v>ok</v>
      </c>
    </row>
    <row r="216" spans="2:15" x14ac:dyDescent="0.25">
      <c r="B216" s="262" t="s">
        <v>179</v>
      </c>
      <c r="C216" s="276">
        <f t="shared" ref="C216:N216" si="88">C17+C33+C49+C65+C81+C97+C161</f>
        <v>0</v>
      </c>
      <c r="D216" s="276">
        <f t="shared" si="88"/>
        <v>1374210.523465422</v>
      </c>
      <c r="E216" s="276">
        <f t="shared" si="88"/>
        <v>4698564.2725540623</v>
      </c>
      <c r="F216" s="276">
        <f t="shared" si="88"/>
        <v>5273302.8344826214</v>
      </c>
      <c r="G216" s="276">
        <f t="shared" si="88"/>
        <v>11757137.069542069</v>
      </c>
      <c r="H216" s="276">
        <f t="shared" si="88"/>
        <v>5457546.8559272503</v>
      </c>
      <c r="I216" s="276">
        <f t="shared" si="88"/>
        <v>3741599.156691771</v>
      </c>
      <c r="J216" s="276">
        <f t="shared" si="88"/>
        <v>4567702.4761583544</v>
      </c>
      <c r="K216" s="276">
        <f t="shared" si="88"/>
        <v>7505284.8047301471</v>
      </c>
      <c r="L216" s="276">
        <f t="shared" si="88"/>
        <v>9809678.1364078298</v>
      </c>
      <c r="M216" s="276">
        <f t="shared" si="88"/>
        <v>7562046.7495378572</v>
      </c>
      <c r="N216" s="276">
        <f t="shared" si="88"/>
        <v>36481285.052011006</v>
      </c>
      <c r="O216" s="277">
        <f>O17+O33+O49+O65+O81+O97+O161</f>
        <v>98228357.931508392</v>
      </c>
    </row>
    <row r="217" spans="2:15" x14ac:dyDescent="0.25">
      <c r="B217" s="262" t="s">
        <v>180</v>
      </c>
      <c r="C217" s="276">
        <f t="shared" ref="C217:N217" si="89">C113</f>
        <v>0</v>
      </c>
      <c r="D217" s="276">
        <f t="shared" si="89"/>
        <v>0</v>
      </c>
      <c r="E217" s="276">
        <f t="shared" si="89"/>
        <v>0</v>
      </c>
      <c r="F217" s="276">
        <f t="shared" si="89"/>
        <v>0</v>
      </c>
      <c r="G217" s="276">
        <f t="shared" si="89"/>
        <v>0</v>
      </c>
      <c r="H217" s="276">
        <f t="shared" si="89"/>
        <v>0</v>
      </c>
      <c r="I217" s="276">
        <f t="shared" si="89"/>
        <v>186426.88172499993</v>
      </c>
      <c r="J217" s="276">
        <f t="shared" si="89"/>
        <v>596131.46528333321</v>
      </c>
      <c r="K217" s="276">
        <f t="shared" si="89"/>
        <v>0</v>
      </c>
      <c r="L217" s="276">
        <f t="shared" si="89"/>
        <v>0</v>
      </c>
      <c r="M217" s="276">
        <f t="shared" si="89"/>
        <v>0</v>
      </c>
      <c r="N217" s="276">
        <f t="shared" si="89"/>
        <v>143069.15867499998</v>
      </c>
      <c r="O217" s="277">
        <f>O113</f>
        <v>925627.50568333303</v>
      </c>
    </row>
    <row r="218" spans="2:15" x14ac:dyDescent="0.25">
      <c r="B218" s="262" t="s">
        <v>181</v>
      </c>
      <c r="C218" s="276">
        <f t="shared" ref="C218:N218" si="90">C129+C145</f>
        <v>0</v>
      </c>
      <c r="D218" s="276">
        <f t="shared" si="90"/>
        <v>0</v>
      </c>
      <c r="E218" s="276">
        <f t="shared" si="90"/>
        <v>372701.5689115352</v>
      </c>
      <c r="F218" s="276">
        <f t="shared" si="90"/>
        <v>170536.26380458608</v>
      </c>
      <c r="G218" s="276">
        <f t="shared" si="90"/>
        <v>94364.78330280933</v>
      </c>
      <c r="H218" s="276">
        <f t="shared" si="90"/>
        <v>91876.967190161158</v>
      </c>
      <c r="I218" s="276">
        <f t="shared" si="90"/>
        <v>331397.71166937996</v>
      </c>
      <c r="J218" s="276">
        <f t="shared" si="90"/>
        <v>44324.6259765625</v>
      </c>
      <c r="K218" s="276">
        <f t="shared" si="90"/>
        <v>527536.90512678109</v>
      </c>
      <c r="L218" s="276">
        <f t="shared" si="90"/>
        <v>178428.91757303229</v>
      </c>
      <c r="M218" s="276">
        <f t="shared" si="90"/>
        <v>146134.09086298119</v>
      </c>
      <c r="N218" s="276">
        <f t="shared" si="90"/>
        <v>463963.16149692656</v>
      </c>
      <c r="O218" s="277">
        <f>O129+O145</f>
        <v>2421264.9959147554</v>
      </c>
    </row>
    <row r="219" spans="2:15" x14ac:dyDescent="0.25">
      <c r="B219" s="262" t="s">
        <v>33</v>
      </c>
      <c r="C219" s="276">
        <f t="shared" ref="C219:N219" si="91">SUM(C216:C218)</f>
        <v>0</v>
      </c>
      <c r="D219" s="276">
        <f t="shared" si="91"/>
        <v>1374210.523465422</v>
      </c>
      <c r="E219" s="276">
        <f t="shared" si="91"/>
        <v>5071265.841465598</v>
      </c>
      <c r="F219" s="276">
        <f t="shared" si="91"/>
        <v>5443839.0982872071</v>
      </c>
      <c r="G219" s="276">
        <f t="shared" si="91"/>
        <v>11851501.852844879</v>
      </c>
      <c r="H219" s="276">
        <f t="shared" si="91"/>
        <v>5549423.8231174117</v>
      </c>
      <c r="I219" s="276">
        <f t="shared" si="91"/>
        <v>4259423.7500861511</v>
      </c>
      <c r="J219" s="276">
        <f t="shared" si="91"/>
        <v>5208158.5674182503</v>
      </c>
      <c r="K219" s="276">
        <f t="shared" si="91"/>
        <v>8032821.7098569283</v>
      </c>
      <c r="L219" s="276">
        <f t="shared" si="91"/>
        <v>9988107.0539808627</v>
      </c>
      <c r="M219" s="276">
        <f t="shared" si="91"/>
        <v>7708180.8404008383</v>
      </c>
      <c r="N219" s="276">
        <f t="shared" si="91"/>
        <v>37088317.372182935</v>
      </c>
      <c r="O219" s="277">
        <f>SUM(O216:O218)</f>
        <v>101575250.43310648</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34998626667073579"/>
  </sheetPr>
  <dimension ref="A1:AO97"/>
  <sheetViews>
    <sheetView zoomScale="80" zoomScaleNormal="80" workbookViewId="0">
      <pane xSplit="2" topLeftCell="C1" activePane="topRight" state="frozen"/>
      <selection activeCell="J80" sqref="J80"/>
      <selection pane="topRight"/>
    </sheetView>
  </sheetViews>
  <sheetFormatPr defaultRowHeight="15" x14ac:dyDescent="0.25"/>
  <cols>
    <col min="1" max="1" width="9" customWidth="1"/>
    <col min="2" max="2" width="29" bestFit="1" customWidth="1"/>
    <col min="3" max="3" width="12.5703125" bestFit="1" customWidth="1"/>
    <col min="4" max="4" width="14.28515625" bestFit="1" customWidth="1"/>
    <col min="5" max="5" width="15.28515625" bestFit="1" customWidth="1"/>
    <col min="6" max="6" width="12.5703125" bestFit="1" customWidth="1"/>
    <col min="7" max="7" width="13.5703125" bestFit="1" customWidth="1"/>
    <col min="8" max="8" width="14.7109375" bestFit="1" customWidth="1"/>
    <col min="9" max="16" width="14.28515625" bestFit="1" customWidth="1"/>
    <col min="17" max="33" width="14.28515625" customWidth="1"/>
    <col min="34" max="39" width="15.28515625" customWidth="1"/>
    <col min="40" max="40" width="10.5703125" bestFit="1" customWidth="1"/>
    <col min="41" max="41" width="16.7109375" bestFit="1" customWidth="1"/>
  </cols>
  <sheetData>
    <row r="1" spans="1:39" ht="15.75" thickBot="1" x14ac:dyDescent="0.3">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15.75" thickBot="1" x14ac:dyDescent="0.3">
      <c r="A2" s="68"/>
      <c r="B2" s="148" t="s">
        <v>13</v>
      </c>
      <c r="C2" s="326">
        <v>0.82499999999999996</v>
      </c>
      <c r="D2" s="327">
        <f>C2</f>
        <v>0.82499999999999996</v>
      </c>
      <c r="E2" s="327">
        <f t="shared" ref="E2:AM2" si="0">D2</f>
        <v>0.82499999999999996</v>
      </c>
      <c r="F2" s="327">
        <f t="shared" si="0"/>
        <v>0.82499999999999996</v>
      </c>
      <c r="G2" s="327">
        <f t="shared" si="0"/>
        <v>0.82499999999999996</v>
      </c>
      <c r="H2" s="327">
        <f t="shared" si="0"/>
        <v>0.82499999999999996</v>
      </c>
      <c r="I2" s="327">
        <f t="shared" si="0"/>
        <v>0.82499999999999996</v>
      </c>
      <c r="J2" s="327">
        <f t="shared" si="0"/>
        <v>0.82499999999999996</v>
      </c>
      <c r="K2" s="327">
        <f t="shared" si="0"/>
        <v>0.82499999999999996</v>
      </c>
      <c r="L2" s="327">
        <f t="shared" si="0"/>
        <v>0.82499999999999996</v>
      </c>
      <c r="M2" s="327">
        <f t="shared" si="0"/>
        <v>0.82499999999999996</v>
      </c>
      <c r="N2" s="327">
        <f t="shared" si="0"/>
        <v>0.82499999999999996</v>
      </c>
      <c r="O2" s="327">
        <f t="shared" si="0"/>
        <v>0.82499999999999996</v>
      </c>
      <c r="P2" s="327">
        <f t="shared" si="0"/>
        <v>0.82499999999999996</v>
      </c>
      <c r="Q2" s="327">
        <f t="shared" si="0"/>
        <v>0.82499999999999996</v>
      </c>
      <c r="R2" s="327">
        <f t="shared" si="0"/>
        <v>0.82499999999999996</v>
      </c>
      <c r="S2" s="327">
        <f t="shared" si="0"/>
        <v>0.82499999999999996</v>
      </c>
      <c r="T2" s="327">
        <f t="shared" si="0"/>
        <v>0.82499999999999996</v>
      </c>
      <c r="U2" s="327">
        <f t="shared" si="0"/>
        <v>0.82499999999999996</v>
      </c>
      <c r="V2" s="327">
        <f t="shared" si="0"/>
        <v>0.82499999999999996</v>
      </c>
      <c r="W2" s="327">
        <f t="shared" si="0"/>
        <v>0.82499999999999996</v>
      </c>
      <c r="X2" s="327">
        <f t="shared" si="0"/>
        <v>0.82499999999999996</v>
      </c>
      <c r="Y2" s="327">
        <f t="shared" si="0"/>
        <v>0.82499999999999996</v>
      </c>
      <c r="Z2" s="327">
        <f t="shared" si="0"/>
        <v>0.82499999999999996</v>
      </c>
      <c r="AA2" s="327">
        <f t="shared" si="0"/>
        <v>0.82499999999999996</v>
      </c>
      <c r="AB2" s="327">
        <f t="shared" si="0"/>
        <v>0.82499999999999996</v>
      </c>
      <c r="AC2" s="327">
        <f t="shared" si="0"/>
        <v>0.82499999999999996</v>
      </c>
      <c r="AD2" s="327">
        <f t="shared" si="0"/>
        <v>0.82499999999999996</v>
      </c>
      <c r="AE2" s="327">
        <f t="shared" si="0"/>
        <v>0.82499999999999996</v>
      </c>
      <c r="AF2" s="327">
        <f t="shared" si="0"/>
        <v>0.82499999999999996</v>
      </c>
      <c r="AG2" s="327">
        <f t="shared" si="0"/>
        <v>0.82499999999999996</v>
      </c>
      <c r="AH2" s="327">
        <f t="shared" si="0"/>
        <v>0.82499999999999996</v>
      </c>
      <c r="AI2" s="327">
        <f t="shared" si="0"/>
        <v>0.82499999999999996</v>
      </c>
      <c r="AJ2" s="327">
        <f t="shared" si="0"/>
        <v>0.82499999999999996</v>
      </c>
      <c r="AK2" s="327">
        <f t="shared" si="0"/>
        <v>0.82499999999999996</v>
      </c>
      <c r="AL2" s="327">
        <f t="shared" si="0"/>
        <v>0.82499999999999996</v>
      </c>
      <c r="AM2" s="327">
        <f t="shared" si="0"/>
        <v>0.82499999999999996</v>
      </c>
    </row>
    <row r="3" spans="1:39" s="7" customFormat="1" ht="16.5" customHeight="1" thickBot="1" x14ac:dyDescent="0.4">
      <c r="B3" s="67"/>
      <c r="C3" s="271"/>
      <c r="D3" s="271"/>
      <c r="E3" s="271"/>
      <c r="F3" s="271"/>
      <c r="G3" s="271"/>
      <c r="H3" s="271"/>
      <c r="I3" s="271"/>
      <c r="J3" s="271"/>
      <c r="K3" s="271"/>
      <c r="L3" s="271"/>
      <c r="M3" s="271"/>
      <c r="N3" s="271"/>
      <c r="O3" s="271"/>
    </row>
    <row r="4" spans="1:39" ht="15.75" customHeight="1" thickBot="1" x14ac:dyDescent="0.3">
      <c r="A4" s="565" t="s">
        <v>255</v>
      </c>
      <c r="B4" s="152" t="s">
        <v>10</v>
      </c>
      <c r="C4" s="142">
        <f>'REVISED SUMMARY'!C5</f>
        <v>44927</v>
      </c>
      <c r="D4" s="142">
        <f>'REVISED SUMMARY'!D5</f>
        <v>44958</v>
      </c>
      <c r="E4" s="142">
        <f>'REVISED SUMMARY'!E5</f>
        <v>44986</v>
      </c>
      <c r="F4" s="142">
        <f>'REVISED SUMMARY'!F5</f>
        <v>45017</v>
      </c>
      <c r="G4" s="142">
        <f>'REVISED SUMMARY'!G5</f>
        <v>45047</v>
      </c>
      <c r="H4" s="142">
        <f>'REVISED SUMMARY'!H5</f>
        <v>45078</v>
      </c>
      <c r="I4" s="142">
        <f>'REVISED SUMMARY'!I5</f>
        <v>45108</v>
      </c>
      <c r="J4" s="142">
        <f>'REVISED SUMMARY'!J5</f>
        <v>45139</v>
      </c>
      <c r="K4" s="142">
        <f>'REVISED SUMMARY'!K5</f>
        <v>45170</v>
      </c>
      <c r="L4" s="142">
        <f>'REVISED SUMMARY'!L5</f>
        <v>45200</v>
      </c>
      <c r="M4" s="142">
        <f>'REVISED SUMMARY'!M5</f>
        <v>45231</v>
      </c>
      <c r="N4" s="142">
        <f>'REVISED SUMMARY'!N5</f>
        <v>45261</v>
      </c>
      <c r="O4" s="142">
        <f>'REVISED SUMMARY'!O5</f>
        <v>45292</v>
      </c>
      <c r="P4" s="142">
        <f>'REVISED SUMMARY'!P5</f>
        <v>45323</v>
      </c>
      <c r="Q4" s="142">
        <f>'REVISED SUMMARY'!Q5</f>
        <v>45352</v>
      </c>
      <c r="R4" s="142">
        <f>'REVISED SUMMARY'!R5</f>
        <v>45383</v>
      </c>
      <c r="S4" s="142">
        <f>'REVISED SUMMARY'!S5</f>
        <v>45413</v>
      </c>
      <c r="T4" s="142">
        <f>'REVISED SUMMARY'!T5</f>
        <v>45444</v>
      </c>
      <c r="U4" s="142">
        <f>'REVISED SUMMARY'!U5</f>
        <v>45474</v>
      </c>
      <c r="V4" s="142">
        <f>'REVISED SUMMARY'!V5</f>
        <v>45505</v>
      </c>
      <c r="W4" s="142">
        <f>'REVISED SUMMARY'!W5</f>
        <v>45536</v>
      </c>
      <c r="X4" s="142">
        <f>'REVISED SUMMARY'!X5</f>
        <v>45566</v>
      </c>
      <c r="Y4" s="142">
        <f>'REVISED SUMMARY'!Y5</f>
        <v>45597</v>
      </c>
      <c r="Z4" s="142">
        <f>'REVISED SUMMARY'!Z5</f>
        <v>45627</v>
      </c>
      <c r="AA4" s="142">
        <f>'REVISED SUMMARY'!AA5</f>
        <v>45658</v>
      </c>
      <c r="AB4" s="142">
        <f>'REVISED SUMMARY'!AB5</f>
        <v>45689</v>
      </c>
      <c r="AC4" s="142">
        <f>'REVISED SUMMARY'!AC5</f>
        <v>45717</v>
      </c>
      <c r="AD4" s="142">
        <f>'REVISED SUMMARY'!AD5</f>
        <v>45748</v>
      </c>
      <c r="AE4" s="142">
        <f>'REVISED SUMMARY'!AE5</f>
        <v>45778</v>
      </c>
      <c r="AF4" s="142">
        <f>'REVISED SUMMARY'!AF5</f>
        <v>45809</v>
      </c>
      <c r="AG4" s="142">
        <f>'REVISED SUMMARY'!AG5</f>
        <v>45839</v>
      </c>
      <c r="AH4" s="142">
        <f>'REVISED SUMMARY'!AH5</f>
        <v>45870</v>
      </c>
      <c r="AI4" s="142">
        <f>'REVISED SUMMARY'!AI5</f>
        <v>45901</v>
      </c>
      <c r="AJ4" s="142">
        <f>'REVISED SUMMARY'!AJ5</f>
        <v>45931</v>
      </c>
      <c r="AK4" s="142">
        <f>'REVISED SUMMARY'!AK5</f>
        <v>45962</v>
      </c>
      <c r="AL4" s="142">
        <f>'REVISED SUMMARY'!AL5</f>
        <v>45992</v>
      </c>
      <c r="AM4" s="142">
        <f>'REVISED SUMMARY'!AM5</f>
        <v>46023</v>
      </c>
    </row>
    <row r="5" spans="1:39" ht="15" customHeight="1" x14ac:dyDescent="0.25">
      <c r="A5" s="566"/>
      <c r="B5" s="95" t="s">
        <v>0</v>
      </c>
      <c r="C5" s="130">
        <f>'RES kWh ENTRY'!C144</f>
        <v>10677.743286104556</v>
      </c>
      <c r="D5" s="130">
        <f>'RES kWh ENTRY'!D144</f>
        <v>10839.707906082267</v>
      </c>
      <c r="E5" s="272">
        <f>'RES kWh ENTRY'!E144</f>
        <v>3305.2996274234174</v>
      </c>
      <c r="F5" s="130">
        <f>'RES kWh ENTRY'!F144</f>
        <v>8237.4568673499234</v>
      </c>
      <c r="G5" s="130">
        <f>'RES kWh ENTRY'!G144</f>
        <v>6286.6700148914151</v>
      </c>
      <c r="H5" s="130">
        <f>'RES kWh ENTRY'!H144</f>
        <v>1950.7868524585085</v>
      </c>
      <c r="I5" s="130">
        <f>'RES kWh ENTRY'!I144</f>
        <v>13710.698075989794</v>
      </c>
      <c r="J5" s="130">
        <f>'RES kWh ENTRY'!J144</f>
        <v>7424.0280610983791</v>
      </c>
      <c r="K5" s="130">
        <f>'RES kWh ENTRY'!K144</f>
        <v>8995.6955648212333</v>
      </c>
      <c r="L5" s="130">
        <f>'RES kWh ENTRY'!L144</f>
        <v>10188.243719808432</v>
      </c>
      <c r="M5" s="130">
        <f>'RES kWh ENTRY'!M144</f>
        <v>8020.3021385919783</v>
      </c>
      <c r="N5" s="130">
        <f>'RES kWh ENTRY'!N144</f>
        <v>9430.0050223371218</v>
      </c>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row>
    <row r="6" spans="1:39" x14ac:dyDescent="0.25">
      <c r="A6" s="566"/>
      <c r="B6" s="153" t="s">
        <v>1</v>
      </c>
      <c r="C6" s="3">
        <f>'RES kWh ENTRY'!C145</f>
        <v>20896.030731201172</v>
      </c>
      <c r="D6" s="3">
        <f>'RES kWh ENTRY'!D145</f>
        <v>1081664.6942018312</v>
      </c>
      <c r="E6" s="3">
        <f>'RES kWh ENTRY'!E145</f>
        <v>1804276.5533118439</v>
      </c>
      <c r="F6" s="3">
        <f>'RES kWh ENTRY'!F145</f>
        <v>1357181.2298499567</v>
      </c>
      <c r="G6" s="3">
        <f>'RES kWh ENTRY'!G145</f>
        <v>1621852.4801178768</v>
      </c>
      <c r="H6" s="3">
        <f>'RES kWh ENTRY'!H145</f>
        <v>1425865.661161582</v>
      </c>
      <c r="I6" s="3">
        <f>'RES kWh ENTRY'!I145</f>
        <v>2923727.3537653233</v>
      </c>
      <c r="J6" s="3">
        <f>'RES kWh ENTRY'!J145</f>
        <v>2158216.4742788668</v>
      </c>
      <c r="K6" s="3">
        <f>'RES kWh ENTRY'!K145</f>
        <v>2479619.2868838646</v>
      </c>
      <c r="L6" s="3">
        <f>'RES kWh ENTRY'!L145</f>
        <v>2025040.1062476705</v>
      </c>
      <c r="M6" s="3">
        <f>'RES kWh ENTRY'!M145</f>
        <v>1494157.5722407624</v>
      </c>
      <c r="N6" s="3">
        <f>'RES kWh ENTRY'!N145</f>
        <v>4464879.6373636397</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39" x14ac:dyDescent="0.25">
      <c r="A7" s="566"/>
      <c r="B7" s="92" t="s">
        <v>2</v>
      </c>
      <c r="C7" s="3">
        <f>'RES kWh ENTRY'!C146</f>
        <v>0</v>
      </c>
      <c r="D7" s="3">
        <f>'RES kWh ENTRY'!D146</f>
        <v>0</v>
      </c>
      <c r="E7" s="3">
        <f>'RES kWh ENTRY'!E146</f>
        <v>0</v>
      </c>
      <c r="F7" s="3">
        <f>'RES kWh ENTRY'!F146</f>
        <v>0</v>
      </c>
      <c r="G7" s="3">
        <f>'RES kWh ENTRY'!G146</f>
        <v>0</v>
      </c>
      <c r="H7" s="3">
        <f>'RES kWh ENTRY'!H146</f>
        <v>0</v>
      </c>
      <c r="I7" s="3">
        <f>'RES kWh ENTRY'!I146</f>
        <v>0</v>
      </c>
      <c r="J7" s="3">
        <f>'RES kWh ENTRY'!J146</f>
        <v>0</v>
      </c>
      <c r="K7" s="3">
        <f>'RES kWh ENTRY'!K146</f>
        <v>0</v>
      </c>
      <c r="L7" s="3">
        <f>'RES kWh ENTRY'!L146</f>
        <v>0</v>
      </c>
      <c r="M7" s="3">
        <f>'RES kWh ENTRY'!M146</f>
        <v>0</v>
      </c>
      <c r="N7" s="3">
        <f>'RES kWh ENTRY'!N146</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39" x14ac:dyDescent="0.25">
      <c r="A8" s="566"/>
      <c r="B8" s="92" t="s">
        <v>9</v>
      </c>
      <c r="C8" s="3">
        <f>'RES kWh ENTRY'!C147</f>
        <v>31785.249267578129</v>
      </c>
      <c r="D8" s="3">
        <f>'RES kWh ENTRY'!D147</f>
        <v>662884.21816997975</v>
      </c>
      <c r="E8" s="3">
        <f>'RES kWh ENTRY'!E147</f>
        <v>1672509.1122269498</v>
      </c>
      <c r="F8" s="3">
        <f>'RES kWh ENTRY'!F147</f>
        <v>782298.45473117591</v>
      </c>
      <c r="G8" s="3">
        <f>'RES kWh ENTRY'!G147</f>
        <v>932907.63053307636</v>
      </c>
      <c r="H8" s="3">
        <f>'RES kWh ENTRY'!H147</f>
        <v>747169.26598815748</v>
      </c>
      <c r="I8" s="3">
        <f>'RES kWh ENTRY'!I147</f>
        <v>1628115.0495898898</v>
      </c>
      <c r="J8" s="3">
        <f>'RES kWh ENTRY'!J147</f>
        <v>1466554.2607763461</v>
      </c>
      <c r="K8" s="3">
        <f>'RES kWh ENTRY'!K147</f>
        <v>1200960.0862295735</v>
      </c>
      <c r="L8" s="3">
        <f>'RES kWh ENTRY'!L147</f>
        <v>1042105.2727804095</v>
      </c>
      <c r="M8" s="3">
        <f>'RES kWh ENTRY'!M147</f>
        <v>1157961.2513052686</v>
      </c>
      <c r="N8" s="3">
        <f>'RES kWh ENTRY'!N147</f>
        <v>3635844.1576598659</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39" x14ac:dyDescent="0.25">
      <c r="A9" s="566"/>
      <c r="B9" s="153" t="s">
        <v>3</v>
      </c>
      <c r="C9" s="3">
        <f>'RES kWh ENTRY'!C148</f>
        <v>-450618.14937691618</v>
      </c>
      <c r="D9" s="3">
        <f>'RES kWh ENTRY'!D148</f>
        <v>87060.149657514674</v>
      </c>
      <c r="E9" s="3">
        <f>'RES kWh ENTRY'!E148</f>
        <v>53891.525487886742</v>
      </c>
      <c r="F9" s="3">
        <f>'RES kWh ENTRY'!F148</f>
        <v>33222.909828161173</v>
      </c>
      <c r="G9" s="3">
        <f>'RES kWh ENTRY'!G148</f>
        <v>36407.41817320259</v>
      </c>
      <c r="H9" s="3">
        <f>'RES kWh ENTRY'!H148</f>
        <v>32681.978793767252</v>
      </c>
      <c r="I9" s="3">
        <f>'RES kWh ENTRY'!I148</f>
        <v>70955.352324167907</v>
      </c>
      <c r="J9" s="3">
        <f>'RES kWh ENTRY'!J148</f>
        <v>60002.719753687546</v>
      </c>
      <c r="K9" s="3">
        <f>'RES kWh ENTRY'!K148</f>
        <v>278135.77596345847</v>
      </c>
      <c r="L9" s="3">
        <f>'RES kWh ENTRY'!L148</f>
        <v>58429.944833623063</v>
      </c>
      <c r="M9" s="3">
        <f>'RES kWh ENTRY'!M148</f>
        <v>55718.082290209808</v>
      </c>
      <c r="N9" s="3">
        <f>'RES kWh ENTRY'!N148</f>
        <v>264626.681182798</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39" x14ac:dyDescent="0.25">
      <c r="A10" s="566"/>
      <c r="B10" s="92" t="s">
        <v>4</v>
      </c>
      <c r="C10" s="3">
        <f>'RES kWh ENTRY'!C149</f>
        <v>4558.5251002035293</v>
      </c>
      <c r="D10" s="3">
        <f>'RES kWh ENTRY'!D149</f>
        <v>6612.734313098541</v>
      </c>
      <c r="E10" s="3">
        <f>'RES kWh ENTRY'!E149</f>
        <v>4689.9587123321453</v>
      </c>
      <c r="F10" s="3">
        <f>'RES kWh ENTRY'!F149</f>
        <v>7492.8607630094548</v>
      </c>
      <c r="G10" s="3">
        <f>'RES kWh ENTRY'!G149</f>
        <v>6420.5175049770705</v>
      </c>
      <c r="H10" s="3">
        <f>'RES kWh ENTRY'!H149</f>
        <v>4733.2749320727244</v>
      </c>
      <c r="I10" s="3">
        <f>'RES kWh ENTRY'!I149</f>
        <v>12625.676376795676</v>
      </c>
      <c r="J10" s="3">
        <f>'RES kWh ENTRY'!J149</f>
        <v>7318.895917747268</v>
      </c>
      <c r="K10" s="3">
        <f>'RES kWh ENTRY'!K149</f>
        <v>7178.1175847202994</v>
      </c>
      <c r="L10" s="3">
        <f>'RES kWh ENTRY'!L149</f>
        <v>11304.87546915709</v>
      </c>
      <c r="M10" s="3">
        <f>'RES kWh ENTRY'!M149</f>
        <v>6687.8395879549425</v>
      </c>
      <c r="N10" s="3">
        <f>'RES kWh ENTRY'!N149</f>
        <v>11949.437392221764</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39" x14ac:dyDescent="0.25">
      <c r="A11" s="566"/>
      <c r="B11" s="92" t="s">
        <v>5</v>
      </c>
      <c r="C11" s="3">
        <f>'RES kWh ENTRY'!C150</f>
        <v>3411.6248474121212</v>
      </c>
      <c r="D11" s="3">
        <f>'RES kWh ENTRY'!D150</f>
        <v>7657.0253399658359</v>
      </c>
      <c r="E11" s="3">
        <f>'RES kWh ENTRY'!E150</f>
        <v>25872.651237792987</v>
      </c>
      <c r="F11" s="3">
        <f>'RES kWh ENTRY'!F150</f>
        <v>5422.6255841064631</v>
      </c>
      <c r="G11" s="3">
        <f>'RES kWh ENTRY'!G150</f>
        <v>5455.5781604004151</v>
      </c>
      <c r="H11" s="3">
        <f>'RES kWh ENTRY'!H150</f>
        <v>7399.3261987304841</v>
      </c>
      <c r="I11" s="3">
        <f>'RES kWh ENTRY'!I150</f>
        <v>12213.085954589875</v>
      </c>
      <c r="J11" s="3">
        <f>'RES kWh ENTRY'!J150</f>
        <v>10229.321107177762</v>
      </c>
      <c r="K11" s="3">
        <f>'RES kWh ENTRY'!K150</f>
        <v>6642.0312902832202</v>
      </c>
      <c r="L11" s="3">
        <f>'RES kWh ENTRY'!L150</f>
        <v>5903.0707366943689</v>
      </c>
      <c r="M11" s="3">
        <f>'RES kWh ENTRY'!M150</f>
        <v>15772.011726074237</v>
      </c>
      <c r="N11" s="3">
        <f>'RES kWh ENTRY'!N150</f>
        <v>19241.801666259787</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39" x14ac:dyDescent="0.25">
      <c r="A12" s="566"/>
      <c r="B12" s="92" t="s">
        <v>6</v>
      </c>
      <c r="C12" s="3">
        <f>'RES kWh ENTRY'!C151</f>
        <v>0</v>
      </c>
      <c r="D12" s="3">
        <f>'RES kWh ENTRY'!D151</f>
        <v>0</v>
      </c>
      <c r="E12" s="3">
        <f>'RES kWh ENTRY'!E151</f>
        <v>0</v>
      </c>
      <c r="F12" s="3">
        <f>'RES kWh ENTRY'!F151</f>
        <v>0</v>
      </c>
      <c r="G12" s="3">
        <f>'RES kWh ENTRY'!G151</f>
        <v>0</v>
      </c>
      <c r="H12" s="3">
        <f>'RES kWh ENTRY'!H151</f>
        <v>0</v>
      </c>
      <c r="I12" s="3">
        <f>'RES kWh ENTRY'!I151</f>
        <v>0</v>
      </c>
      <c r="J12" s="3">
        <f>'RES kWh ENTRY'!J151</f>
        <v>0</v>
      </c>
      <c r="K12" s="3">
        <f>'RES kWh ENTRY'!K151</f>
        <v>0</v>
      </c>
      <c r="L12" s="3">
        <f>'RES kWh ENTRY'!L151</f>
        <v>0</v>
      </c>
      <c r="M12" s="3">
        <f>'RES kWh ENTRY'!M151</f>
        <v>0</v>
      </c>
      <c r="N12" s="3">
        <f>'RES kWh ENTRY'!N151</f>
        <v>0</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39" x14ac:dyDescent="0.25">
      <c r="A13" s="566"/>
      <c r="B13" s="92" t="s">
        <v>7</v>
      </c>
      <c r="C13" s="3">
        <f>'RES kWh ENTRY'!C152</f>
        <v>0</v>
      </c>
      <c r="D13" s="3">
        <f>'RES kWh ENTRY'!D152</f>
        <v>0</v>
      </c>
      <c r="E13" s="3">
        <f>'RES kWh ENTRY'!E152</f>
        <v>0</v>
      </c>
      <c r="F13" s="3">
        <f>'RES kWh ENTRY'!F152</f>
        <v>0</v>
      </c>
      <c r="G13" s="3">
        <f>'RES kWh ENTRY'!G152</f>
        <v>0</v>
      </c>
      <c r="H13" s="3">
        <f>'RES kWh ENTRY'!H152</f>
        <v>0</v>
      </c>
      <c r="I13" s="3">
        <f>'RES kWh ENTRY'!I152</f>
        <v>0</v>
      </c>
      <c r="J13" s="3">
        <f>'RES kWh ENTRY'!J152</f>
        <v>0</v>
      </c>
      <c r="K13" s="3">
        <f>'RES kWh ENTRY'!K152</f>
        <v>0</v>
      </c>
      <c r="L13" s="3">
        <f>'RES kWh ENTRY'!L152</f>
        <v>0</v>
      </c>
      <c r="M13" s="3">
        <f>'RES kWh ENTRY'!M152</f>
        <v>0</v>
      </c>
      <c r="N13" s="3">
        <f>'RES kWh ENTRY'!N152</f>
        <v>0</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39" x14ac:dyDescent="0.25">
      <c r="A14" s="566"/>
      <c r="B14" s="92" t="s">
        <v>8</v>
      </c>
      <c r="C14" s="3">
        <f>'RES kWh ENTRY'!C153</f>
        <v>23556.117538988863</v>
      </c>
      <c r="D14" s="3">
        <f>'RES kWh ENTRY'!D153</f>
        <v>32962.0305321345</v>
      </c>
      <c r="E14" s="3">
        <f>'RES kWh ENTRY'!E153</f>
        <v>37538.278138936825</v>
      </c>
      <c r="F14" s="3">
        <f>'RES kWh ENTRY'!F153</f>
        <v>46175.621803880793</v>
      </c>
      <c r="G14" s="3">
        <f>'RES kWh ENTRY'!G153</f>
        <v>28140.938365112597</v>
      </c>
      <c r="H14" s="3">
        <f>'RES kWh ENTRY'!H153</f>
        <v>12740.919669001805</v>
      </c>
      <c r="I14" s="3">
        <f>'RES kWh ENTRY'!I153</f>
        <v>42203.868645446229</v>
      </c>
      <c r="J14" s="3">
        <f>'RES kWh ENTRY'!J153</f>
        <v>38984.950154311024</v>
      </c>
      <c r="K14" s="3">
        <f>'RES kWh ENTRY'!K153</f>
        <v>39118.305080673766</v>
      </c>
      <c r="L14" s="3">
        <f>'RES kWh ENTRY'!L153</f>
        <v>24952.283578206323</v>
      </c>
      <c r="M14" s="3">
        <f>'RES kWh ENTRY'!M153</f>
        <v>48965.672985755969</v>
      </c>
      <c r="N14" s="3">
        <f>'RES kWh ENTRY'!N153</f>
        <v>201603.23751774913</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39" ht="15.75" thickBot="1" x14ac:dyDescent="0.3">
      <c r="A15" s="566"/>
      <c r="B15" s="154" t="s">
        <v>41</v>
      </c>
      <c r="C15" s="149">
        <f>'RES kWh ENTRY'!C154</f>
        <v>0</v>
      </c>
      <c r="D15" s="149">
        <f>'RES kWh ENTRY'!D154</f>
        <v>0</v>
      </c>
      <c r="E15" s="149">
        <f>'RES kWh ENTRY'!E154</f>
        <v>0</v>
      </c>
      <c r="F15" s="149">
        <f>'RES kWh ENTRY'!F154</f>
        <v>0</v>
      </c>
      <c r="G15" s="149">
        <f>'RES kWh ENTRY'!G154</f>
        <v>0</v>
      </c>
      <c r="H15" s="149">
        <f>'RES kWh ENTRY'!H154</f>
        <v>0</v>
      </c>
      <c r="I15" s="149">
        <f>'RES kWh ENTRY'!I154</f>
        <v>0</v>
      </c>
      <c r="J15" s="149">
        <f>'RES kWh ENTRY'!J154</f>
        <v>0</v>
      </c>
      <c r="K15" s="149">
        <f>'RES kWh ENTRY'!K154</f>
        <v>0</v>
      </c>
      <c r="L15" s="149">
        <f>'RES kWh ENTRY'!L154</f>
        <v>0</v>
      </c>
      <c r="M15" s="149">
        <f>'RES kWh ENTRY'!M154</f>
        <v>0</v>
      </c>
      <c r="N15" s="149">
        <f>'RES kWh ENTRY'!N154</f>
        <v>0</v>
      </c>
      <c r="O15" s="150"/>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row>
    <row r="16" spans="1:39" ht="15.75" thickBot="1" x14ac:dyDescent="0.3">
      <c r="A16" s="567"/>
      <c r="B16" s="155" t="s">
        <v>24</v>
      </c>
      <c r="C16" s="134">
        <f>SUM(C5:C15)</f>
        <v>-355732.85860542778</v>
      </c>
      <c r="D16" s="134">
        <f t="shared" ref="D16:AM16" si="1">SUM(D5:D15)</f>
        <v>1889680.5601206068</v>
      </c>
      <c r="E16" s="134">
        <f t="shared" si="1"/>
        <v>3602083.3787431656</v>
      </c>
      <c r="F16" s="134">
        <f t="shared" si="1"/>
        <v>2240031.159427641</v>
      </c>
      <c r="G16" s="134">
        <f t="shared" si="1"/>
        <v>2637471.2328695375</v>
      </c>
      <c r="H16" s="134">
        <f t="shared" si="1"/>
        <v>2232541.2135957703</v>
      </c>
      <c r="I16" s="134">
        <f t="shared" si="1"/>
        <v>4703551.0847322028</v>
      </c>
      <c r="J16" s="134">
        <f t="shared" si="1"/>
        <v>3748730.6500492347</v>
      </c>
      <c r="K16" s="134">
        <f t="shared" si="1"/>
        <v>4020649.2985973954</v>
      </c>
      <c r="L16" s="134">
        <f t="shared" si="1"/>
        <v>3177923.7973655695</v>
      </c>
      <c r="M16" s="134">
        <f t="shared" si="1"/>
        <v>2787282.7322746175</v>
      </c>
      <c r="N16" s="134">
        <f t="shared" si="1"/>
        <v>8607574.9578048717</v>
      </c>
      <c r="O16" s="198">
        <f t="shared" si="1"/>
        <v>0</v>
      </c>
      <c r="P16" s="198">
        <f t="shared" si="1"/>
        <v>0</v>
      </c>
      <c r="Q16" s="198">
        <f t="shared" si="1"/>
        <v>0</v>
      </c>
      <c r="R16" s="198">
        <f t="shared" si="1"/>
        <v>0</v>
      </c>
      <c r="S16" s="198">
        <f t="shared" si="1"/>
        <v>0</v>
      </c>
      <c r="T16" s="198">
        <f t="shared" si="1"/>
        <v>0</v>
      </c>
      <c r="U16" s="198">
        <f t="shared" si="1"/>
        <v>0</v>
      </c>
      <c r="V16" s="198">
        <f t="shared" si="1"/>
        <v>0</v>
      </c>
      <c r="W16" s="198">
        <f t="shared" si="1"/>
        <v>0</v>
      </c>
      <c r="X16" s="198">
        <f t="shared" si="1"/>
        <v>0</v>
      </c>
      <c r="Y16" s="198">
        <f t="shared" si="1"/>
        <v>0</v>
      </c>
      <c r="Z16" s="198">
        <f t="shared" si="1"/>
        <v>0</v>
      </c>
      <c r="AA16" s="198">
        <f t="shared" si="1"/>
        <v>0</v>
      </c>
      <c r="AB16" s="198">
        <f t="shared" si="1"/>
        <v>0</v>
      </c>
      <c r="AC16" s="198">
        <f t="shared" si="1"/>
        <v>0</v>
      </c>
      <c r="AD16" s="198">
        <f t="shared" si="1"/>
        <v>0</v>
      </c>
      <c r="AE16" s="198">
        <f t="shared" si="1"/>
        <v>0</v>
      </c>
      <c r="AF16" s="198">
        <f t="shared" si="1"/>
        <v>0</v>
      </c>
      <c r="AG16" s="198">
        <f t="shared" si="1"/>
        <v>0</v>
      </c>
      <c r="AH16" s="198">
        <f t="shared" si="1"/>
        <v>0</v>
      </c>
      <c r="AI16" s="198">
        <f t="shared" si="1"/>
        <v>0</v>
      </c>
      <c r="AJ16" s="198">
        <f t="shared" si="1"/>
        <v>0</v>
      </c>
      <c r="AK16" s="198">
        <f t="shared" si="1"/>
        <v>0</v>
      </c>
      <c r="AL16" s="198">
        <f t="shared" si="1"/>
        <v>0</v>
      </c>
      <c r="AM16" s="198">
        <f t="shared" si="1"/>
        <v>0</v>
      </c>
    </row>
    <row r="17" spans="1:41" x14ac:dyDescent="0.25">
      <c r="A17" s="247"/>
      <c r="B17" s="126"/>
      <c r="C17" s="331"/>
      <c r="D17" s="331"/>
      <c r="E17" s="331"/>
      <c r="F17" s="331"/>
      <c r="G17" s="331"/>
      <c r="H17" s="331"/>
      <c r="I17" s="331"/>
      <c r="J17" s="331"/>
      <c r="K17" s="331"/>
      <c r="L17" s="331"/>
      <c r="M17" s="331"/>
      <c r="N17" s="331"/>
      <c r="O17" s="331"/>
      <c r="P17" s="331"/>
      <c r="Q17" s="331"/>
      <c r="R17" s="331"/>
      <c r="S17" s="331"/>
      <c r="T17" s="331"/>
      <c r="U17" s="330"/>
      <c r="V17" s="330"/>
      <c r="W17" s="331"/>
      <c r="X17" s="330"/>
      <c r="Y17" s="330"/>
      <c r="Z17" s="331"/>
      <c r="AA17" s="330"/>
      <c r="AB17" s="330"/>
      <c r="AC17" s="331"/>
      <c r="AD17" s="330"/>
      <c r="AE17" s="126"/>
      <c r="AF17" s="128"/>
      <c r="AG17" s="126"/>
      <c r="AH17" s="126"/>
      <c r="AI17" s="128"/>
      <c r="AJ17" s="126"/>
      <c r="AK17" s="126"/>
      <c r="AL17" s="128"/>
      <c r="AM17" s="126"/>
    </row>
    <row r="18" spans="1:41" ht="32.65" customHeight="1" thickBot="1" x14ac:dyDescent="0.3">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row>
    <row r="19" spans="1:41" ht="16.5" thickBot="1" x14ac:dyDescent="0.3">
      <c r="A19" s="568" t="s">
        <v>14</v>
      </c>
      <c r="B19" s="152" t="s">
        <v>10</v>
      </c>
      <c r="C19" s="142">
        <f>C$4</f>
        <v>44927</v>
      </c>
      <c r="D19" s="142">
        <f t="shared" ref="D19:AM19" si="2">D$4</f>
        <v>44958</v>
      </c>
      <c r="E19" s="142">
        <f t="shared" si="2"/>
        <v>44986</v>
      </c>
      <c r="F19" s="142">
        <f t="shared" si="2"/>
        <v>45017</v>
      </c>
      <c r="G19" s="142">
        <f t="shared" si="2"/>
        <v>45047</v>
      </c>
      <c r="H19" s="142">
        <f t="shared" si="2"/>
        <v>45078</v>
      </c>
      <c r="I19" s="142">
        <f t="shared" si="2"/>
        <v>45108</v>
      </c>
      <c r="J19" s="142">
        <f t="shared" si="2"/>
        <v>45139</v>
      </c>
      <c r="K19" s="142">
        <f t="shared" si="2"/>
        <v>45170</v>
      </c>
      <c r="L19" s="142">
        <f t="shared" si="2"/>
        <v>45200</v>
      </c>
      <c r="M19" s="142">
        <f t="shared" si="2"/>
        <v>45231</v>
      </c>
      <c r="N19" s="142">
        <f t="shared" si="2"/>
        <v>45261</v>
      </c>
      <c r="O19" s="142">
        <f t="shared" si="2"/>
        <v>45292</v>
      </c>
      <c r="P19" s="142">
        <f t="shared" si="2"/>
        <v>45323</v>
      </c>
      <c r="Q19" s="142">
        <f t="shared" si="2"/>
        <v>45352</v>
      </c>
      <c r="R19" s="142">
        <f t="shared" si="2"/>
        <v>45383</v>
      </c>
      <c r="S19" s="142">
        <f t="shared" si="2"/>
        <v>45413</v>
      </c>
      <c r="T19" s="142">
        <f t="shared" si="2"/>
        <v>45444</v>
      </c>
      <c r="U19" s="142">
        <f t="shared" si="2"/>
        <v>45474</v>
      </c>
      <c r="V19" s="142">
        <f t="shared" si="2"/>
        <v>45505</v>
      </c>
      <c r="W19" s="142">
        <f t="shared" si="2"/>
        <v>45536</v>
      </c>
      <c r="X19" s="142">
        <f t="shared" si="2"/>
        <v>45566</v>
      </c>
      <c r="Y19" s="142">
        <f t="shared" si="2"/>
        <v>45597</v>
      </c>
      <c r="Z19" s="480">
        <f t="shared" si="2"/>
        <v>45627</v>
      </c>
      <c r="AA19" s="142">
        <f t="shared" si="2"/>
        <v>45658</v>
      </c>
      <c r="AB19" s="142">
        <f t="shared" si="2"/>
        <v>45689</v>
      </c>
      <c r="AC19" s="142">
        <f t="shared" si="2"/>
        <v>45717</v>
      </c>
      <c r="AD19" s="142">
        <f t="shared" si="2"/>
        <v>45748</v>
      </c>
      <c r="AE19" s="142">
        <f t="shared" si="2"/>
        <v>45778</v>
      </c>
      <c r="AF19" s="142">
        <f t="shared" si="2"/>
        <v>45809</v>
      </c>
      <c r="AG19" s="142">
        <f t="shared" si="2"/>
        <v>45839</v>
      </c>
      <c r="AH19" s="142">
        <f t="shared" si="2"/>
        <v>45870</v>
      </c>
      <c r="AI19" s="142">
        <f t="shared" si="2"/>
        <v>45901</v>
      </c>
      <c r="AJ19" s="142">
        <f t="shared" si="2"/>
        <v>45931</v>
      </c>
      <c r="AK19" s="142">
        <f t="shared" si="2"/>
        <v>45962</v>
      </c>
      <c r="AL19" s="142">
        <f t="shared" si="2"/>
        <v>45992</v>
      </c>
      <c r="AM19" s="142">
        <f t="shared" si="2"/>
        <v>46023</v>
      </c>
    </row>
    <row r="20" spans="1:41" ht="15" customHeight="1" x14ac:dyDescent="0.25">
      <c r="A20" s="569"/>
      <c r="B20" s="92" t="str">
        <f t="shared" ref="B20:C31" si="3">B5</f>
        <v>Building Shell</v>
      </c>
      <c r="C20" s="328">
        <f>C5</f>
        <v>10677.743286104556</v>
      </c>
      <c r="D20" s="3">
        <f>IF(SUM($C$16:$N$16)=0,0,C20+D5)</f>
        <v>21517.451192186825</v>
      </c>
      <c r="E20" s="3">
        <f t="shared" ref="E20:AM20" si="4">IF(SUM($C$16:$N$16)=0,0,D20+E5)</f>
        <v>24822.750819610243</v>
      </c>
      <c r="F20" s="3">
        <f t="shared" si="4"/>
        <v>33060.207686960166</v>
      </c>
      <c r="G20" s="3">
        <f t="shared" si="4"/>
        <v>39346.877701851583</v>
      </c>
      <c r="H20" s="3">
        <f t="shared" si="4"/>
        <v>41297.664554310089</v>
      </c>
      <c r="I20" s="3">
        <f t="shared" si="4"/>
        <v>55008.362630299882</v>
      </c>
      <c r="J20" s="3">
        <f t="shared" si="4"/>
        <v>62432.390691398265</v>
      </c>
      <c r="K20" s="3">
        <f t="shared" si="4"/>
        <v>71428.086256219496</v>
      </c>
      <c r="L20" s="3">
        <f t="shared" si="4"/>
        <v>81616.329976027933</v>
      </c>
      <c r="M20" s="3">
        <f t="shared" si="4"/>
        <v>89636.632114619919</v>
      </c>
      <c r="N20" s="3">
        <f t="shared" si="4"/>
        <v>99066.637136957041</v>
      </c>
      <c r="O20" s="93">
        <f t="shared" si="4"/>
        <v>99066.637136957041</v>
      </c>
      <c r="P20" s="3">
        <f t="shared" si="4"/>
        <v>99066.637136957041</v>
      </c>
      <c r="Q20" s="3">
        <f t="shared" si="4"/>
        <v>99066.637136957041</v>
      </c>
      <c r="R20" s="3">
        <f t="shared" si="4"/>
        <v>99066.637136957041</v>
      </c>
      <c r="S20" s="3">
        <f t="shared" si="4"/>
        <v>99066.637136957041</v>
      </c>
      <c r="T20" s="3">
        <f t="shared" si="4"/>
        <v>99066.637136957041</v>
      </c>
      <c r="U20" s="3">
        <f t="shared" si="4"/>
        <v>99066.637136957041</v>
      </c>
      <c r="V20" s="3">
        <f t="shared" si="4"/>
        <v>99066.637136957041</v>
      </c>
      <c r="W20" s="3">
        <f t="shared" si="4"/>
        <v>99066.637136957041</v>
      </c>
      <c r="X20" s="3">
        <f t="shared" si="4"/>
        <v>99066.637136957041</v>
      </c>
      <c r="Y20" s="3">
        <f t="shared" si="4"/>
        <v>99066.637136957041</v>
      </c>
      <c r="Z20" s="481">
        <f t="shared" si="4"/>
        <v>99066.637136957041</v>
      </c>
      <c r="AA20" s="3">
        <f t="shared" si="4"/>
        <v>99066.637136957041</v>
      </c>
      <c r="AB20" s="3">
        <f t="shared" si="4"/>
        <v>99066.637136957041</v>
      </c>
      <c r="AC20" s="3">
        <f t="shared" si="4"/>
        <v>99066.637136957041</v>
      </c>
      <c r="AD20" s="3">
        <f t="shared" si="4"/>
        <v>99066.637136957041</v>
      </c>
      <c r="AE20" s="3">
        <f t="shared" si="4"/>
        <v>99066.637136957041</v>
      </c>
      <c r="AF20" s="3">
        <f t="shared" si="4"/>
        <v>99066.637136957041</v>
      </c>
      <c r="AG20" s="3">
        <f t="shared" si="4"/>
        <v>99066.637136957041</v>
      </c>
      <c r="AH20" s="3">
        <f t="shared" si="4"/>
        <v>99066.637136957041</v>
      </c>
      <c r="AI20" s="3">
        <f t="shared" si="4"/>
        <v>99066.637136957041</v>
      </c>
      <c r="AJ20" s="3">
        <f t="shared" si="4"/>
        <v>99066.637136957041</v>
      </c>
      <c r="AK20" s="3">
        <f t="shared" si="4"/>
        <v>99066.637136957041</v>
      </c>
      <c r="AL20" s="3">
        <f t="shared" si="4"/>
        <v>99066.637136957041</v>
      </c>
      <c r="AM20" s="3">
        <f t="shared" si="4"/>
        <v>99066.637136957041</v>
      </c>
      <c r="AO20" s="273"/>
    </row>
    <row r="21" spans="1:41" x14ac:dyDescent="0.25">
      <c r="A21" s="569"/>
      <c r="B21" s="153" t="str">
        <f t="shared" si="3"/>
        <v>Cooling</v>
      </c>
      <c r="C21" s="3">
        <f>C6</f>
        <v>20896.030731201172</v>
      </c>
      <c r="D21" s="3">
        <f t="shared" ref="D21:D30" si="5">IF(SUM($C$16:$N$16)=0,0,C21+D6)</f>
        <v>1102560.7249330324</v>
      </c>
      <c r="E21" s="3">
        <f t="shared" ref="E21:AM21" si="6">IF(SUM($C$16:$N$16)=0,0,D21+E6)</f>
        <v>2906837.2782448763</v>
      </c>
      <c r="F21" s="3">
        <f t="shared" si="6"/>
        <v>4264018.5080948332</v>
      </c>
      <c r="G21" s="3">
        <f t="shared" si="6"/>
        <v>5885870.9882127102</v>
      </c>
      <c r="H21" s="3">
        <f t="shared" si="6"/>
        <v>7311736.6493742922</v>
      </c>
      <c r="I21" s="3">
        <f t="shared" si="6"/>
        <v>10235464.003139615</v>
      </c>
      <c r="J21" s="3">
        <f t="shared" si="6"/>
        <v>12393680.477418482</v>
      </c>
      <c r="K21" s="3">
        <f t="shared" si="6"/>
        <v>14873299.764302347</v>
      </c>
      <c r="L21" s="3">
        <f t="shared" si="6"/>
        <v>16898339.870550018</v>
      </c>
      <c r="M21" s="3">
        <f t="shared" si="6"/>
        <v>18392497.44279078</v>
      </c>
      <c r="N21" s="3">
        <f t="shared" si="6"/>
        <v>22857377.080154419</v>
      </c>
      <c r="O21" s="3">
        <f t="shared" si="6"/>
        <v>22857377.080154419</v>
      </c>
      <c r="P21" s="3">
        <f t="shared" si="6"/>
        <v>22857377.080154419</v>
      </c>
      <c r="Q21" s="3">
        <f t="shared" si="6"/>
        <v>22857377.080154419</v>
      </c>
      <c r="R21" s="3">
        <f t="shared" si="6"/>
        <v>22857377.080154419</v>
      </c>
      <c r="S21" s="3">
        <f t="shared" si="6"/>
        <v>22857377.080154419</v>
      </c>
      <c r="T21" s="3">
        <f t="shared" si="6"/>
        <v>22857377.080154419</v>
      </c>
      <c r="U21" s="3">
        <f t="shared" si="6"/>
        <v>22857377.080154419</v>
      </c>
      <c r="V21" s="3">
        <f t="shared" si="6"/>
        <v>22857377.080154419</v>
      </c>
      <c r="W21" s="3">
        <f t="shared" si="6"/>
        <v>22857377.080154419</v>
      </c>
      <c r="X21" s="3">
        <f t="shared" si="6"/>
        <v>22857377.080154419</v>
      </c>
      <c r="Y21" s="3">
        <f t="shared" si="6"/>
        <v>22857377.080154419</v>
      </c>
      <c r="Z21" s="481">
        <f t="shared" si="6"/>
        <v>22857377.080154419</v>
      </c>
      <c r="AA21" s="3">
        <f t="shared" si="6"/>
        <v>22857377.080154419</v>
      </c>
      <c r="AB21" s="3">
        <f t="shared" si="6"/>
        <v>22857377.080154419</v>
      </c>
      <c r="AC21" s="3">
        <f t="shared" si="6"/>
        <v>22857377.080154419</v>
      </c>
      <c r="AD21" s="3">
        <f t="shared" si="6"/>
        <v>22857377.080154419</v>
      </c>
      <c r="AE21" s="3">
        <f t="shared" si="6"/>
        <v>22857377.080154419</v>
      </c>
      <c r="AF21" s="3">
        <f t="shared" si="6"/>
        <v>22857377.080154419</v>
      </c>
      <c r="AG21" s="3">
        <f t="shared" si="6"/>
        <v>22857377.080154419</v>
      </c>
      <c r="AH21" s="3">
        <f t="shared" si="6"/>
        <v>22857377.080154419</v>
      </c>
      <c r="AI21" s="3">
        <f t="shared" si="6"/>
        <v>22857377.080154419</v>
      </c>
      <c r="AJ21" s="3">
        <f t="shared" si="6"/>
        <v>22857377.080154419</v>
      </c>
      <c r="AK21" s="3">
        <f t="shared" si="6"/>
        <v>22857377.080154419</v>
      </c>
      <c r="AL21" s="3">
        <f t="shared" si="6"/>
        <v>22857377.080154419</v>
      </c>
      <c r="AM21" s="3">
        <f t="shared" si="6"/>
        <v>22857377.080154419</v>
      </c>
    </row>
    <row r="22" spans="1:41" x14ac:dyDescent="0.25">
      <c r="A22" s="569"/>
      <c r="B22" s="92" t="str">
        <f t="shared" si="3"/>
        <v>Freezer</v>
      </c>
      <c r="C22" s="3">
        <f t="shared" si="3"/>
        <v>0</v>
      </c>
      <c r="D22" s="3">
        <f t="shared" si="5"/>
        <v>0</v>
      </c>
      <c r="E22" s="3">
        <f t="shared" ref="E22:AM22" si="7">IF(SUM($C$16:$N$16)=0,0,D22+E7)</f>
        <v>0</v>
      </c>
      <c r="F22" s="3">
        <f t="shared" si="7"/>
        <v>0</v>
      </c>
      <c r="G22" s="3">
        <f t="shared" si="7"/>
        <v>0</v>
      </c>
      <c r="H22" s="3">
        <f t="shared" si="7"/>
        <v>0</v>
      </c>
      <c r="I22" s="3">
        <f t="shared" si="7"/>
        <v>0</v>
      </c>
      <c r="J22" s="3">
        <f t="shared" si="7"/>
        <v>0</v>
      </c>
      <c r="K22" s="3">
        <f t="shared" si="7"/>
        <v>0</v>
      </c>
      <c r="L22" s="3">
        <f t="shared" si="7"/>
        <v>0</v>
      </c>
      <c r="M22" s="3">
        <f t="shared" si="7"/>
        <v>0</v>
      </c>
      <c r="N22" s="3">
        <f t="shared" si="7"/>
        <v>0</v>
      </c>
      <c r="O22" s="3">
        <f t="shared" si="7"/>
        <v>0</v>
      </c>
      <c r="P22" s="3">
        <f t="shared" si="7"/>
        <v>0</v>
      </c>
      <c r="Q22" s="3">
        <f t="shared" si="7"/>
        <v>0</v>
      </c>
      <c r="R22" s="3">
        <f t="shared" si="7"/>
        <v>0</v>
      </c>
      <c r="S22" s="3">
        <f t="shared" si="7"/>
        <v>0</v>
      </c>
      <c r="T22" s="3">
        <f t="shared" si="7"/>
        <v>0</v>
      </c>
      <c r="U22" s="3">
        <f t="shared" si="7"/>
        <v>0</v>
      </c>
      <c r="V22" s="3">
        <f t="shared" si="7"/>
        <v>0</v>
      </c>
      <c r="W22" s="3">
        <f t="shared" si="7"/>
        <v>0</v>
      </c>
      <c r="X22" s="3">
        <f t="shared" si="7"/>
        <v>0</v>
      </c>
      <c r="Y22" s="3">
        <f t="shared" si="7"/>
        <v>0</v>
      </c>
      <c r="Z22" s="481">
        <f t="shared" si="7"/>
        <v>0</v>
      </c>
      <c r="AA22" s="3">
        <f t="shared" si="7"/>
        <v>0</v>
      </c>
      <c r="AB22" s="3">
        <f t="shared" si="7"/>
        <v>0</v>
      </c>
      <c r="AC22" s="3">
        <f t="shared" si="7"/>
        <v>0</v>
      </c>
      <c r="AD22" s="3">
        <f t="shared" si="7"/>
        <v>0</v>
      </c>
      <c r="AE22" s="3">
        <f t="shared" si="7"/>
        <v>0</v>
      </c>
      <c r="AF22" s="3">
        <f t="shared" si="7"/>
        <v>0</v>
      </c>
      <c r="AG22" s="3">
        <f t="shared" si="7"/>
        <v>0</v>
      </c>
      <c r="AH22" s="3">
        <f t="shared" si="7"/>
        <v>0</v>
      </c>
      <c r="AI22" s="3">
        <f t="shared" si="7"/>
        <v>0</v>
      </c>
      <c r="AJ22" s="3">
        <f t="shared" si="7"/>
        <v>0</v>
      </c>
      <c r="AK22" s="3">
        <f t="shared" si="7"/>
        <v>0</v>
      </c>
      <c r="AL22" s="3">
        <f t="shared" si="7"/>
        <v>0</v>
      </c>
      <c r="AM22" s="3">
        <f t="shared" si="7"/>
        <v>0</v>
      </c>
    </row>
    <row r="23" spans="1:41" ht="15.75" thickBot="1" x14ac:dyDescent="0.3">
      <c r="A23" s="569"/>
      <c r="B23" s="92" t="str">
        <f t="shared" si="3"/>
        <v>Heating</v>
      </c>
      <c r="C23" s="3">
        <f t="shared" si="3"/>
        <v>31785.249267578129</v>
      </c>
      <c r="D23" s="3">
        <f t="shared" si="5"/>
        <v>694669.46743755788</v>
      </c>
      <c r="E23" s="3">
        <f t="shared" ref="E23:AM23" si="8">IF(SUM($C$16:$N$16)=0,0,D23+E8)</f>
        <v>2367178.5796645079</v>
      </c>
      <c r="F23" s="3">
        <f t="shared" si="8"/>
        <v>3149477.0343956836</v>
      </c>
      <c r="G23" s="3">
        <f t="shared" si="8"/>
        <v>4082384.6649287599</v>
      </c>
      <c r="H23" s="3">
        <f t="shared" si="8"/>
        <v>4829553.9309169175</v>
      </c>
      <c r="I23" s="3">
        <f t="shared" si="8"/>
        <v>6457668.9805068076</v>
      </c>
      <c r="J23" s="3">
        <f t="shared" si="8"/>
        <v>7924223.2412831541</v>
      </c>
      <c r="K23" s="3">
        <f t="shared" si="8"/>
        <v>9125183.3275127281</v>
      </c>
      <c r="L23" s="3">
        <f t="shared" si="8"/>
        <v>10167288.600293137</v>
      </c>
      <c r="M23" s="3">
        <f t="shared" si="8"/>
        <v>11325249.851598406</v>
      </c>
      <c r="N23" s="370">
        <f t="shared" si="8"/>
        <v>14961094.009258272</v>
      </c>
      <c r="O23" s="370">
        <f t="shared" si="8"/>
        <v>14961094.009258272</v>
      </c>
      <c r="P23" s="3">
        <f t="shared" si="8"/>
        <v>14961094.009258272</v>
      </c>
      <c r="Q23" s="3">
        <f t="shared" si="8"/>
        <v>14961094.009258272</v>
      </c>
      <c r="R23" s="3">
        <f t="shared" si="8"/>
        <v>14961094.009258272</v>
      </c>
      <c r="S23" s="3">
        <f t="shared" si="8"/>
        <v>14961094.009258272</v>
      </c>
      <c r="T23" s="3">
        <f t="shared" si="8"/>
        <v>14961094.009258272</v>
      </c>
      <c r="U23" s="3">
        <f t="shared" si="8"/>
        <v>14961094.009258272</v>
      </c>
      <c r="V23" s="3">
        <f t="shared" si="8"/>
        <v>14961094.009258272</v>
      </c>
      <c r="W23" s="3">
        <f t="shared" si="8"/>
        <v>14961094.009258272</v>
      </c>
      <c r="X23" s="3">
        <f t="shared" si="8"/>
        <v>14961094.009258272</v>
      </c>
      <c r="Y23" s="3">
        <f t="shared" si="8"/>
        <v>14961094.009258272</v>
      </c>
      <c r="Z23" s="481">
        <f t="shared" si="8"/>
        <v>14961094.009258272</v>
      </c>
      <c r="AA23" s="3">
        <f t="shared" si="8"/>
        <v>14961094.009258272</v>
      </c>
      <c r="AB23" s="3">
        <f t="shared" si="8"/>
        <v>14961094.009258272</v>
      </c>
      <c r="AC23" s="3">
        <f t="shared" si="8"/>
        <v>14961094.009258272</v>
      </c>
      <c r="AD23" s="3">
        <f t="shared" si="8"/>
        <v>14961094.009258272</v>
      </c>
      <c r="AE23" s="3">
        <f t="shared" si="8"/>
        <v>14961094.009258272</v>
      </c>
      <c r="AF23" s="3">
        <f t="shared" si="8"/>
        <v>14961094.009258272</v>
      </c>
      <c r="AG23" s="3">
        <f t="shared" si="8"/>
        <v>14961094.009258272</v>
      </c>
      <c r="AH23" s="3">
        <f t="shared" si="8"/>
        <v>14961094.009258272</v>
      </c>
      <c r="AI23" s="3">
        <f t="shared" si="8"/>
        <v>14961094.009258272</v>
      </c>
      <c r="AJ23" s="3">
        <f t="shared" si="8"/>
        <v>14961094.009258272</v>
      </c>
      <c r="AK23" s="3">
        <f t="shared" si="8"/>
        <v>14961094.009258272</v>
      </c>
      <c r="AL23" s="3">
        <f t="shared" si="8"/>
        <v>14961094.009258272</v>
      </c>
      <c r="AM23" s="3">
        <f t="shared" si="8"/>
        <v>14961094.009258272</v>
      </c>
    </row>
    <row r="24" spans="1:41" ht="16.5" thickTop="1" thickBot="1" x14ac:dyDescent="0.3">
      <c r="A24" s="569"/>
      <c r="B24" s="153" t="str">
        <f t="shared" si="3"/>
        <v>HVAC</v>
      </c>
      <c r="C24" s="3">
        <f t="shared" si="3"/>
        <v>-450618.14937691618</v>
      </c>
      <c r="D24" s="3">
        <f t="shared" si="5"/>
        <v>-363557.99971940147</v>
      </c>
      <c r="E24" s="3">
        <f t="shared" ref="E24:AM24" si="9">IF(SUM($C$16:$N$16)=0,0,D24+E9)</f>
        <v>-309666.47423151473</v>
      </c>
      <c r="F24" s="3">
        <f t="shared" si="9"/>
        <v>-276443.56440335355</v>
      </c>
      <c r="G24" s="3">
        <f t="shared" si="9"/>
        <v>-240036.14623015095</v>
      </c>
      <c r="H24" s="3">
        <f t="shared" si="9"/>
        <v>-207354.16743638369</v>
      </c>
      <c r="I24" s="3">
        <f t="shared" si="9"/>
        <v>-136398.81511221579</v>
      </c>
      <c r="J24" s="3">
        <f t="shared" si="9"/>
        <v>-76396.09535852824</v>
      </c>
      <c r="K24" s="3">
        <f t="shared" si="9"/>
        <v>201739.68060493021</v>
      </c>
      <c r="L24" s="3">
        <f t="shared" si="9"/>
        <v>260169.62543855328</v>
      </c>
      <c r="M24" s="369">
        <f t="shared" si="9"/>
        <v>315887.70772876311</v>
      </c>
      <c r="N24" s="379">
        <f t="shared" si="9"/>
        <v>580514.38891156111</v>
      </c>
      <c r="O24" s="372">
        <f t="shared" si="9"/>
        <v>580514.38891156111</v>
      </c>
      <c r="P24" s="10">
        <f t="shared" si="9"/>
        <v>580514.38891156111</v>
      </c>
      <c r="Q24" s="3">
        <f t="shared" si="9"/>
        <v>580514.38891156111</v>
      </c>
      <c r="R24" s="3">
        <f t="shared" si="9"/>
        <v>580514.38891156111</v>
      </c>
      <c r="S24" s="3">
        <f t="shared" si="9"/>
        <v>580514.38891156111</v>
      </c>
      <c r="T24" s="3">
        <f t="shared" si="9"/>
        <v>580514.38891156111</v>
      </c>
      <c r="U24" s="3">
        <f t="shared" si="9"/>
        <v>580514.38891156111</v>
      </c>
      <c r="V24" s="3">
        <f t="shared" si="9"/>
        <v>580514.38891156111</v>
      </c>
      <c r="W24" s="3">
        <f t="shared" si="9"/>
        <v>580514.38891156111</v>
      </c>
      <c r="X24" s="3">
        <f t="shared" si="9"/>
        <v>580514.38891156111</v>
      </c>
      <c r="Y24" s="3">
        <f t="shared" si="9"/>
        <v>580514.38891156111</v>
      </c>
      <c r="Z24" s="481">
        <f t="shared" si="9"/>
        <v>580514.38891156111</v>
      </c>
      <c r="AA24" s="3">
        <f t="shared" si="9"/>
        <v>580514.38891156111</v>
      </c>
      <c r="AB24" s="3">
        <f t="shared" si="9"/>
        <v>580514.38891156111</v>
      </c>
      <c r="AC24" s="3">
        <f t="shared" si="9"/>
        <v>580514.38891156111</v>
      </c>
      <c r="AD24" s="3">
        <f t="shared" si="9"/>
        <v>580514.38891156111</v>
      </c>
      <c r="AE24" s="3">
        <f t="shared" si="9"/>
        <v>580514.38891156111</v>
      </c>
      <c r="AF24" s="3">
        <f t="shared" si="9"/>
        <v>580514.38891156111</v>
      </c>
      <c r="AG24" s="3">
        <f t="shared" si="9"/>
        <v>580514.38891156111</v>
      </c>
      <c r="AH24" s="3">
        <f t="shared" si="9"/>
        <v>580514.38891156111</v>
      </c>
      <c r="AI24" s="3">
        <f t="shared" si="9"/>
        <v>580514.38891156111</v>
      </c>
      <c r="AJ24" s="3">
        <f t="shared" si="9"/>
        <v>580514.38891156111</v>
      </c>
      <c r="AK24" s="3">
        <f t="shared" si="9"/>
        <v>580514.38891156111</v>
      </c>
      <c r="AL24" s="3">
        <f t="shared" si="9"/>
        <v>580514.38891156111</v>
      </c>
      <c r="AM24" s="3">
        <f t="shared" si="9"/>
        <v>580514.38891156111</v>
      </c>
    </row>
    <row r="25" spans="1:41" ht="15.75" thickTop="1" x14ac:dyDescent="0.25">
      <c r="A25" s="569"/>
      <c r="B25" s="92" t="str">
        <f t="shared" si="3"/>
        <v>Lighting</v>
      </c>
      <c r="C25" s="3">
        <f t="shared" si="3"/>
        <v>4558.5251002035293</v>
      </c>
      <c r="D25" s="3">
        <f t="shared" si="5"/>
        <v>11171.25941330207</v>
      </c>
      <c r="E25" s="3">
        <f t="shared" ref="E25:AM25" si="10">IF(SUM($C$16:$N$16)=0,0,D25+E10)</f>
        <v>15861.218125634216</v>
      </c>
      <c r="F25" s="3">
        <f t="shared" si="10"/>
        <v>23354.078888643671</v>
      </c>
      <c r="G25" s="3">
        <f t="shared" si="10"/>
        <v>29774.596393620741</v>
      </c>
      <c r="H25" s="3">
        <f t="shared" si="10"/>
        <v>34507.871325693464</v>
      </c>
      <c r="I25" s="3">
        <f t="shared" si="10"/>
        <v>47133.547702489144</v>
      </c>
      <c r="J25" s="3">
        <f t="shared" si="10"/>
        <v>54452.443620236416</v>
      </c>
      <c r="K25" s="3">
        <f t="shared" si="10"/>
        <v>61630.561204956713</v>
      </c>
      <c r="L25" s="3">
        <f t="shared" si="10"/>
        <v>72935.436674113807</v>
      </c>
      <c r="M25" s="3">
        <f t="shared" si="10"/>
        <v>79623.276262068743</v>
      </c>
      <c r="N25" s="130">
        <f t="shared" si="10"/>
        <v>91572.713654290506</v>
      </c>
      <c r="O25" s="130">
        <f t="shared" si="10"/>
        <v>91572.713654290506</v>
      </c>
      <c r="P25" s="3">
        <f t="shared" si="10"/>
        <v>91572.713654290506</v>
      </c>
      <c r="Q25" s="3">
        <f t="shared" si="10"/>
        <v>91572.713654290506</v>
      </c>
      <c r="R25" s="3">
        <f t="shared" si="10"/>
        <v>91572.713654290506</v>
      </c>
      <c r="S25" s="3">
        <f t="shared" si="10"/>
        <v>91572.713654290506</v>
      </c>
      <c r="T25" s="3">
        <f t="shared" si="10"/>
        <v>91572.713654290506</v>
      </c>
      <c r="U25" s="3">
        <f t="shared" si="10"/>
        <v>91572.713654290506</v>
      </c>
      <c r="V25" s="3">
        <f t="shared" si="10"/>
        <v>91572.713654290506</v>
      </c>
      <c r="W25" s="3">
        <f t="shared" si="10"/>
        <v>91572.713654290506</v>
      </c>
      <c r="X25" s="3">
        <f t="shared" si="10"/>
        <v>91572.713654290506</v>
      </c>
      <c r="Y25" s="3">
        <f t="shared" si="10"/>
        <v>91572.713654290506</v>
      </c>
      <c r="Z25" s="481">
        <f t="shared" si="10"/>
        <v>91572.713654290506</v>
      </c>
      <c r="AA25" s="3">
        <f t="shared" si="10"/>
        <v>91572.713654290506</v>
      </c>
      <c r="AB25" s="3">
        <f t="shared" si="10"/>
        <v>91572.713654290506</v>
      </c>
      <c r="AC25" s="3">
        <f t="shared" si="10"/>
        <v>91572.713654290506</v>
      </c>
      <c r="AD25" s="3">
        <f t="shared" si="10"/>
        <v>91572.713654290506</v>
      </c>
      <c r="AE25" s="3">
        <f t="shared" si="10"/>
        <v>91572.713654290506</v>
      </c>
      <c r="AF25" s="3">
        <f t="shared" si="10"/>
        <v>91572.713654290506</v>
      </c>
      <c r="AG25" s="3">
        <f t="shared" si="10"/>
        <v>91572.713654290506</v>
      </c>
      <c r="AH25" s="3">
        <f t="shared" si="10"/>
        <v>91572.713654290506</v>
      </c>
      <c r="AI25" s="3">
        <f t="shared" si="10"/>
        <v>91572.713654290506</v>
      </c>
      <c r="AJ25" s="3">
        <f t="shared" si="10"/>
        <v>91572.713654290506</v>
      </c>
      <c r="AK25" s="3">
        <f t="shared" si="10"/>
        <v>91572.713654290506</v>
      </c>
      <c r="AL25" s="3">
        <f t="shared" si="10"/>
        <v>91572.713654290506</v>
      </c>
      <c r="AM25" s="3">
        <f t="shared" si="10"/>
        <v>91572.713654290506</v>
      </c>
    </row>
    <row r="26" spans="1:41" x14ac:dyDescent="0.25">
      <c r="A26" s="569"/>
      <c r="B26" s="92" t="str">
        <f t="shared" si="3"/>
        <v>Miscellaneous</v>
      </c>
      <c r="C26" s="3">
        <f t="shared" si="3"/>
        <v>3411.6248474121212</v>
      </c>
      <c r="D26" s="3">
        <f t="shared" si="5"/>
        <v>11068.650187377956</v>
      </c>
      <c r="E26" s="3">
        <f t="shared" ref="E26:AM26" si="11">IF(SUM($C$16:$N$16)=0,0,D26+E11)</f>
        <v>36941.301425170939</v>
      </c>
      <c r="F26" s="3">
        <f t="shared" si="11"/>
        <v>42363.927009277402</v>
      </c>
      <c r="G26" s="3">
        <f t="shared" si="11"/>
        <v>47819.505169677817</v>
      </c>
      <c r="H26" s="3">
        <f t="shared" si="11"/>
        <v>55218.831368408304</v>
      </c>
      <c r="I26" s="3">
        <f t="shared" si="11"/>
        <v>67431.917322998182</v>
      </c>
      <c r="J26" s="3">
        <f t="shared" si="11"/>
        <v>77661.238430175945</v>
      </c>
      <c r="K26" s="3">
        <f t="shared" si="11"/>
        <v>84303.269720459168</v>
      </c>
      <c r="L26" s="3">
        <f t="shared" si="11"/>
        <v>90206.340457153536</v>
      </c>
      <c r="M26" s="3">
        <f t="shared" si="11"/>
        <v>105978.35218322778</v>
      </c>
      <c r="N26" s="3">
        <f t="shared" si="11"/>
        <v>125220.15384948757</v>
      </c>
      <c r="O26" s="3">
        <f t="shared" si="11"/>
        <v>125220.15384948757</v>
      </c>
      <c r="P26" s="3">
        <f t="shared" si="11"/>
        <v>125220.15384948757</v>
      </c>
      <c r="Q26" s="3">
        <f t="shared" si="11"/>
        <v>125220.15384948757</v>
      </c>
      <c r="R26" s="3">
        <f t="shared" si="11"/>
        <v>125220.15384948757</v>
      </c>
      <c r="S26" s="3">
        <f t="shared" si="11"/>
        <v>125220.15384948757</v>
      </c>
      <c r="T26" s="3">
        <f t="shared" si="11"/>
        <v>125220.15384948757</v>
      </c>
      <c r="U26" s="3">
        <f t="shared" si="11"/>
        <v>125220.15384948757</v>
      </c>
      <c r="V26" s="3">
        <f t="shared" si="11"/>
        <v>125220.15384948757</v>
      </c>
      <c r="W26" s="3">
        <f t="shared" si="11"/>
        <v>125220.15384948757</v>
      </c>
      <c r="X26" s="3">
        <f t="shared" si="11"/>
        <v>125220.15384948757</v>
      </c>
      <c r="Y26" s="3">
        <f t="shared" si="11"/>
        <v>125220.15384948757</v>
      </c>
      <c r="Z26" s="481">
        <f t="shared" si="11"/>
        <v>125220.15384948757</v>
      </c>
      <c r="AA26" s="3">
        <f t="shared" si="11"/>
        <v>125220.15384948757</v>
      </c>
      <c r="AB26" s="3">
        <f t="shared" si="11"/>
        <v>125220.15384948757</v>
      </c>
      <c r="AC26" s="3">
        <f t="shared" si="11"/>
        <v>125220.15384948757</v>
      </c>
      <c r="AD26" s="3">
        <f t="shared" si="11"/>
        <v>125220.15384948757</v>
      </c>
      <c r="AE26" s="3">
        <f t="shared" si="11"/>
        <v>125220.15384948757</v>
      </c>
      <c r="AF26" s="3">
        <f t="shared" si="11"/>
        <v>125220.15384948757</v>
      </c>
      <c r="AG26" s="3">
        <f t="shared" si="11"/>
        <v>125220.15384948757</v>
      </c>
      <c r="AH26" s="3">
        <f t="shared" si="11"/>
        <v>125220.15384948757</v>
      </c>
      <c r="AI26" s="3">
        <f t="shared" si="11"/>
        <v>125220.15384948757</v>
      </c>
      <c r="AJ26" s="3">
        <f t="shared" si="11"/>
        <v>125220.15384948757</v>
      </c>
      <c r="AK26" s="3">
        <f t="shared" si="11"/>
        <v>125220.15384948757</v>
      </c>
      <c r="AL26" s="3">
        <f t="shared" si="11"/>
        <v>125220.15384948757</v>
      </c>
      <c r="AM26" s="3">
        <f t="shared" si="11"/>
        <v>125220.15384948757</v>
      </c>
    </row>
    <row r="27" spans="1:41" x14ac:dyDescent="0.25">
      <c r="A27" s="569"/>
      <c r="B27" s="92" t="str">
        <f t="shared" si="3"/>
        <v>Pool Spa</v>
      </c>
      <c r="C27" s="3">
        <f t="shared" si="3"/>
        <v>0</v>
      </c>
      <c r="D27" s="3">
        <f t="shared" si="5"/>
        <v>0</v>
      </c>
      <c r="E27" s="3">
        <f t="shared" ref="E27:AM27" si="12">IF(SUM($C$16:$N$16)=0,0,D27+E12)</f>
        <v>0</v>
      </c>
      <c r="F27" s="3">
        <f t="shared" si="12"/>
        <v>0</v>
      </c>
      <c r="G27" s="3">
        <f t="shared" si="12"/>
        <v>0</v>
      </c>
      <c r="H27" s="3">
        <f t="shared" si="12"/>
        <v>0</v>
      </c>
      <c r="I27" s="3">
        <f t="shared" si="12"/>
        <v>0</v>
      </c>
      <c r="J27" s="3">
        <f t="shared" si="12"/>
        <v>0</v>
      </c>
      <c r="K27" s="3">
        <f t="shared" si="12"/>
        <v>0</v>
      </c>
      <c r="L27" s="3">
        <f t="shared" si="12"/>
        <v>0</v>
      </c>
      <c r="M27" s="3">
        <f t="shared" si="12"/>
        <v>0</v>
      </c>
      <c r="N27" s="3">
        <f t="shared" si="12"/>
        <v>0</v>
      </c>
      <c r="O27" s="3">
        <f t="shared" si="12"/>
        <v>0</v>
      </c>
      <c r="P27" s="3">
        <f t="shared" si="12"/>
        <v>0</v>
      </c>
      <c r="Q27" s="3">
        <f t="shared" si="12"/>
        <v>0</v>
      </c>
      <c r="R27" s="3">
        <f t="shared" si="12"/>
        <v>0</v>
      </c>
      <c r="S27" s="3">
        <f t="shared" si="12"/>
        <v>0</v>
      </c>
      <c r="T27" s="3">
        <f t="shared" si="12"/>
        <v>0</v>
      </c>
      <c r="U27" s="3">
        <f t="shared" si="12"/>
        <v>0</v>
      </c>
      <c r="V27" s="3">
        <f t="shared" si="12"/>
        <v>0</v>
      </c>
      <c r="W27" s="3">
        <f t="shared" si="12"/>
        <v>0</v>
      </c>
      <c r="X27" s="3">
        <f t="shared" si="12"/>
        <v>0</v>
      </c>
      <c r="Y27" s="3">
        <f t="shared" si="12"/>
        <v>0</v>
      </c>
      <c r="Z27" s="481">
        <f t="shared" si="12"/>
        <v>0</v>
      </c>
      <c r="AA27" s="3">
        <f t="shared" si="12"/>
        <v>0</v>
      </c>
      <c r="AB27" s="3">
        <f t="shared" si="12"/>
        <v>0</v>
      </c>
      <c r="AC27" s="3">
        <f t="shared" si="12"/>
        <v>0</v>
      </c>
      <c r="AD27" s="3">
        <f t="shared" si="12"/>
        <v>0</v>
      </c>
      <c r="AE27" s="3">
        <f t="shared" si="12"/>
        <v>0</v>
      </c>
      <c r="AF27" s="3">
        <f t="shared" si="12"/>
        <v>0</v>
      </c>
      <c r="AG27" s="3">
        <f t="shared" si="12"/>
        <v>0</v>
      </c>
      <c r="AH27" s="3">
        <f t="shared" si="12"/>
        <v>0</v>
      </c>
      <c r="AI27" s="3">
        <f t="shared" si="12"/>
        <v>0</v>
      </c>
      <c r="AJ27" s="3">
        <f t="shared" si="12"/>
        <v>0</v>
      </c>
      <c r="AK27" s="3">
        <f t="shared" si="12"/>
        <v>0</v>
      </c>
      <c r="AL27" s="3">
        <f t="shared" si="12"/>
        <v>0</v>
      </c>
      <c r="AM27" s="3">
        <f t="shared" si="12"/>
        <v>0</v>
      </c>
    </row>
    <row r="28" spans="1:41" x14ac:dyDescent="0.25">
      <c r="A28" s="569"/>
      <c r="B28" s="92" t="str">
        <f t="shared" si="3"/>
        <v>Refrigeration</v>
      </c>
      <c r="C28" s="3">
        <f t="shared" si="3"/>
        <v>0</v>
      </c>
      <c r="D28" s="3">
        <f t="shared" si="5"/>
        <v>0</v>
      </c>
      <c r="E28" s="3">
        <f t="shared" ref="E28:AM28" si="13">IF(SUM($C$16:$N$16)=0,0,D28+E13)</f>
        <v>0</v>
      </c>
      <c r="F28" s="3">
        <f t="shared" si="13"/>
        <v>0</v>
      </c>
      <c r="G28" s="3">
        <f t="shared" si="13"/>
        <v>0</v>
      </c>
      <c r="H28" s="3">
        <f t="shared" si="13"/>
        <v>0</v>
      </c>
      <c r="I28" s="3">
        <f t="shared" si="13"/>
        <v>0</v>
      </c>
      <c r="J28" s="3">
        <f t="shared" si="13"/>
        <v>0</v>
      </c>
      <c r="K28" s="3">
        <f t="shared" si="13"/>
        <v>0</v>
      </c>
      <c r="L28" s="3">
        <f t="shared" si="13"/>
        <v>0</v>
      </c>
      <c r="M28" s="3">
        <f t="shared" si="13"/>
        <v>0</v>
      </c>
      <c r="N28" s="3">
        <f t="shared" si="13"/>
        <v>0</v>
      </c>
      <c r="O28" s="3">
        <f t="shared" si="13"/>
        <v>0</v>
      </c>
      <c r="P28" s="3">
        <f t="shared" si="13"/>
        <v>0</v>
      </c>
      <c r="Q28" s="3">
        <f t="shared" si="13"/>
        <v>0</v>
      </c>
      <c r="R28" s="3">
        <f t="shared" si="13"/>
        <v>0</v>
      </c>
      <c r="S28" s="3">
        <f t="shared" si="13"/>
        <v>0</v>
      </c>
      <c r="T28" s="3">
        <f t="shared" si="13"/>
        <v>0</v>
      </c>
      <c r="U28" s="3">
        <f t="shared" si="13"/>
        <v>0</v>
      </c>
      <c r="V28" s="3">
        <f t="shared" si="13"/>
        <v>0</v>
      </c>
      <c r="W28" s="3">
        <f t="shared" si="13"/>
        <v>0</v>
      </c>
      <c r="X28" s="3">
        <f t="shared" si="13"/>
        <v>0</v>
      </c>
      <c r="Y28" s="3">
        <f t="shared" si="13"/>
        <v>0</v>
      </c>
      <c r="Z28" s="481">
        <f t="shared" si="13"/>
        <v>0</v>
      </c>
      <c r="AA28" s="3">
        <f t="shared" si="13"/>
        <v>0</v>
      </c>
      <c r="AB28" s="3">
        <f t="shared" si="13"/>
        <v>0</v>
      </c>
      <c r="AC28" s="3">
        <f t="shared" si="13"/>
        <v>0</v>
      </c>
      <c r="AD28" s="3">
        <f t="shared" si="13"/>
        <v>0</v>
      </c>
      <c r="AE28" s="3">
        <f t="shared" si="13"/>
        <v>0</v>
      </c>
      <c r="AF28" s="3">
        <f t="shared" si="13"/>
        <v>0</v>
      </c>
      <c r="AG28" s="3">
        <f t="shared" si="13"/>
        <v>0</v>
      </c>
      <c r="AH28" s="3">
        <f t="shared" si="13"/>
        <v>0</v>
      </c>
      <c r="AI28" s="3">
        <f t="shared" si="13"/>
        <v>0</v>
      </c>
      <c r="AJ28" s="3">
        <f t="shared" si="13"/>
        <v>0</v>
      </c>
      <c r="AK28" s="3">
        <f t="shared" si="13"/>
        <v>0</v>
      </c>
      <c r="AL28" s="3">
        <f t="shared" si="13"/>
        <v>0</v>
      </c>
      <c r="AM28" s="3">
        <f t="shared" si="13"/>
        <v>0</v>
      </c>
    </row>
    <row r="29" spans="1:41" ht="15" customHeight="1" x14ac:dyDescent="0.25">
      <c r="A29" s="569"/>
      <c r="B29" s="92" t="str">
        <f t="shared" si="3"/>
        <v>Water Heating</v>
      </c>
      <c r="C29" s="3">
        <f t="shared" si="3"/>
        <v>23556.117538988863</v>
      </c>
      <c r="D29" s="3">
        <f t="shared" si="5"/>
        <v>56518.14807112336</v>
      </c>
      <c r="E29" s="3">
        <f t="shared" ref="E29:AM29" si="14">IF(SUM($C$16:$N$16)=0,0,D29+E14)</f>
        <v>94056.426210060192</v>
      </c>
      <c r="F29" s="3">
        <f t="shared" si="14"/>
        <v>140232.04801394098</v>
      </c>
      <c r="G29" s="3">
        <f t="shared" si="14"/>
        <v>168372.98637905356</v>
      </c>
      <c r="H29" s="3">
        <f t="shared" si="14"/>
        <v>181113.90604805536</v>
      </c>
      <c r="I29" s="3">
        <f t="shared" si="14"/>
        <v>223317.77469350159</v>
      </c>
      <c r="J29" s="3">
        <f t="shared" si="14"/>
        <v>262302.72484781261</v>
      </c>
      <c r="K29" s="3">
        <f t="shared" si="14"/>
        <v>301421.02992848639</v>
      </c>
      <c r="L29" s="3">
        <f t="shared" si="14"/>
        <v>326373.31350669271</v>
      </c>
      <c r="M29" s="3">
        <f t="shared" si="14"/>
        <v>375338.98649244866</v>
      </c>
      <c r="N29" s="3">
        <f t="shared" si="14"/>
        <v>576942.22401019779</v>
      </c>
      <c r="O29" s="3">
        <f t="shared" si="14"/>
        <v>576942.22401019779</v>
      </c>
      <c r="P29" s="3">
        <f t="shared" si="14"/>
        <v>576942.22401019779</v>
      </c>
      <c r="Q29" s="3">
        <f t="shared" si="14"/>
        <v>576942.22401019779</v>
      </c>
      <c r="R29" s="3">
        <f t="shared" si="14"/>
        <v>576942.22401019779</v>
      </c>
      <c r="S29" s="3">
        <f t="shared" si="14"/>
        <v>576942.22401019779</v>
      </c>
      <c r="T29" s="3">
        <f t="shared" si="14"/>
        <v>576942.22401019779</v>
      </c>
      <c r="U29" s="3">
        <f t="shared" si="14"/>
        <v>576942.22401019779</v>
      </c>
      <c r="V29" s="3">
        <f t="shared" si="14"/>
        <v>576942.22401019779</v>
      </c>
      <c r="W29" s="3">
        <f t="shared" si="14"/>
        <v>576942.22401019779</v>
      </c>
      <c r="X29" s="3">
        <f t="shared" si="14"/>
        <v>576942.22401019779</v>
      </c>
      <c r="Y29" s="3">
        <f t="shared" si="14"/>
        <v>576942.22401019779</v>
      </c>
      <c r="Z29" s="481">
        <f t="shared" si="14"/>
        <v>576942.22401019779</v>
      </c>
      <c r="AA29" s="3">
        <f t="shared" si="14"/>
        <v>576942.22401019779</v>
      </c>
      <c r="AB29" s="3">
        <f t="shared" si="14"/>
        <v>576942.22401019779</v>
      </c>
      <c r="AC29" s="3">
        <f t="shared" si="14"/>
        <v>576942.22401019779</v>
      </c>
      <c r="AD29" s="3">
        <f t="shared" si="14"/>
        <v>576942.22401019779</v>
      </c>
      <c r="AE29" s="3">
        <f t="shared" si="14"/>
        <v>576942.22401019779</v>
      </c>
      <c r="AF29" s="3">
        <f t="shared" si="14"/>
        <v>576942.22401019779</v>
      </c>
      <c r="AG29" s="3">
        <f t="shared" si="14"/>
        <v>576942.22401019779</v>
      </c>
      <c r="AH29" s="3">
        <f t="shared" si="14"/>
        <v>576942.22401019779</v>
      </c>
      <c r="AI29" s="3">
        <f t="shared" si="14"/>
        <v>576942.22401019779</v>
      </c>
      <c r="AJ29" s="3">
        <f t="shared" si="14"/>
        <v>576942.22401019779</v>
      </c>
      <c r="AK29" s="3">
        <f t="shared" si="14"/>
        <v>576942.22401019779</v>
      </c>
      <c r="AL29" s="3">
        <f t="shared" si="14"/>
        <v>576942.22401019779</v>
      </c>
      <c r="AM29" s="3">
        <f t="shared" si="14"/>
        <v>576942.22401019779</v>
      </c>
    </row>
    <row r="30" spans="1:41" ht="15" customHeight="1" thickBot="1" x14ac:dyDescent="0.3">
      <c r="A30" s="569"/>
      <c r="B30" s="154" t="str">
        <f t="shared" si="3"/>
        <v>Motors(uses bus. load shape)</v>
      </c>
      <c r="C30" s="149">
        <f t="shared" si="3"/>
        <v>0</v>
      </c>
      <c r="D30" s="150">
        <f t="shared" si="5"/>
        <v>0</v>
      </c>
      <c r="E30" s="150">
        <f t="shared" ref="E30:AM30" si="15">IF(SUM($C$16:$N$16)=0,0,D30+E15)</f>
        <v>0</v>
      </c>
      <c r="F30" s="150">
        <f t="shared" si="15"/>
        <v>0</v>
      </c>
      <c r="G30" s="150">
        <f t="shared" si="15"/>
        <v>0</v>
      </c>
      <c r="H30" s="150">
        <f t="shared" si="15"/>
        <v>0</v>
      </c>
      <c r="I30" s="150">
        <f t="shared" si="15"/>
        <v>0</v>
      </c>
      <c r="J30" s="150">
        <f t="shared" si="15"/>
        <v>0</v>
      </c>
      <c r="K30" s="150">
        <f t="shared" si="15"/>
        <v>0</v>
      </c>
      <c r="L30" s="150">
        <f t="shared" si="15"/>
        <v>0</v>
      </c>
      <c r="M30" s="150">
        <f t="shared" si="15"/>
        <v>0</v>
      </c>
      <c r="N30" s="150">
        <f t="shared" si="15"/>
        <v>0</v>
      </c>
      <c r="O30" s="149">
        <f t="shared" si="15"/>
        <v>0</v>
      </c>
      <c r="P30" s="149">
        <f t="shared" si="15"/>
        <v>0</v>
      </c>
      <c r="Q30" s="149">
        <f t="shared" si="15"/>
        <v>0</v>
      </c>
      <c r="R30" s="149">
        <f t="shared" si="15"/>
        <v>0</v>
      </c>
      <c r="S30" s="149">
        <f t="shared" si="15"/>
        <v>0</v>
      </c>
      <c r="T30" s="149">
        <f t="shared" si="15"/>
        <v>0</v>
      </c>
      <c r="U30" s="149">
        <f t="shared" si="15"/>
        <v>0</v>
      </c>
      <c r="V30" s="149">
        <f t="shared" si="15"/>
        <v>0</v>
      </c>
      <c r="W30" s="149">
        <f t="shared" si="15"/>
        <v>0</v>
      </c>
      <c r="X30" s="149">
        <f t="shared" si="15"/>
        <v>0</v>
      </c>
      <c r="Y30" s="149">
        <f t="shared" si="15"/>
        <v>0</v>
      </c>
      <c r="Z30" s="149">
        <f t="shared" si="15"/>
        <v>0</v>
      </c>
      <c r="AA30" s="149">
        <f t="shared" si="15"/>
        <v>0</v>
      </c>
      <c r="AB30" s="149">
        <f t="shared" si="15"/>
        <v>0</v>
      </c>
      <c r="AC30" s="149">
        <f t="shared" si="15"/>
        <v>0</v>
      </c>
      <c r="AD30" s="149">
        <f t="shared" si="15"/>
        <v>0</v>
      </c>
      <c r="AE30" s="149">
        <f t="shared" si="15"/>
        <v>0</v>
      </c>
      <c r="AF30" s="149">
        <f t="shared" si="15"/>
        <v>0</v>
      </c>
      <c r="AG30" s="149">
        <f t="shared" si="15"/>
        <v>0</v>
      </c>
      <c r="AH30" s="149">
        <f t="shared" si="15"/>
        <v>0</v>
      </c>
      <c r="AI30" s="149">
        <f t="shared" si="15"/>
        <v>0</v>
      </c>
      <c r="AJ30" s="149">
        <f t="shared" si="15"/>
        <v>0</v>
      </c>
      <c r="AK30" s="149">
        <f t="shared" si="15"/>
        <v>0</v>
      </c>
      <c r="AL30" s="149">
        <f t="shared" si="15"/>
        <v>0</v>
      </c>
      <c r="AM30" s="149">
        <f t="shared" si="15"/>
        <v>0</v>
      </c>
    </row>
    <row r="31" spans="1:41" ht="15" customHeight="1" thickBot="1" x14ac:dyDescent="0.3">
      <c r="A31" s="570"/>
      <c r="B31" s="155" t="str">
        <f t="shared" si="3"/>
        <v>Monthly kWh</v>
      </c>
      <c r="C31" s="274">
        <f>SUM(C20:C30)</f>
        <v>-355732.85860542778</v>
      </c>
      <c r="D31" s="134">
        <f>SUM(D20:D30)</f>
        <v>1533947.7015151791</v>
      </c>
      <c r="E31" s="134">
        <f t="shared" ref="E31:AM31" si="16">SUM(E20:E30)</f>
        <v>5136031.0802583443</v>
      </c>
      <c r="F31" s="134">
        <f t="shared" si="16"/>
        <v>7376062.2396859853</v>
      </c>
      <c r="G31" s="134">
        <f t="shared" si="16"/>
        <v>10013533.472555524</v>
      </c>
      <c r="H31" s="134">
        <f t="shared" si="16"/>
        <v>12246074.686151296</v>
      </c>
      <c r="I31" s="134">
        <f t="shared" si="16"/>
        <v>16949625.770883497</v>
      </c>
      <c r="J31" s="134">
        <f t="shared" si="16"/>
        <v>20698356.420932729</v>
      </c>
      <c r="K31" s="134">
        <f t="shared" si="16"/>
        <v>24719005.719530124</v>
      </c>
      <c r="L31" s="134">
        <f t="shared" si="16"/>
        <v>27896929.516895697</v>
      </c>
      <c r="M31" s="134">
        <f t="shared" si="16"/>
        <v>30684212.249170311</v>
      </c>
      <c r="N31" s="134">
        <f t="shared" si="16"/>
        <v>39291787.206975184</v>
      </c>
      <c r="O31" s="134">
        <f t="shared" si="16"/>
        <v>39291787.206975184</v>
      </c>
      <c r="P31" s="134">
        <f t="shared" si="16"/>
        <v>39291787.206975184</v>
      </c>
      <c r="Q31" s="134">
        <f t="shared" si="16"/>
        <v>39291787.206975184</v>
      </c>
      <c r="R31" s="134">
        <f t="shared" si="16"/>
        <v>39291787.206975184</v>
      </c>
      <c r="S31" s="134">
        <f t="shared" si="16"/>
        <v>39291787.206975184</v>
      </c>
      <c r="T31" s="134">
        <f t="shared" si="16"/>
        <v>39291787.206975184</v>
      </c>
      <c r="U31" s="134">
        <f t="shared" si="16"/>
        <v>39291787.206975184</v>
      </c>
      <c r="V31" s="134">
        <f t="shared" si="16"/>
        <v>39291787.206975184</v>
      </c>
      <c r="W31" s="134">
        <f t="shared" si="16"/>
        <v>39291787.206975184</v>
      </c>
      <c r="X31" s="134">
        <f t="shared" si="16"/>
        <v>39291787.206975184</v>
      </c>
      <c r="Y31" s="134">
        <f t="shared" si="16"/>
        <v>39291787.206975184</v>
      </c>
      <c r="Z31" s="134">
        <f t="shared" si="16"/>
        <v>39291787.206975184</v>
      </c>
      <c r="AA31" s="134">
        <f t="shared" si="16"/>
        <v>39291787.206975184</v>
      </c>
      <c r="AB31" s="134">
        <f t="shared" si="16"/>
        <v>39291787.206975184</v>
      </c>
      <c r="AC31" s="134">
        <f t="shared" si="16"/>
        <v>39291787.206975184</v>
      </c>
      <c r="AD31" s="134">
        <f t="shared" si="16"/>
        <v>39291787.206975184</v>
      </c>
      <c r="AE31" s="134">
        <f t="shared" si="16"/>
        <v>39291787.206975184</v>
      </c>
      <c r="AF31" s="134">
        <f t="shared" si="16"/>
        <v>39291787.206975184</v>
      </c>
      <c r="AG31" s="134">
        <f t="shared" si="16"/>
        <v>39291787.206975184</v>
      </c>
      <c r="AH31" s="134">
        <f t="shared" si="16"/>
        <v>39291787.206975184</v>
      </c>
      <c r="AI31" s="134">
        <f t="shared" si="16"/>
        <v>39291787.206975184</v>
      </c>
      <c r="AJ31" s="134">
        <f t="shared" si="16"/>
        <v>39291787.206975184</v>
      </c>
      <c r="AK31" s="134">
        <f t="shared" si="16"/>
        <v>39291787.206975184</v>
      </c>
      <c r="AL31" s="134">
        <f t="shared" si="16"/>
        <v>39291787.206975184</v>
      </c>
      <c r="AM31" s="134">
        <f t="shared" si="16"/>
        <v>39291787.206975184</v>
      </c>
    </row>
    <row r="32" spans="1:41" x14ac:dyDescent="0.25">
      <c r="A32" s="248"/>
      <c r="B32" s="126"/>
      <c r="C32" s="329"/>
      <c r="D32" s="330"/>
      <c r="E32" s="331"/>
      <c r="F32" s="330"/>
      <c r="G32" s="330"/>
      <c r="H32" s="331"/>
      <c r="I32" s="330"/>
      <c r="J32" s="330"/>
      <c r="K32" s="330"/>
      <c r="L32" s="330"/>
      <c r="M32" s="330"/>
      <c r="N32" s="296" t="s">
        <v>184</v>
      </c>
      <c r="O32" s="295">
        <f>SUM(C5:N15)</f>
        <v>39291787.206975184</v>
      </c>
      <c r="P32" s="330"/>
      <c r="Q32" s="331"/>
      <c r="R32" s="330"/>
      <c r="S32" s="330"/>
      <c r="T32" s="331"/>
      <c r="U32" s="330"/>
      <c r="V32" s="330"/>
      <c r="W32" s="331"/>
      <c r="X32" s="330"/>
      <c r="Y32" s="330"/>
      <c r="Z32" s="331"/>
      <c r="AA32" s="330"/>
      <c r="AB32" s="330"/>
      <c r="AC32" s="331"/>
      <c r="AD32" s="330"/>
      <c r="AE32" s="126"/>
      <c r="AF32" s="128"/>
      <c r="AG32" s="126"/>
      <c r="AH32" s="126"/>
      <c r="AI32" s="128"/>
      <c r="AJ32" s="126"/>
      <c r="AK32" s="126"/>
      <c r="AL32" s="128"/>
      <c r="AM32" s="126"/>
    </row>
    <row r="33" spans="1:39" ht="15.75" thickBot="1" x14ac:dyDescent="0.3">
      <c r="A33" s="127"/>
      <c r="B33" s="127"/>
      <c r="C33" s="127"/>
      <c r="D33" s="127"/>
      <c r="E33" s="127"/>
      <c r="F33" s="127"/>
      <c r="G33" s="127"/>
      <c r="H33" s="127"/>
      <c r="O33" s="378" t="s">
        <v>233</v>
      </c>
      <c r="P33" s="127"/>
      <c r="Q33" s="127"/>
      <c r="R33" s="127"/>
      <c r="S33" s="127"/>
      <c r="T33" s="127"/>
      <c r="U33" s="127"/>
      <c r="V33" s="127"/>
      <c r="W33" s="127"/>
      <c r="X33" s="127"/>
      <c r="Y33" s="127"/>
      <c r="Z33" s="127"/>
      <c r="AA33" s="127"/>
      <c r="AB33" s="127"/>
      <c r="AC33" s="127"/>
      <c r="AD33" s="127"/>
      <c r="AE33" s="127"/>
      <c r="AF33" s="479" t="s">
        <v>275</v>
      </c>
      <c r="AG33" s="127"/>
      <c r="AH33" s="127"/>
      <c r="AI33" s="127"/>
      <c r="AJ33" s="127"/>
      <c r="AK33" s="127"/>
      <c r="AL33" s="127"/>
      <c r="AM33" s="127"/>
    </row>
    <row r="34" spans="1:39" ht="16.5" thickBot="1" x14ac:dyDescent="0.3">
      <c r="A34" s="571" t="s">
        <v>15</v>
      </c>
      <c r="B34" s="152" t="s">
        <v>10</v>
      </c>
      <c r="C34" s="142">
        <f>C$4</f>
        <v>44927</v>
      </c>
      <c r="D34" s="142">
        <f t="shared" ref="D34:AM34" si="17">D$4</f>
        <v>44958</v>
      </c>
      <c r="E34" s="142">
        <f t="shared" si="17"/>
        <v>44986</v>
      </c>
      <c r="F34" s="142">
        <f t="shared" si="17"/>
        <v>45017</v>
      </c>
      <c r="G34" s="142">
        <f t="shared" si="17"/>
        <v>45047</v>
      </c>
      <c r="H34" s="142">
        <f t="shared" si="17"/>
        <v>45078</v>
      </c>
      <c r="I34" s="142">
        <f t="shared" si="17"/>
        <v>45108</v>
      </c>
      <c r="J34" s="142">
        <f t="shared" si="17"/>
        <v>45139</v>
      </c>
      <c r="K34" s="142">
        <f t="shared" si="17"/>
        <v>45170</v>
      </c>
      <c r="L34" s="142">
        <f t="shared" si="17"/>
        <v>45200</v>
      </c>
      <c r="M34" s="142">
        <f t="shared" si="17"/>
        <v>45231</v>
      </c>
      <c r="N34" s="142">
        <f t="shared" si="17"/>
        <v>45261</v>
      </c>
      <c r="O34" s="142">
        <f t="shared" si="17"/>
        <v>45292</v>
      </c>
      <c r="P34" s="142">
        <f t="shared" si="17"/>
        <v>45323</v>
      </c>
      <c r="Q34" s="142">
        <f t="shared" si="17"/>
        <v>45352</v>
      </c>
      <c r="R34" s="142">
        <f t="shared" si="17"/>
        <v>45383</v>
      </c>
      <c r="S34" s="142">
        <f t="shared" si="17"/>
        <v>45413</v>
      </c>
      <c r="T34" s="142">
        <f t="shared" si="17"/>
        <v>45444</v>
      </c>
      <c r="U34" s="142">
        <f t="shared" si="17"/>
        <v>45474</v>
      </c>
      <c r="V34" s="142">
        <f t="shared" si="17"/>
        <v>45505</v>
      </c>
      <c r="W34" s="142">
        <f t="shared" si="17"/>
        <v>45536</v>
      </c>
      <c r="X34" s="142">
        <f t="shared" si="17"/>
        <v>45566</v>
      </c>
      <c r="Y34" s="142">
        <f t="shared" si="17"/>
        <v>45597</v>
      </c>
      <c r="Z34" s="142">
        <f t="shared" si="17"/>
        <v>45627</v>
      </c>
      <c r="AA34" s="142">
        <f t="shared" si="17"/>
        <v>45658</v>
      </c>
      <c r="AB34" s="142">
        <f t="shared" si="17"/>
        <v>45689</v>
      </c>
      <c r="AC34" s="142">
        <f t="shared" si="17"/>
        <v>45717</v>
      </c>
      <c r="AD34" s="142">
        <f t="shared" si="17"/>
        <v>45748</v>
      </c>
      <c r="AE34" s="142">
        <f t="shared" si="17"/>
        <v>45778</v>
      </c>
      <c r="AF34" s="480">
        <f t="shared" si="17"/>
        <v>45809</v>
      </c>
      <c r="AG34" s="142">
        <f t="shared" si="17"/>
        <v>45839</v>
      </c>
      <c r="AH34" s="142">
        <f t="shared" si="17"/>
        <v>45870</v>
      </c>
      <c r="AI34" s="142">
        <f t="shared" si="17"/>
        <v>45901</v>
      </c>
      <c r="AJ34" s="142">
        <f t="shared" si="17"/>
        <v>45931</v>
      </c>
      <c r="AK34" s="142">
        <f t="shared" si="17"/>
        <v>45962</v>
      </c>
      <c r="AL34" s="142">
        <f t="shared" si="17"/>
        <v>45992</v>
      </c>
      <c r="AM34" s="142">
        <f t="shared" si="17"/>
        <v>46023</v>
      </c>
    </row>
    <row r="35" spans="1:39" ht="15" customHeight="1" x14ac:dyDescent="0.25">
      <c r="A35" s="572"/>
      <c r="B35" s="92" t="str">
        <f t="shared" ref="B35:B46" si="18">B20</f>
        <v>Building Shell</v>
      </c>
      <c r="C35" s="332">
        <v>0</v>
      </c>
      <c r="D35" s="324">
        <f t="shared" ref="D35" si="19">C35</f>
        <v>0</v>
      </c>
      <c r="E35" s="324">
        <f t="shared" ref="E35" si="20">D35</f>
        <v>0</v>
      </c>
      <c r="F35" s="324">
        <f t="shared" ref="F35" si="21">E35</f>
        <v>0</v>
      </c>
      <c r="G35" s="324">
        <f t="shared" ref="G35" si="22">F35</f>
        <v>0</v>
      </c>
      <c r="H35" s="324">
        <f t="shared" ref="H35" si="23">G35</f>
        <v>0</v>
      </c>
      <c r="I35" s="324">
        <f t="shared" ref="I35" si="24">H35</f>
        <v>0</v>
      </c>
      <c r="J35" s="324">
        <f t="shared" ref="J35" si="25">I35</f>
        <v>0</v>
      </c>
      <c r="K35" s="324">
        <f t="shared" ref="K35" si="26">J35</f>
        <v>0</v>
      </c>
      <c r="L35" s="324">
        <f t="shared" ref="L35" si="27">K35</f>
        <v>0</v>
      </c>
      <c r="M35" s="324">
        <f t="shared" ref="M35" si="28">L35</f>
        <v>0</v>
      </c>
      <c r="N35" s="324">
        <f t="shared" ref="N35" si="29">M35</f>
        <v>0</v>
      </c>
      <c r="O35" s="324">
        <f t="shared" ref="O35" si="30">N35</f>
        <v>0</v>
      </c>
      <c r="P35" s="324">
        <f t="shared" ref="P35" si="31">O35</f>
        <v>0</v>
      </c>
      <c r="Q35" s="324">
        <f t="shared" ref="Q35" si="32">P35</f>
        <v>0</v>
      </c>
      <c r="R35" s="324">
        <f t="shared" ref="R35:AM35" si="33">Q35</f>
        <v>0</v>
      </c>
      <c r="S35" s="324">
        <f t="shared" si="33"/>
        <v>0</v>
      </c>
      <c r="T35" s="324">
        <f t="shared" si="33"/>
        <v>0</v>
      </c>
      <c r="U35" s="324">
        <f t="shared" si="33"/>
        <v>0</v>
      </c>
      <c r="V35" s="324">
        <f t="shared" si="33"/>
        <v>0</v>
      </c>
      <c r="W35" s="324">
        <f t="shared" si="33"/>
        <v>0</v>
      </c>
      <c r="X35" s="324">
        <f t="shared" si="33"/>
        <v>0</v>
      </c>
      <c r="Y35" s="324">
        <f t="shared" si="33"/>
        <v>0</v>
      </c>
      <c r="Z35" s="324">
        <f t="shared" si="33"/>
        <v>0</v>
      </c>
      <c r="AA35" s="324">
        <f t="shared" si="33"/>
        <v>0</v>
      </c>
      <c r="AB35" s="324">
        <f t="shared" si="33"/>
        <v>0</v>
      </c>
      <c r="AC35" s="324">
        <f t="shared" si="33"/>
        <v>0</v>
      </c>
      <c r="AD35" s="324">
        <f t="shared" si="33"/>
        <v>0</v>
      </c>
      <c r="AE35" s="324">
        <f t="shared" si="33"/>
        <v>0</v>
      </c>
      <c r="AF35" s="482">
        <f>Z20</f>
        <v>99066.637136957041</v>
      </c>
      <c r="AG35" s="324">
        <f t="shared" si="33"/>
        <v>99066.637136957041</v>
      </c>
      <c r="AH35" s="324">
        <f t="shared" si="33"/>
        <v>99066.637136957041</v>
      </c>
      <c r="AI35" s="324">
        <f t="shared" si="33"/>
        <v>99066.637136957041</v>
      </c>
      <c r="AJ35" s="324">
        <f t="shared" si="33"/>
        <v>99066.637136957041</v>
      </c>
      <c r="AK35" s="324">
        <f t="shared" si="33"/>
        <v>99066.637136957041</v>
      </c>
      <c r="AL35" s="324">
        <f t="shared" si="33"/>
        <v>99066.637136957041</v>
      </c>
      <c r="AM35" s="324">
        <f t="shared" si="33"/>
        <v>99066.637136957041</v>
      </c>
    </row>
    <row r="36" spans="1:39" x14ac:dyDescent="0.25">
      <c r="A36" s="572"/>
      <c r="B36" s="153" t="str">
        <f t="shared" si="18"/>
        <v>Cooling</v>
      </c>
      <c r="C36" s="3">
        <v>0</v>
      </c>
      <c r="D36" s="3">
        <v>0</v>
      </c>
      <c r="E36" s="3">
        <v>0</v>
      </c>
      <c r="F36" s="324">
        <v>0</v>
      </c>
      <c r="G36" s="3">
        <f t="shared" ref="G36:N36" si="34">F36</f>
        <v>0</v>
      </c>
      <c r="H36" s="3">
        <f t="shared" si="34"/>
        <v>0</v>
      </c>
      <c r="I36" s="3">
        <f t="shared" si="34"/>
        <v>0</v>
      </c>
      <c r="J36" s="3">
        <f t="shared" si="34"/>
        <v>0</v>
      </c>
      <c r="K36" s="3">
        <f t="shared" si="34"/>
        <v>0</v>
      </c>
      <c r="L36" s="3">
        <f t="shared" si="34"/>
        <v>0</v>
      </c>
      <c r="M36" s="3">
        <f t="shared" si="34"/>
        <v>0</v>
      </c>
      <c r="N36" s="3">
        <f t="shared" si="34"/>
        <v>0</v>
      </c>
      <c r="O36" s="3">
        <f t="shared" ref="O36:AM36" si="35">N36</f>
        <v>0</v>
      </c>
      <c r="P36" s="3">
        <f t="shared" si="35"/>
        <v>0</v>
      </c>
      <c r="Q36" s="3">
        <f t="shared" si="35"/>
        <v>0</v>
      </c>
      <c r="R36" s="3">
        <f t="shared" si="35"/>
        <v>0</v>
      </c>
      <c r="S36" s="3">
        <f t="shared" si="35"/>
        <v>0</v>
      </c>
      <c r="T36" s="3">
        <f t="shared" si="35"/>
        <v>0</v>
      </c>
      <c r="U36" s="3">
        <f t="shared" si="35"/>
        <v>0</v>
      </c>
      <c r="V36" s="3">
        <f t="shared" si="35"/>
        <v>0</v>
      </c>
      <c r="W36" s="3">
        <f t="shared" si="35"/>
        <v>0</v>
      </c>
      <c r="X36" s="3">
        <f t="shared" si="35"/>
        <v>0</v>
      </c>
      <c r="Y36" s="3">
        <f t="shared" si="35"/>
        <v>0</v>
      </c>
      <c r="Z36" s="3">
        <f t="shared" si="35"/>
        <v>0</v>
      </c>
      <c r="AA36" s="3">
        <f t="shared" si="35"/>
        <v>0</v>
      </c>
      <c r="AB36" s="3">
        <f t="shared" si="35"/>
        <v>0</v>
      </c>
      <c r="AC36" s="3">
        <f t="shared" si="35"/>
        <v>0</v>
      </c>
      <c r="AD36" s="3">
        <f t="shared" si="35"/>
        <v>0</v>
      </c>
      <c r="AE36" s="3">
        <f t="shared" si="35"/>
        <v>0</v>
      </c>
      <c r="AF36" s="481">
        <f t="shared" ref="AF36:AF44" si="36">Z21</f>
        <v>22857377.080154419</v>
      </c>
      <c r="AG36" s="3">
        <f t="shared" si="35"/>
        <v>22857377.080154419</v>
      </c>
      <c r="AH36" s="3">
        <f t="shared" si="35"/>
        <v>22857377.080154419</v>
      </c>
      <c r="AI36" s="3">
        <f t="shared" si="35"/>
        <v>22857377.080154419</v>
      </c>
      <c r="AJ36" s="3">
        <f t="shared" si="35"/>
        <v>22857377.080154419</v>
      </c>
      <c r="AK36" s="3">
        <f t="shared" si="35"/>
        <v>22857377.080154419</v>
      </c>
      <c r="AL36" s="3">
        <f t="shared" si="35"/>
        <v>22857377.080154419</v>
      </c>
      <c r="AM36" s="3">
        <f t="shared" si="35"/>
        <v>22857377.080154419</v>
      </c>
    </row>
    <row r="37" spans="1:39" x14ac:dyDescent="0.25">
      <c r="A37" s="572"/>
      <c r="B37" s="92" t="str">
        <f t="shared" si="18"/>
        <v>Freezer</v>
      </c>
      <c r="C37" s="3">
        <v>0</v>
      </c>
      <c r="D37" s="3">
        <v>0</v>
      </c>
      <c r="E37" s="3">
        <v>0</v>
      </c>
      <c r="F37" s="324">
        <v>0</v>
      </c>
      <c r="G37" s="3">
        <f t="shared" ref="G37:AM37" si="37">F37</f>
        <v>0</v>
      </c>
      <c r="H37" s="3">
        <f t="shared" si="37"/>
        <v>0</v>
      </c>
      <c r="I37" s="3">
        <f t="shared" si="37"/>
        <v>0</v>
      </c>
      <c r="J37" s="3">
        <f t="shared" si="37"/>
        <v>0</v>
      </c>
      <c r="K37" s="3">
        <f t="shared" si="37"/>
        <v>0</v>
      </c>
      <c r="L37" s="3">
        <f t="shared" si="37"/>
        <v>0</v>
      </c>
      <c r="M37" s="3">
        <f t="shared" si="37"/>
        <v>0</v>
      </c>
      <c r="N37" s="3">
        <f t="shared" si="37"/>
        <v>0</v>
      </c>
      <c r="O37" s="3">
        <f t="shared" si="37"/>
        <v>0</v>
      </c>
      <c r="P37" s="3">
        <f t="shared" si="37"/>
        <v>0</v>
      </c>
      <c r="Q37" s="3">
        <f t="shared" si="37"/>
        <v>0</v>
      </c>
      <c r="R37" s="3">
        <f t="shared" si="37"/>
        <v>0</v>
      </c>
      <c r="S37" s="3">
        <f t="shared" si="37"/>
        <v>0</v>
      </c>
      <c r="T37" s="3">
        <f t="shared" si="37"/>
        <v>0</v>
      </c>
      <c r="U37" s="3">
        <f t="shared" si="37"/>
        <v>0</v>
      </c>
      <c r="V37" s="3">
        <f t="shared" si="37"/>
        <v>0</v>
      </c>
      <c r="W37" s="3">
        <f t="shared" si="37"/>
        <v>0</v>
      </c>
      <c r="X37" s="3">
        <f t="shared" si="37"/>
        <v>0</v>
      </c>
      <c r="Y37" s="3">
        <f t="shared" si="37"/>
        <v>0</v>
      </c>
      <c r="Z37" s="3">
        <f t="shared" si="37"/>
        <v>0</v>
      </c>
      <c r="AA37" s="3">
        <f t="shared" si="37"/>
        <v>0</v>
      </c>
      <c r="AB37" s="3">
        <f t="shared" si="37"/>
        <v>0</v>
      </c>
      <c r="AC37" s="3">
        <f t="shared" si="37"/>
        <v>0</v>
      </c>
      <c r="AD37" s="3">
        <f t="shared" si="37"/>
        <v>0</v>
      </c>
      <c r="AE37" s="3">
        <f t="shared" si="37"/>
        <v>0</v>
      </c>
      <c r="AF37" s="481">
        <f t="shared" si="36"/>
        <v>0</v>
      </c>
      <c r="AG37" s="3">
        <f t="shared" si="37"/>
        <v>0</v>
      </c>
      <c r="AH37" s="3">
        <f t="shared" si="37"/>
        <v>0</v>
      </c>
      <c r="AI37" s="3">
        <f t="shared" si="37"/>
        <v>0</v>
      </c>
      <c r="AJ37" s="3">
        <f t="shared" si="37"/>
        <v>0</v>
      </c>
      <c r="AK37" s="3">
        <f t="shared" si="37"/>
        <v>0</v>
      </c>
      <c r="AL37" s="3">
        <f t="shared" si="37"/>
        <v>0</v>
      </c>
      <c r="AM37" s="3">
        <f t="shared" si="37"/>
        <v>0</v>
      </c>
    </row>
    <row r="38" spans="1:39" x14ac:dyDescent="0.25">
      <c r="A38" s="572"/>
      <c r="B38" s="92" t="str">
        <f t="shared" si="18"/>
        <v>Heating</v>
      </c>
      <c r="C38" s="3">
        <v>0</v>
      </c>
      <c r="D38" s="3">
        <v>0</v>
      </c>
      <c r="E38" s="3">
        <v>0</v>
      </c>
      <c r="F38" s="324">
        <v>0</v>
      </c>
      <c r="G38" s="3">
        <f t="shared" ref="G38:AM38" si="38">F38</f>
        <v>0</v>
      </c>
      <c r="H38" s="3">
        <f t="shared" si="38"/>
        <v>0</v>
      </c>
      <c r="I38" s="3">
        <f t="shared" si="38"/>
        <v>0</v>
      </c>
      <c r="J38" s="3">
        <f t="shared" si="38"/>
        <v>0</v>
      </c>
      <c r="K38" s="3">
        <f t="shared" si="38"/>
        <v>0</v>
      </c>
      <c r="L38" s="3">
        <f t="shared" si="38"/>
        <v>0</v>
      </c>
      <c r="M38" s="3">
        <f t="shared" si="38"/>
        <v>0</v>
      </c>
      <c r="N38" s="3">
        <f t="shared" si="38"/>
        <v>0</v>
      </c>
      <c r="O38" s="3">
        <f t="shared" si="38"/>
        <v>0</v>
      </c>
      <c r="P38" s="3">
        <f t="shared" si="38"/>
        <v>0</v>
      </c>
      <c r="Q38" s="3">
        <f t="shared" si="38"/>
        <v>0</v>
      </c>
      <c r="R38" s="3">
        <f t="shared" si="38"/>
        <v>0</v>
      </c>
      <c r="S38" s="3">
        <f t="shared" si="38"/>
        <v>0</v>
      </c>
      <c r="T38" s="3">
        <f t="shared" si="38"/>
        <v>0</v>
      </c>
      <c r="U38" s="3">
        <f t="shared" si="38"/>
        <v>0</v>
      </c>
      <c r="V38" s="3">
        <f t="shared" si="38"/>
        <v>0</v>
      </c>
      <c r="W38" s="3">
        <f t="shared" si="38"/>
        <v>0</v>
      </c>
      <c r="X38" s="3">
        <f t="shared" si="38"/>
        <v>0</v>
      </c>
      <c r="Y38" s="3">
        <f t="shared" si="38"/>
        <v>0</v>
      </c>
      <c r="Z38" s="3">
        <f t="shared" si="38"/>
        <v>0</v>
      </c>
      <c r="AA38" s="3">
        <f t="shared" si="38"/>
        <v>0</v>
      </c>
      <c r="AB38" s="3">
        <f t="shared" si="38"/>
        <v>0</v>
      </c>
      <c r="AC38" s="3">
        <f t="shared" si="38"/>
        <v>0</v>
      </c>
      <c r="AD38" s="3">
        <f t="shared" si="38"/>
        <v>0</v>
      </c>
      <c r="AE38" s="3">
        <f t="shared" si="38"/>
        <v>0</v>
      </c>
      <c r="AF38" s="481">
        <f t="shared" si="36"/>
        <v>14961094.009258272</v>
      </c>
      <c r="AG38" s="3">
        <f t="shared" si="38"/>
        <v>14961094.009258272</v>
      </c>
      <c r="AH38" s="3">
        <f t="shared" si="38"/>
        <v>14961094.009258272</v>
      </c>
      <c r="AI38" s="3">
        <f t="shared" si="38"/>
        <v>14961094.009258272</v>
      </c>
      <c r="AJ38" s="3">
        <f t="shared" si="38"/>
        <v>14961094.009258272</v>
      </c>
      <c r="AK38" s="3">
        <f t="shared" si="38"/>
        <v>14961094.009258272</v>
      </c>
      <c r="AL38" s="3">
        <f t="shared" si="38"/>
        <v>14961094.009258272</v>
      </c>
      <c r="AM38" s="3">
        <f t="shared" si="38"/>
        <v>14961094.009258272</v>
      </c>
    </row>
    <row r="39" spans="1:39" x14ac:dyDescent="0.25">
      <c r="A39" s="572"/>
      <c r="B39" s="153" t="str">
        <f t="shared" si="18"/>
        <v>HVAC</v>
      </c>
      <c r="C39" s="3">
        <v>0</v>
      </c>
      <c r="D39" s="3">
        <v>0</v>
      </c>
      <c r="E39" s="3">
        <v>0</v>
      </c>
      <c r="F39" s="324">
        <v>0</v>
      </c>
      <c r="G39" s="3">
        <f t="shared" ref="G39:AM39" si="39">F39</f>
        <v>0</v>
      </c>
      <c r="H39" s="3">
        <f t="shared" si="39"/>
        <v>0</v>
      </c>
      <c r="I39" s="3">
        <f t="shared" si="39"/>
        <v>0</v>
      </c>
      <c r="J39" s="3">
        <f t="shared" si="39"/>
        <v>0</v>
      </c>
      <c r="K39" s="3">
        <f t="shared" si="39"/>
        <v>0</v>
      </c>
      <c r="L39" s="3">
        <f t="shared" si="39"/>
        <v>0</v>
      </c>
      <c r="M39" s="3">
        <f t="shared" si="39"/>
        <v>0</v>
      </c>
      <c r="N39" s="3">
        <f t="shared" si="39"/>
        <v>0</v>
      </c>
      <c r="O39" s="377">
        <f>O47</f>
        <v>-432119.26345257438</v>
      </c>
      <c r="P39" s="3">
        <f t="shared" si="39"/>
        <v>-432119.26345257438</v>
      </c>
      <c r="Q39" s="3">
        <f t="shared" si="39"/>
        <v>-432119.26345257438</v>
      </c>
      <c r="R39" s="3">
        <f t="shared" si="39"/>
        <v>-432119.26345257438</v>
      </c>
      <c r="S39" s="3">
        <f t="shared" si="39"/>
        <v>-432119.26345257438</v>
      </c>
      <c r="T39" s="3">
        <f t="shared" si="39"/>
        <v>-432119.26345257438</v>
      </c>
      <c r="U39" s="3">
        <f t="shared" si="39"/>
        <v>-432119.26345257438</v>
      </c>
      <c r="V39" s="3">
        <f t="shared" si="39"/>
        <v>-432119.26345257438</v>
      </c>
      <c r="W39" s="3">
        <f t="shared" si="39"/>
        <v>-432119.26345257438</v>
      </c>
      <c r="X39" s="3">
        <f t="shared" si="39"/>
        <v>-432119.26345257438</v>
      </c>
      <c r="Y39" s="3">
        <f t="shared" si="39"/>
        <v>-432119.26345257438</v>
      </c>
      <c r="Z39" s="3">
        <f t="shared" si="39"/>
        <v>-432119.26345257438</v>
      </c>
      <c r="AA39" s="3">
        <f t="shared" si="39"/>
        <v>-432119.26345257438</v>
      </c>
      <c r="AB39" s="3">
        <f t="shared" si="39"/>
        <v>-432119.26345257438</v>
      </c>
      <c r="AC39" s="3">
        <f t="shared" si="39"/>
        <v>-432119.26345257438</v>
      </c>
      <c r="AD39" s="3">
        <f t="shared" si="39"/>
        <v>-432119.26345257438</v>
      </c>
      <c r="AE39" s="3">
        <f t="shared" si="39"/>
        <v>-432119.26345257438</v>
      </c>
      <c r="AF39" s="481">
        <f t="shared" si="36"/>
        <v>580514.38891156111</v>
      </c>
      <c r="AG39" s="3">
        <f t="shared" si="39"/>
        <v>580514.38891156111</v>
      </c>
      <c r="AH39" s="3">
        <f t="shared" si="39"/>
        <v>580514.38891156111</v>
      </c>
      <c r="AI39" s="3">
        <f t="shared" si="39"/>
        <v>580514.38891156111</v>
      </c>
      <c r="AJ39" s="3">
        <f t="shared" si="39"/>
        <v>580514.38891156111</v>
      </c>
      <c r="AK39" s="3">
        <f t="shared" si="39"/>
        <v>580514.38891156111</v>
      </c>
      <c r="AL39" s="3">
        <f t="shared" si="39"/>
        <v>580514.38891156111</v>
      </c>
      <c r="AM39" s="3">
        <f t="shared" si="39"/>
        <v>580514.38891156111</v>
      </c>
    </row>
    <row r="40" spans="1:39" x14ac:dyDescent="0.25">
      <c r="A40" s="572"/>
      <c r="B40" s="92" t="str">
        <f t="shared" si="18"/>
        <v>Lighting</v>
      </c>
      <c r="C40" s="3">
        <v>0</v>
      </c>
      <c r="D40" s="3">
        <v>0</v>
      </c>
      <c r="E40" s="3">
        <v>0</v>
      </c>
      <c r="F40" s="324">
        <v>0</v>
      </c>
      <c r="G40" s="3">
        <f t="shared" ref="G40:AM40" si="40">F40</f>
        <v>0</v>
      </c>
      <c r="H40" s="3">
        <f t="shared" si="40"/>
        <v>0</v>
      </c>
      <c r="I40" s="3">
        <f t="shared" si="40"/>
        <v>0</v>
      </c>
      <c r="J40" s="3">
        <f t="shared" si="40"/>
        <v>0</v>
      </c>
      <c r="K40" s="3">
        <f t="shared" si="40"/>
        <v>0</v>
      </c>
      <c r="L40" s="3">
        <f t="shared" si="40"/>
        <v>0</v>
      </c>
      <c r="M40" s="3">
        <f t="shared" si="40"/>
        <v>0</v>
      </c>
      <c r="N40" s="3">
        <f t="shared" si="40"/>
        <v>0</v>
      </c>
      <c r="O40" s="3">
        <f t="shared" si="40"/>
        <v>0</v>
      </c>
      <c r="P40" s="3">
        <f t="shared" si="40"/>
        <v>0</v>
      </c>
      <c r="Q40" s="3">
        <f t="shared" si="40"/>
        <v>0</v>
      </c>
      <c r="R40" s="3">
        <f t="shared" si="40"/>
        <v>0</v>
      </c>
      <c r="S40" s="3">
        <f t="shared" si="40"/>
        <v>0</v>
      </c>
      <c r="T40" s="3">
        <f t="shared" si="40"/>
        <v>0</v>
      </c>
      <c r="U40" s="3">
        <f t="shared" si="40"/>
        <v>0</v>
      </c>
      <c r="V40" s="3">
        <f t="shared" si="40"/>
        <v>0</v>
      </c>
      <c r="W40" s="3">
        <f t="shared" si="40"/>
        <v>0</v>
      </c>
      <c r="X40" s="3">
        <f t="shared" si="40"/>
        <v>0</v>
      </c>
      <c r="Y40" s="3">
        <f t="shared" si="40"/>
        <v>0</v>
      </c>
      <c r="Z40" s="3">
        <f t="shared" si="40"/>
        <v>0</v>
      </c>
      <c r="AA40" s="3">
        <f t="shared" si="40"/>
        <v>0</v>
      </c>
      <c r="AB40" s="3">
        <f t="shared" si="40"/>
        <v>0</v>
      </c>
      <c r="AC40" s="3">
        <f t="shared" si="40"/>
        <v>0</v>
      </c>
      <c r="AD40" s="3">
        <f t="shared" si="40"/>
        <v>0</v>
      </c>
      <c r="AE40" s="3">
        <f t="shared" si="40"/>
        <v>0</v>
      </c>
      <c r="AF40" s="481">
        <f t="shared" si="36"/>
        <v>91572.713654290506</v>
      </c>
      <c r="AG40" s="3">
        <f t="shared" si="40"/>
        <v>91572.713654290506</v>
      </c>
      <c r="AH40" s="3">
        <f t="shared" si="40"/>
        <v>91572.713654290506</v>
      </c>
      <c r="AI40" s="3">
        <f t="shared" si="40"/>
        <v>91572.713654290506</v>
      </c>
      <c r="AJ40" s="3">
        <f t="shared" si="40"/>
        <v>91572.713654290506</v>
      </c>
      <c r="AK40" s="3">
        <f t="shared" si="40"/>
        <v>91572.713654290506</v>
      </c>
      <c r="AL40" s="3">
        <f t="shared" si="40"/>
        <v>91572.713654290506</v>
      </c>
      <c r="AM40" s="3">
        <f t="shared" si="40"/>
        <v>91572.713654290506</v>
      </c>
    </row>
    <row r="41" spans="1:39" x14ac:dyDescent="0.25">
      <c r="A41" s="572"/>
      <c r="B41" s="92" t="str">
        <f t="shared" si="18"/>
        <v>Miscellaneous</v>
      </c>
      <c r="C41" s="3">
        <v>0</v>
      </c>
      <c r="D41" s="3">
        <v>0</v>
      </c>
      <c r="E41" s="3">
        <v>0</v>
      </c>
      <c r="F41" s="324">
        <v>0</v>
      </c>
      <c r="G41" s="3">
        <f t="shared" ref="G41:AM41" si="41">F41</f>
        <v>0</v>
      </c>
      <c r="H41" s="3">
        <f t="shared" si="41"/>
        <v>0</v>
      </c>
      <c r="I41" s="3">
        <f t="shared" si="41"/>
        <v>0</v>
      </c>
      <c r="J41" s="3">
        <f t="shared" si="41"/>
        <v>0</v>
      </c>
      <c r="K41" s="3">
        <f t="shared" si="41"/>
        <v>0</v>
      </c>
      <c r="L41" s="3">
        <f t="shared" si="41"/>
        <v>0</v>
      </c>
      <c r="M41" s="3">
        <f t="shared" si="41"/>
        <v>0</v>
      </c>
      <c r="N41" s="3">
        <f t="shared" si="41"/>
        <v>0</v>
      </c>
      <c r="O41" s="3">
        <f t="shared" si="41"/>
        <v>0</v>
      </c>
      <c r="P41" s="3">
        <f t="shared" si="41"/>
        <v>0</v>
      </c>
      <c r="Q41" s="3">
        <f t="shared" si="41"/>
        <v>0</v>
      </c>
      <c r="R41" s="3">
        <f t="shared" si="41"/>
        <v>0</v>
      </c>
      <c r="S41" s="3">
        <f t="shared" si="41"/>
        <v>0</v>
      </c>
      <c r="T41" s="3">
        <f t="shared" si="41"/>
        <v>0</v>
      </c>
      <c r="U41" s="3">
        <f t="shared" si="41"/>
        <v>0</v>
      </c>
      <c r="V41" s="3">
        <f t="shared" si="41"/>
        <v>0</v>
      </c>
      <c r="W41" s="3">
        <f t="shared" si="41"/>
        <v>0</v>
      </c>
      <c r="X41" s="3">
        <f t="shared" si="41"/>
        <v>0</v>
      </c>
      <c r="Y41" s="3">
        <f t="shared" si="41"/>
        <v>0</v>
      </c>
      <c r="Z41" s="3">
        <f t="shared" si="41"/>
        <v>0</v>
      </c>
      <c r="AA41" s="3">
        <f t="shared" si="41"/>
        <v>0</v>
      </c>
      <c r="AB41" s="3">
        <f t="shared" si="41"/>
        <v>0</v>
      </c>
      <c r="AC41" s="3">
        <f t="shared" si="41"/>
        <v>0</v>
      </c>
      <c r="AD41" s="3">
        <f t="shared" si="41"/>
        <v>0</v>
      </c>
      <c r="AE41" s="3">
        <f t="shared" si="41"/>
        <v>0</v>
      </c>
      <c r="AF41" s="481">
        <f t="shared" si="36"/>
        <v>125220.15384948757</v>
      </c>
      <c r="AG41" s="3">
        <f t="shared" si="41"/>
        <v>125220.15384948757</v>
      </c>
      <c r="AH41" s="3">
        <f t="shared" si="41"/>
        <v>125220.15384948757</v>
      </c>
      <c r="AI41" s="3">
        <f t="shared" si="41"/>
        <v>125220.15384948757</v>
      </c>
      <c r="AJ41" s="3">
        <f t="shared" si="41"/>
        <v>125220.15384948757</v>
      </c>
      <c r="AK41" s="3">
        <f t="shared" si="41"/>
        <v>125220.15384948757</v>
      </c>
      <c r="AL41" s="3">
        <f t="shared" si="41"/>
        <v>125220.15384948757</v>
      </c>
      <c r="AM41" s="3">
        <f t="shared" si="41"/>
        <v>125220.15384948757</v>
      </c>
    </row>
    <row r="42" spans="1:39" x14ac:dyDescent="0.25">
      <c r="A42" s="572"/>
      <c r="B42" s="92" t="str">
        <f t="shared" si="18"/>
        <v>Pool Spa</v>
      </c>
      <c r="C42" s="3">
        <v>0</v>
      </c>
      <c r="D42" s="3">
        <v>0</v>
      </c>
      <c r="E42" s="3">
        <v>0</v>
      </c>
      <c r="F42" s="324">
        <v>0</v>
      </c>
      <c r="G42" s="3">
        <f t="shared" ref="G42:AM42" si="42">F42</f>
        <v>0</v>
      </c>
      <c r="H42" s="3">
        <f t="shared" si="42"/>
        <v>0</v>
      </c>
      <c r="I42" s="3">
        <f t="shared" si="42"/>
        <v>0</v>
      </c>
      <c r="J42" s="3">
        <f t="shared" si="42"/>
        <v>0</v>
      </c>
      <c r="K42" s="3">
        <f t="shared" si="42"/>
        <v>0</v>
      </c>
      <c r="L42" s="3">
        <f t="shared" si="42"/>
        <v>0</v>
      </c>
      <c r="M42" s="3">
        <f t="shared" si="42"/>
        <v>0</v>
      </c>
      <c r="N42" s="3">
        <f t="shared" si="42"/>
        <v>0</v>
      </c>
      <c r="O42" s="3">
        <f t="shared" si="42"/>
        <v>0</v>
      </c>
      <c r="P42" s="3">
        <f t="shared" si="42"/>
        <v>0</v>
      </c>
      <c r="Q42" s="3">
        <f t="shared" si="42"/>
        <v>0</v>
      </c>
      <c r="R42" s="3">
        <f t="shared" si="42"/>
        <v>0</v>
      </c>
      <c r="S42" s="3">
        <f t="shared" si="42"/>
        <v>0</v>
      </c>
      <c r="T42" s="3">
        <f t="shared" si="42"/>
        <v>0</v>
      </c>
      <c r="U42" s="3">
        <f t="shared" si="42"/>
        <v>0</v>
      </c>
      <c r="V42" s="3">
        <f t="shared" si="42"/>
        <v>0</v>
      </c>
      <c r="W42" s="3">
        <f t="shared" si="42"/>
        <v>0</v>
      </c>
      <c r="X42" s="3">
        <f t="shared" si="42"/>
        <v>0</v>
      </c>
      <c r="Y42" s="3">
        <f t="shared" si="42"/>
        <v>0</v>
      </c>
      <c r="Z42" s="3">
        <f t="shared" si="42"/>
        <v>0</v>
      </c>
      <c r="AA42" s="3">
        <f t="shared" si="42"/>
        <v>0</v>
      </c>
      <c r="AB42" s="3">
        <f t="shared" si="42"/>
        <v>0</v>
      </c>
      <c r="AC42" s="3">
        <f t="shared" si="42"/>
        <v>0</v>
      </c>
      <c r="AD42" s="3">
        <f t="shared" si="42"/>
        <v>0</v>
      </c>
      <c r="AE42" s="3">
        <f t="shared" si="42"/>
        <v>0</v>
      </c>
      <c r="AF42" s="481">
        <f t="shared" si="36"/>
        <v>0</v>
      </c>
      <c r="AG42" s="3">
        <f t="shared" si="42"/>
        <v>0</v>
      </c>
      <c r="AH42" s="3">
        <f t="shared" si="42"/>
        <v>0</v>
      </c>
      <c r="AI42" s="3">
        <f t="shared" si="42"/>
        <v>0</v>
      </c>
      <c r="AJ42" s="3">
        <f t="shared" si="42"/>
        <v>0</v>
      </c>
      <c r="AK42" s="3">
        <f t="shared" si="42"/>
        <v>0</v>
      </c>
      <c r="AL42" s="3">
        <f t="shared" si="42"/>
        <v>0</v>
      </c>
      <c r="AM42" s="3">
        <f t="shared" si="42"/>
        <v>0</v>
      </c>
    </row>
    <row r="43" spans="1:39" x14ac:dyDescent="0.25">
      <c r="A43" s="572"/>
      <c r="B43" s="92" t="str">
        <f t="shared" si="18"/>
        <v>Refrigeration</v>
      </c>
      <c r="C43" s="3">
        <v>0</v>
      </c>
      <c r="D43" s="3">
        <v>0</v>
      </c>
      <c r="E43" s="3">
        <v>0</v>
      </c>
      <c r="F43" s="324">
        <v>0</v>
      </c>
      <c r="G43" s="3">
        <f t="shared" ref="G43:AM43" si="43">F43</f>
        <v>0</v>
      </c>
      <c r="H43" s="3">
        <f t="shared" si="43"/>
        <v>0</v>
      </c>
      <c r="I43" s="3">
        <f t="shared" si="43"/>
        <v>0</v>
      </c>
      <c r="J43" s="3">
        <f t="shared" si="43"/>
        <v>0</v>
      </c>
      <c r="K43" s="3">
        <f t="shared" si="43"/>
        <v>0</v>
      </c>
      <c r="L43" s="3">
        <f t="shared" si="43"/>
        <v>0</v>
      </c>
      <c r="M43" s="3">
        <f t="shared" si="43"/>
        <v>0</v>
      </c>
      <c r="N43" s="3">
        <f t="shared" si="43"/>
        <v>0</v>
      </c>
      <c r="O43" s="3">
        <f t="shared" si="43"/>
        <v>0</v>
      </c>
      <c r="P43" s="3">
        <f t="shared" si="43"/>
        <v>0</v>
      </c>
      <c r="Q43" s="3">
        <f t="shared" si="43"/>
        <v>0</v>
      </c>
      <c r="R43" s="3">
        <f t="shared" si="43"/>
        <v>0</v>
      </c>
      <c r="S43" s="3">
        <f t="shared" si="43"/>
        <v>0</v>
      </c>
      <c r="T43" s="3">
        <f t="shared" si="43"/>
        <v>0</v>
      </c>
      <c r="U43" s="3">
        <f t="shared" si="43"/>
        <v>0</v>
      </c>
      <c r="V43" s="3">
        <f t="shared" si="43"/>
        <v>0</v>
      </c>
      <c r="W43" s="3">
        <f t="shared" si="43"/>
        <v>0</v>
      </c>
      <c r="X43" s="3">
        <f t="shared" si="43"/>
        <v>0</v>
      </c>
      <c r="Y43" s="3">
        <f t="shared" si="43"/>
        <v>0</v>
      </c>
      <c r="Z43" s="3">
        <f t="shared" si="43"/>
        <v>0</v>
      </c>
      <c r="AA43" s="3">
        <f t="shared" si="43"/>
        <v>0</v>
      </c>
      <c r="AB43" s="3">
        <f t="shared" si="43"/>
        <v>0</v>
      </c>
      <c r="AC43" s="3">
        <f t="shared" si="43"/>
        <v>0</v>
      </c>
      <c r="AD43" s="3">
        <f t="shared" si="43"/>
        <v>0</v>
      </c>
      <c r="AE43" s="3">
        <f t="shared" si="43"/>
        <v>0</v>
      </c>
      <c r="AF43" s="481">
        <f t="shared" si="36"/>
        <v>0</v>
      </c>
      <c r="AG43" s="3">
        <f t="shared" si="43"/>
        <v>0</v>
      </c>
      <c r="AH43" s="3">
        <f t="shared" si="43"/>
        <v>0</v>
      </c>
      <c r="AI43" s="3">
        <f t="shared" si="43"/>
        <v>0</v>
      </c>
      <c r="AJ43" s="3">
        <f t="shared" si="43"/>
        <v>0</v>
      </c>
      <c r="AK43" s="3">
        <f t="shared" si="43"/>
        <v>0</v>
      </c>
      <c r="AL43" s="3">
        <f t="shared" si="43"/>
        <v>0</v>
      </c>
      <c r="AM43" s="3">
        <f t="shared" si="43"/>
        <v>0</v>
      </c>
    </row>
    <row r="44" spans="1:39" ht="15" customHeight="1" x14ac:dyDescent="0.25">
      <c r="A44" s="572"/>
      <c r="B44" s="92" t="str">
        <f t="shared" si="18"/>
        <v>Water Heating</v>
      </c>
      <c r="C44" s="3">
        <v>0</v>
      </c>
      <c r="D44" s="3">
        <v>0</v>
      </c>
      <c r="E44" s="3">
        <v>0</v>
      </c>
      <c r="F44" s="324">
        <v>0</v>
      </c>
      <c r="G44" s="3">
        <f t="shared" ref="G44:AM44" si="44">F44</f>
        <v>0</v>
      </c>
      <c r="H44" s="3">
        <f t="shared" si="44"/>
        <v>0</v>
      </c>
      <c r="I44" s="3">
        <f t="shared" si="44"/>
        <v>0</v>
      </c>
      <c r="J44" s="3">
        <f t="shared" si="44"/>
        <v>0</v>
      </c>
      <c r="K44" s="3">
        <f t="shared" si="44"/>
        <v>0</v>
      </c>
      <c r="L44" s="3">
        <f t="shared" si="44"/>
        <v>0</v>
      </c>
      <c r="M44" s="3">
        <f t="shared" si="44"/>
        <v>0</v>
      </c>
      <c r="N44" s="3">
        <f t="shared" si="44"/>
        <v>0</v>
      </c>
      <c r="O44" s="3">
        <f t="shared" si="44"/>
        <v>0</v>
      </c>
      <c r="P44" s="3">
        <f t="shared" si="44"/>
        <v>0</v>
      </c>
      <c r="Q44" s="3">
        <f t="shared" si="44"/>
        <v>0</v>
      </c>
      <c r="R44" s="3">
        <f t="shared" si="44"/>
        <v>0</v>
      </c>
      <c r="S44" s="3">
        <f t="shared" si="44"/>
        <v>0</v>
      </c>
      <c r="T44" s="3">
        <f t="shared" si="44"/>
        <v>0</v>
      </c>
      <c r="U44" s="3">
        <f t="shared" si="44"/>
        <v>0</v>
      </c>
      <c r="V44" s="3">
        <f t="shared" si="44"/>
        <v>0</v>
      </c>
      <c r="W44" s="3">
        <f t="shared" si="44"/>
        <v>0</v>
      </c>
      <c r="X44" s="3">
        <f t="shared" si="44"/>
        <v>0</v>
      </c>
      <c r="Y44" s="3">
        <f t="shared" si="44"/>
        <v>0</v>
      </c>
      <c r="Z44" s="3">
        <f t="shared" si="44"/>
        <v>0</v>
      </c>
      <c r="AA44" s="3">
        <f t="shared" si="44"/>
        <v>0</v>
      </c>
      <c r="AB44" s="3">
        <f t="shared" si="44"/>
        <v>0</v>
      </c>
      <c r="AC44" s="3">
        <f t="shared" si="44"/>
        <v>0</v>
      </c>
      <c r="AD44" s="3">
        <f t="shared" si="44"/>
        <v>0</v>
      </c>
      <c r="AE44" s="3">
        <f t="shared" si="44"/>
        <v>0</v>
      </c>
      <c r="AF44" s="481">
        <f t="shared" si="36"/>
        <v>576942.22401019779</v>
      </c>
      <c r="AG44" s="3">
        <f t="shared" si="44"/>
        <v>576942.22401019779</v>
      </c>
      <c r="AH44" s="3">
        <f t="shared" si="44"/>
        <v>576942.22401019779</v>
      </c>
      <c r="AI44" s="3">
        <f t="shared" si="44"/>
        <v>576942.22401019779</v>
      </c>
      <c r="AJ44" s="3">
        <f t="shared" si="44"/>
        <v>576942.22401019779</v>
      </c>
      <c r="AK44" s="3">
        <f t="shared" si="44"/>
        <v>576942.22401019779</v>
      </c>
      <c r="AL44" s="3">
        <f t="shared" si="44"/>
        <v>576942.22401019779</v>
      </c>
      <c r="AM44" s="3">
        <f t="shared" si="44"/>
        <v>576942.22401019779</v>
      </c>
    </row>
    <row r="45" spans="1:39" ht="15" customHeight="1" thickBot="1" x14ac:dyDescent="0.3">
      <c r="A45" s="572"/>
      <c r="B45" s="154" t="str">
        <f t="shared" si="18"/>
        <v>Motors(uses bus. load shape)</v>
      </c>
      <c r="C45" s="150"/>
      <c r="D45" s="150"/>
      <c r="E45" s="150"/>
      <c r="F45" s="355">
        <v>0</v>
      </c>
      <c r="G45" s="150"/>
      <c r="H45" s="150"/>
      <c r="I45" s="150"/>
      <c r="J45" s="150"/>
      <c r="K45" s="150"/>
      <c r="L45" s="150"/>
      <c r="M45" s="150"/>
      <c r="N45" s="150"/>
      <c r="O45" s="150"/>
      <c r="P45" s="150"/>
      <c r="Q45" s="150"/>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39" ht="15" customHeight="1" thickBot="1" x14ac:dyDescent="0.3">
      <c r="A46" s="573"/>
      <c r="B46" s="155" t="str">
        <f t="shared" si="18"/>
        <v>Monthly kWh</v>
      </c>
      <c r="C46" s="134">
        <f>SUM(C35:C45)</f>
        <v>0</v>
      </c>
      <c r="D46" s="134">
        <f t="shared" ref="D46:AM46" si="45">SUM(D35:D45)</f>
        <v>0</v>
      </c>
      <c r="E46" s="134">
        <f t="shared" si="45"/>
        <v>0</v>
      </c>
      <c r="F46" s="134">
        <f t="shared" si="45"/>
        <v>0</v>
      </c>
      <c r="G46" s="134">
        <f t="shared" si="45"/>
        <v>0</v>
      </c>
      <c r="H46" s="134">
        <f t="shared" si="45"/>
        <v>0</v>
      </c>
      <c r="I46" s="134">
        <f t="shared" si="45"/>
        <v>0</v>
      </c>
      <c r="J46" s="134">
        <f t="shared" si="45"/>
        <v>0</v>
      </c>
      <c r="K46" s="134">
        <f t="shared" si="45"/>
        <v>0</v>
      </c>
      <c r="L46" s="134">
        <f t="shared" si="45"/>
        <v>0</v>
      </c>
      <c r="M46" s="134">
        <f t="shared" si="45"/>
        <v>0</v>
      </c>
      <c r="N46" s="374">
        <f t="shared" si="45"/>
        <v>0</v>
      </c>
      <c r="O46" s="134">
        <f t="shared" si="45"/>
        <v>-432119.26345257438</v>
      </c>
      <c r="P46" s="134">
        <f t="shared" si="45"/>
        <v>-432119.26345257438</v>
      </c>
      <c r="Q46" s="134">
        <f t="shared" si="45"/>
        <v>-432119.26345257438</v>
      </c>
      <c r="R46" s="134">
        <f t="shared" si="45"/>
        <v>-432119.26345257438</v>
      </c>
      <c r="S46" s="134">
        <f t="shared" si="45"/>
        <v>-432119.26345257438</v>
      </c>
      <c r="T46" s="134">
        <f t="shared" si="45"/>
        <v>-432119.26345257438</v>
      </c>
      <c r="U46" s="134">
        <f t="shared" si="45"/>
        <v>-432119.26345257438</v>
      </c>
      <c r="V46" s="134">
        <f t="shared" si="45"/>
        <v>-432119.26345257438</v>
      </c>
      <c r="W46" s="134">
        <f t="shared" si="45"/>
        <v>-432119.26345257438</v>
      </c>
      <c r="X46" s="134">
        <f t="shared" si="45"/>
        <v>-432119.26345257438</v>
      </c>
      <c r="Y46" s="134">
        <f t="shared" si="45"/>
        <v>-432119.26345257438</v>
      </c>
      <c r="Z46" s="134">
        <f t="shared" si="45"/>
        <v>-432119.26345257438</v>
      </c>
      <c r="AA46" s="134">
        <f t="shared" si="45"/>
        <v>-432119.26345257438</v>
      </c>
      <c r="AB46" s="134">
        <f t="shared" si="45"/>
        <v>-432119.26345257438</v>
      </c>
      <c r="AC46" s="134">
        <f t="shared" si="45"/>
        <v>-432119.26345257438</v>
      </c>
      <c r="AD46" s="134">
        <f t="shared" si="45"/>
        <v>-432119.26345257438</v>
      </c>
      <c r="AE46" s="134">
        <f t="shared" si="45"/>
        <v>-432119.26345257438</v>
      </c>
      <c r="AF46" s="134">
        <f t="shared" si="45"/>
        <v>39291787.206975184</v>
      </c>
      <c r="AG46" s="134">
        <f t="shared" si="45"/>
        <v>39291787.206975184</v>
      </c>
      <c r="AH46" s="134">
        <f t="shared" si="45"/>
        <v>39291787.206975184</v>
      </c>
      <c r="AI46" s="134">
        <f t="shared" si="45"/>
        <v>39291787.206975184</v>
      </c>
      <c r="AJ46" s="134">
        <f t="shared" si="45"/>
        <v>39291787.206975184</v>
      </c>
      <c r="AK46" s="134">
        <f t="shared" si="45"/>
        <v>39291787.206975184</v>
      </c>
      <c r="AL46" s="134">
        <f t="shared" si="45"/>
        <v>39291787.206975184</v>
      </c>
      <c r="AM46" s="134">
        <f t="shared" si="45"/>
        <v>39291787.206975184</v>
      </c>
    </row>
    <row r="47" spans="1:39" ht="15.75" thickTop="1" x14ac:dyDescent="0.25">
      <c r="A47" s="248"/>
      <c r="B47" s="126"/>
      <c r="C47" s="128"/>
      <c r="D47" s="126"/>
      <c r="E47" s="128"/>
      <c r="F47" s="126"/>
      <c r="G47" s="126"/>
      <c r="H47" s="128"/>
      <c r="I47" s="126"/>
      <c r="J47" s="126"/>
      <c r="K47" s="128"/>
      <c r="L47" s="367"/>
      <c r="M47" s="367" t="s">
        <v>237</v>
      </c>
      <c r="N47" s="373" t="s">
        <v>231</v>
      </c>
      <c r="O47" s="376">
        <f>'RES kWh ENTRY'!O78</f>
        <v>-432119.26345257438</v>
      </c>
      <c r="P47" s="373" t="s">
        <v>236</v>
      </c>
      <c r="Q47" s="386">
        <f>'RES kWh ENTRY'!O106</f>
        <v>471445.99336755334</v>
      </c>
      <c r="R47" s="126"/>
      <c r="S47" s="126"/>
      <c r="T47" s="128"/>
      <c r="U47" s="126"/>
      <c r="V47" s="126"/>
      <c r="W47" s="128"/>
      <c r="X47" s="126"/>
      <c r="Y47" s="126"/>
      <c r="Z47" s="128"/>
      <c r="AA47" s="126"/>
      <c r="AB47" s="126"/>
      <c r="AC47" s="128"/>
      <c r="AD47" s="126"/>
      <c r="AE47" s="126"/>
      <c r="AF47" s="128"/>
      <c r="AG47" s="126"/>
      <c r="AH47" s="126"/>
      <c r="AI47" s="128"/>
      <c r="AJ47" s="126"/>
      <c r="AK47" s="126"/>
      <c r="AL47" s="128"/>
      <c r="AM47" s="126"/>
    </row>
    <row r="48" spans="1:39" ht="15.75" thickBot="1" x14ac:dyDescent="0.3">
      <c r="A48" s="200" t="s">
        <v>173</v>
      </c>
      <c r="B48" s="200"/>
      <c r="C48" s="200"/>
      <c r="D48" s="200"/>
      <c r="E48" s="200"/>
      <c r="F48" s="200"/>
      <c r="G48" s="200"/>
      <c r="H48" s="200"/>
      <c r="I48" s="200"/>
      <c r="J48" s="200"/>
      <c r="K48" s="127"/>
      <c r="L48" s="127"/>
      <c r="M48" s="127"/>
      <c r="N48" s="368" t="s">
        <v>232</v>
      </c>
      <c r="O48" s="375">
        <f>'RES kWh ENTRY'!O64</f>
        <v>541187.65899658203</v>
      </c>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row>
    <row r="49" spans="1:40" ht="16.5" thickBot="1" x14ac:dyDescent="0.3">
      <c r="A49" s="574" t="s">
        <v>16</v>
      </c>
      <c r="B49" s="156" t="s">
        <v>156</v>
      </c>
      <c r="C49" s="142">
        <f>C$4</f>
        <v>44927</v>
      </c>
      <c r="D49" s="142">
        <f t="shared" ref="D49:AM49" si="46">D$4</f>
        <v>44958</v>
      </c>
      <c r="E49" s="142">
        <f t="shared" si="46"/>
        <v>44986</v>
      </c>
      <c r="F49" s="142">
        <f t="shared" si="46"/>
        <v>45017</v>
      </c>
      <c r="G49" s="142">
        <f t="shared" si="46"/>
        <v>45047</v>
      </c>
      <c r="H49" s="142">
        <f t="shared" si="46"/>
        <v>45078</v>
      </c>
      <c r="I49" s="142">
        <f t="shared" si="46"/>
        <v>45108</v>
      </c>
      <c r="J49" s="142">
        <f t="shared" si="46"/>
        <v>45139</v>
      </c>
      <c r="K49" s="142">
        <f t="shared" si="46"/>
        <v>45170</v>
      </c>
      <c r="L49" s="142">
        <f t="shared" si="46"/>
        <v>45200</v>
      </c>
      <c r="M49" s="142">
        <f t="shared" si="46"/>
        <v>45231</v>
      </c>
      <c r="N49" s="371">
        <f t="shared" si="46"/>
        <v>45261</v>
      </c>
      <c r="O49" s="142">
        <f t="shared" si="46"/>
        <v>45292</v>
      </c>
      <c r="P49" s="142">
        <f t="shared" si="46"/>
        <v>45323</v>
      </c>
      <c r="Q49" s="142">
        <f t="shared" si="46"/>
        <v>45352</v>
      </c>
      <c r="R49" s="142">
        <f t="shared" si="46"/>
        <v>45383</v>
      </c>
      <c r="S49" s="142">
        <f t="shared" si="46"/>
        <v>45413</v>
      </c>
      <c r="T49" s="142">
        <f t="shared" si="46"/>
        <v>45444</v>
      </c>
      <c r="U49" s="142">
        <f t="shared" si="46"/>
        <v>45474</v>
      </c>
      <c r="V49" s="142">
        <f t="shared" si="46"/>
        <v>45505</v>
      </c>
      <c r="W49" s="142">
        <f t="shared" si="46"/>
        <v>45536</v>
      </c>
      <c r="X49" s="142">
        <f t="shared" si="46"/>
        <v>45566</v>
      </c>
      <c r="Y49" s="142">
        <f t="shared" si="46"/>
        <v>45597</v>
      </c>
      <c r="Z49" s="142">
        <f t="shared" si="46"/>
        <v>45627</v>
      </c>
      <c r="AA49" s="142">
        <f t="shared" si="46"/>
        <v>45658</v>
      </c>
      <c r="AB49" s="142">
        <f t="shared" si="46"/>
        <v>45689</v>
      </c>
      <c r="AC49" s="142">
        <f t="shared" si="46"/>
        <v>45717</v>
      </c>
      <c r="AD49" s="142">
        <f t="shared" si="46"/>
        <v>45748</v>
      </c>
      <c r="AE49" s="142">
        <f t="shared" si="46"/>
        <v>45778</v>
      </c>
      <c r="AF49" s="142">
        <f t="shared" si="46"/>
        <v>45809</v>
      </c>
      <c r="AG49" s="142">
        <f t="shared" si="46"/>
        <v>45839</v>
      </c>
      <c r="AH49" s="142">
        <f t="shared" si="46"/>
        <v>45870</v>
      </c>
      <c r="AI49" s="142">
        <f t="shared" si="46"/>
        <v>45901</v>
      </c>
      <c r="AJ49" s="142">
        <f t="shared" si="46"/>
        <v>45931</v>
      </c>
      <c r="AK49" s="142">
        <f t="shared" si="46"/>
        <v>45962</v>
      </c>
      <c r="AL49" s="142">
        <f t="shared" si="46"/>
        <v>45992</v>
      </c>
      <c r="AM49" s="142">
        <f t="shared" si="46"/>
        <v>46023</v>
      </c>
    </row>
    <row r="50" spans="1:40" ht="15" customHeight="1" x14ac:dyDescent="0.25">
      <c r="A50" s="575"/>
      <c r="B50" s="31" t="str">
        <f t="shared" ref="B50:B60" si="47">B35</f>
        <v>Building Shell</v>
      </c>
      <c r="C50" s="100">
        <f>((C5*0.5)-C35)*C66*C$78*C$2</f>
        <v>25.021080543016627</v>
      </c>
      <c r="D50" s="26">
        <f>((D5*0.5)+C20-D35)*D66*D$78*D$2</f>
        <v>63.744995165575205</v>
      </c>
      <c r="E50" s="26">
        <f t="shared" ref="E50:AM50" si="48">((E5*0.5)+D20-E35)*E66*E$78*E$2</f>
        <v>70.422209162605824</v>
      </c>
      <c r="F50" s="26">
        <f t="shared" si="48"/>
        <v>48.556241911470707</v>
      </c>
      <c r="G50" s="26">
        <f t="shared" si="48"/>
        <v>68.875472330894411</v>
      </c>
      <c r="H50" s="26">
        <f t="shared" si="48"/>
        <v>400.02895919651445</v>
      </c>
      <c r="I50" s="26">
        <f t="shared" si="48"/>
        <v>679.17017833608861</v>
      </c>
      <c r="J50" s="26">
        <f t="shared" si="48"/>
        <v>787.4485799290195</v>
      </c>
      <c r="K50" s="26">
        <f t="shared" si="48"/>
        <v>449.81606282915254</v>
      </c>
      <c r="L50" s="26">
        <f t="shared" si="48"/>
        <v>130.68005716609989</v>
      </c>
      <c r="M50" s="26">
        <f t="shared" si="48"/>
        <v>250.57751948453875</v>
      </c>
      <c r="N50" s="26">
        <f t="shared" ref="N50:N59" si="49">((N5*0.5)+M20-N35)*N66*N$78*N$2</f>
        <v>465.89353114276946</v>
      </c>
      <c r="O50" s="26">
        <f t="shared" ref="O50:O59" si="50">((O5*0.5)+N20-O35)*O66*O$78*O$2</f>
        <v>486.3064493323547</v>
      </c>
      <c r="P50" s="26">
        <f t="shared" ref="P50:P59" si="51">((P5*0.5)+O20-P35)*P66*P$78*P$2</f>
        <v>405.38667242354171</v>
      </c>
      <c r="Q50" s="26">
        <f t="shared" ref="Q50:Q59" si="52">((Q5*0.5)+P20-Q35)*Q66*Q$78*Q$2</f>
        <v>313.92182843549449</v>
      </c>
      <c r="R50" s="26">
        <f t="shared" si="48"/>
        <v>179.26104480992089</v>
      </c>
      <c r="S50" s="26">
        <f t="shared" si="48"/>
        <v>201.8365411802337</v>
      </c>
      <c r="T50" s="26">
        <f t="shared" si="48"/>
        <v>1037.0096345207983</v>
      </c>
      <c r="U50" s="26">
        <f t="shared" si="48"/>
        <v>1397.2771503176646</v>
      </c>
      <c r="V50" s="26">
        <f t="shared" si="48"/>
        <v>1328.4976556332651</v>
      </c>
      <c r="W50" s="26">
        <f t="shared" si="48"/>
        <v>665.79420140730883</v>
      </c>
      <c r="X50" s="26">
        <f t="shared" si="48"/>
        <v>169.1800867097954</v>
      </c>
      <c r="Y50" s="26">
        <f t="shared" si="48"/>
        <v>289.90882136466382</v>
      </c>
      <c r="Z50" s="26">
        <f t="shared" si="48"/>
        <v>489.17547191663857</v>
      </c>
      <c r="AA50" s="26">
        <f t="shared" si="48"/>
        <v>486.3064493323547</v>
      </c>
      <c r="AB50" s="26">
        <f t="shared" si="48"/>
        <v>405.38667242354171</v>
      </c>
      <c r="AC50" s="26">
        <f t="shared" si="48"/>
        <v>313.92182843549449</v>
      </c>
      <c r="AD50" s="26">
        <f t="shared" si="48"/>
        <v>179.26104480992089</v>
      </c>
      <c r="AE50" s="26">
        <f t="shared" si="48"/>
        <v>201.8365411802337</v>
      </c>
      <c r="AF50" s="26">
        <f t="shared" si="48"/>
        <v>0</v>
      </c>
      <c r="AG50" s="26">
        <f t="shared" si="48"/>
        <v>0</v>
      </c>
      <c r="AH50" s="26">
        <f t="shared" si="48"/>
        <v>0</v>
      </c>
      <c r="AI50" s="26">
        <f t="shared" si="48"/>
        <v>0</v>
      </c>
      <c r="AJ50" s="26">
        <f t="shared" si="48"/>
        <v>0</v>
      </c>
      <c r="AK50" s="26">
        <f t="shared" si="48"/>
        <v>0</v>
      </c>
      <c r="AL50" s="26">
        <f t="shared" si="48"/>
        <v>0</v>
      </c>
      <c r="AM50" s="26">
        <f t="shared" si="48"/>
        <v>0</v>
      </c>
    </row>
    <row r="51" spans="1:40" ht="15.75" x14ac:dyDescent="0.25">
      <c r="A51" s="575"/>
      <c r="B51" s="31" t="str">
        <f t="shared" si="47"/>
        <v>Cooling</v>
      </c>
      <c r="C51" s="26">
        <f>((C6*0.5)-C36)*C67*C$78*C$2</f>
        <v>0.52794438075286321</v>
      </c>
      <c r="D51" s="26">
        <f t="shared" ref="D51:AM51" si="53">((D6*0.5)+C21-D36)*D67*D$78*D$2</f>
        <v>26.288251925155173</v>
      </c>
      <c r="E51" s="26">
        <f t="shared" si="53"/>
        <v>272.28059496647819</v>
      </c>
      <c r="F51" s="26">
        <f t="shared" si="53"/>
        <v>2438.6759156641956</v>
      </c>
      <c r="G51" s="26">
        <f t="shared" si="53"/>
        <v>15445.185165973264</v>
      </c>
      <c r="H51" s="26">
        <f t="shared" si="53"/>
        <v>132742.22034148627</v>
      </c>
      <c r="I51" s="26">
        <f t="shared" si="53"/>
        <v>251538.42263741724</v>
      </c>
      <c r="J51" s="26">
        <f t="shared" si="53"/>
        <v>308417.20192629879</v>
      </c>
      <c r="K51" s="26">
        <f t="shared" si="53"/>
        <v>173764.34603888725</v>
      </c>
      <c r="L51" s="26">
        <f t="shared" si="53"/>
        <v>13539.871885699011</v>
      </c>
      <c r="M51" s="26">
        <f t="shared" si="53"/>
        <v>1251.2322238252918</v>
      </c>
      <c r="N51" s="26">
        <f t="shared" si="49"/>
        <v>1163.7859170935972</v>
      </c>
      <c r="O51" s="26">
        <f t="shared" si="50"/>
        <v>1209.7810825246233</v>
      </c>
      <c r="P51" s="26">
        <f t="shared" si="51"/>
        <v>1105.3981843257968</v>
      </c>
      <c r="Q51" s="26">
        <f t="shared" si="52"/>
        <v>3236.7286072492134</v>
      </c>
      <c r="R51" s="26">
        <f t="shared" si="53"/>
        <v>16767.705989227779</v>
      </c>
      <c r="S51" s="26">
        <f t="shared" si="53"/>
        <v>74498.417648019386</v>
      </c>
      <c r="T51" s="26">
        <f t="shared" si="53"/>
        <v>485153.50938791881</v>
      </c>
      <c r="U51" s="26">
        <f t="shared" si="53"/>
        <v>655319.18056080246</v>
      </c>
      <c r="V51" s="26">
        <f t="shared" si="53"/>
        <v>623055.6606761897</v>
      </c>
      <c r="W51" s="26">
        <f t="shared" si="53"/>
        <v>291326.51619559183</v>
      </c>
      <c r="X51" s="26">
        <f t="shared" si="53"/>
        <v>19481.900264845546</v>
      </c>
      <c r="Y51" s="26">
        <f t="shared" si="53"/>
        <v>1620.810892123742</v>
      </c>
      <c r="Z51" s="26">
        <f t="shared" si="53"/>
        <v>1289.7539134469291</v>
      </c>
      <c r="AA51" s="26">
        <f t="shared" si="53"/>
        <v>1209.7810825246233</v>
      </c>
      <c r="AB51" s="26">
        <f t="shared" si="53"/>
        <v>1105.3981843257968</v>
      </c>
      <c r="AC51" s="26">
        <f t="shared" si="53"/>
        <v>3236.7286072492134</v>
      </c>
      <c r="AD51" s="26">
        <f t="shared" si="53"/>
        <v>16767.705989227779</v>
      </c>
      <c r="AE51" s="26">
        <f t="shared" si="53"/>
        <v>74498.417648019386</v>
      </c>
      <c r="AF51" s="26">
        <f t="shared" si="53"/>
        <v>0</v>
      </c>
      <c r="AG51" s="26">
        <f t="shared" si="53"/>
        <v>0</v>
      </c>
      <c r="AH51" s="26">
        <f t="shared" si="53"/>
        <v>0</v>
      </c>
      <c r="AI51" s="26">
        <f t="shared" si="53"/>
        <v>0</v>
      </c>
      <c r="AJ51" s="26">
        <f t="shared" si="53"/>
        <v>0</v>
      </c>
      <c r="AK51" s="26">
        <f t="shared" si="53"/>
        <v>0</v>
      </c>
      <c r="AL51" s="26">
        <f t="shared" si="53"/>
        <v>0</v>
      </c>
      <c r="AM51" s="26">
        <f t="shared" si="53"/>
        <v>0</v>
      </c>
    </row>
    <row r="52" spans="1:40" ht="15.75" x14ac:dyDescent="0.25">
      <c r="A52" s="575"/>
      <c r="B52" s="31" t="str">
        <f t="shared" si="47"/>
        <v>Freezer</v>
      </c>
      <c r="C52" s="26">
        <f t="shared" ref="C52:C59" si="54">((C7*0.5)-C37)*C68*C$78*C$2</f>
        <v>0</v>
      </c>
      <c r="D52" s="26">
        <f t="shared" ref="D52:AM52" si="55">((D7*0.5)+C22-D37)*D68*D$78*D$2</f>
        <v>0</v>
      </c>
      <c r="E52" s="26">
        <f t="shared" si="55"/>
        <v>0</v>
      </c>
      <c r="F52" s="26">
        <f t="shared" si="55"/>
        <v>0</v>
      </c>
      <c r="G52" s="26">
        <f t="shared" si="55"/>
        <v>0</v>
      </c>
      <c r="H52" s="26">
        <f t="shared" si="55"/>
        <v>0</v>
      </c>
      <c r="I52" s="26">
        <f t="shared" si="55"/>
        <v>0</v>
      </c>
      <c r="J52" s="26">
        <f t="shared" si="55"/>
        <v>0</v>
      </c>
      <c r="K52" s="26">
        <f t="shared" si="55"/>
        <v>0</v>
      </c>
      <c r="L52" s="26">
        <f t="shared" si="55"/>
        <v>0</v>
      </c>
      <c r="M52" s="26">
        <f t="shared" si="55"/>
        <v>0</v>
      </c>
      <c r="N52" s="26">
        <f t="shared" si="49"/>
        <v>0</v>
      </c>
      <c r="O52" s="26">
        <f t="shared" si="50"/>
        <v>0</v>
      </c>
      <c r="P52" s="26">
        <f t="shared" si="51"/>
        <v>0</v>
      </c>
      <c r="Q52" s="26">
        <f t="shared" si="52"/>
        <v>0</v>
      </c>
      <c r="R52" s="26">
        <f t="shared" si="55"/>
        <v>0</v>
      </c>
      <c r="S52" s="26">
        <f t="shared" si="55"/>
        <v>0</v>
      </c>
      <c r="T52" s="26">
        <f t="shared" si="55"/>
        <v>0</v>
      </c>
      <c r="U52" s="26">
        <f t="shared" si="55"/>
        <v>0</v>
      </c>
      <c r="V52" s="26">
        <f t="shared" si="55"/>
        <v>0</v>
      </c>
      <c r="W52" s="26">
        <f t="shared" si="55"/>
        <v>0</v>
      </c>
      <c r="X52" s="26">
        <f t="shared" si="55"/>
        <v>0</v>
      </c>
      <c r="Y52" s="26">
        <f t="shared" si="55"/>
        <v>0</v>
      </c>
      <c r="Z52" s="26">
        <f t="shared" si="55"/>
        <v>0</v>
      </c>
      <c r="AA52" s="26">
        <f t="shared" si="55"/>
        <v>0</v>
      </c>
      <c r="AB52" s="26">
        <f t="shared" si="55"/>
        <v>0</v>
      </c>
      <c r="AC52" s="26">
        <f t="shared" si="55"/>
        <v>0</v>
      </c>
      <c r="AD52" s="26">
        <f t="shared" si="55"/>
        <v>0</v>
      </c>
      <c r="AE52" s="26">
        <f t="shared" si="55"/>
        <v>0</v>
      </c>
      <c r="AF52" s="26">
        <f t="shared" si="55"/>
        <v>0</v>
      </c>
      <c r="AG52" s="26">
        <f t="shared" si="55"/>
        <v>0</v>
      </c>
      <c r="AH52" s="26">
        <f t="shared" si="55"/>
        <v>0</v>
      </c>
      <c r="AI52" s="26">
        <f t="shared" si="55"/>
        <v>0</v>
      </c>
      <c r="AJ52" s="26">
        <f t="shared" si="55"/>
        <v>0</v>
      </c>
      <c r="AK52" s="26">
        <f t="shared" si="55"/>
        <v>0</v>
      </c>
      <c r="AL52" s="26">
        <f t="shared" si="55"/>
        <v>0</v>
      </c>
      <c r="AM52" s="26">
        <f t="shared" si="55"/>
        <v>0</v>
      </c>
    </row>
    <row r="53" spans="1:40" ht="15.75" x14ac:dyDescent="0.25">
      <c r="A53" s="575"/>
      <c r="B53" s="31" t="str">
        <f t="shared" si="47"/>
        <v>Heating</v>
      </c>
      <c r="C53" s="26">
        <f t="shared" si="54"/>
        <v>145.82632951368896</v>
      </c>
      <c r="D53" s="26">
        <f t="shared" ref="D53:AM53" si="56">((D8*0.5)+C23-D38)*D69*D$78*D$2</f>
        <v>2814.5866325581951</v>
      </c>
      <c r="E53" s="26">
        <f t="shared" si="56"/>
        <v>8957.2153359731401</v>
      </c>
      <c r="F53" s="26">
        <f t="shared" si="56"/>
        <v>7292.2403256800044</v>
      </c>
      <c r="G53" s="26">
        <f t="shared" si="56"/>
        <v>2884.3630691764197</v>
      </c>
      <c r="H53" s="26">
        <f t="shared" si="56"/>
        <v>216.83942028855932</v>
      </c>
      <c r="I53" s="26">
        <f t="shared" si="56"/>
        <v>3.4089870985288604</v>
      </c>
      <c r="J53" s="26">
        <f t="shared" si="56"/>
        <v>6.5153067467009267</v>
      </c>
      <c r="K53" s="26">
        <f t="shared" si="56"/>
        <v>7559.7711115712809</v>
      </c>
      <c r="L53" s="26">
        <f t="shared" si="56"/>
        <v>24463.095568556237</v>
      </c>
      <c r="M53" s="26">
        <f t="shared" si="56"/>
        <v>61161.223674602537</v>
      </c>
      <c r="N53" s="26">
        <f t="shared" si="49"/>
        <v>127022.52684738065</v>
      </c>
      <c r="O53" s="26">
        <f t="shared" si="50"/>
        <v>143790.33568057441</v>
      </c>
      <c r="P53" s="26">
        <f t="shared" si="51"/>
        <v>119799.893160404</v>
      </c>
      <c r="Q53" s="26">
        <f t="shared" si="52"/>
        <v>91263.076576421052</v>
      </c>
      <c r="R53" s="26">
        <f t="shared" si="56"/>
        <v>42659.190318079891</v>
      </c>
      <c r="S53" s="26">
        <f t="shared" si="56"/>
        <v>12780.622762025192</v>
      </c>
      <c r="T53" s="26">
        <f t="shared" si="56"/>
        <v>768.18942306659039</v>
      </c>
      <c r="U53" s="26">
        <f t="shared" si="56"/>
        <v>9.0371523372360993</v>
      </c>
      <c r="V53" s="26">
        <f t="shared" si="56"/>
        <v>13.555395247485095</v>
      </c>
      <c r="W53" s="26">
        <f t="shared" si="56"/>
        <v>13267.61090860428</v>
      </c>
      <c r="X53" s="26">
        <f t="shared" si="56"/>
        <v>37941.708447546138</v>
      </c>
      <c r="Y53" s="26">
        <f t="shared" si="56"/>
        <v>85149.440971358999</v>
      </c>
      <c r="Z53" s="26">
        <f t="shared" si="56"/>
        <v>144591.88204466106</v>
      </c>
      <c r="AA53" s="26">
        <f t="shared" si="56"/>
        <v>143790.33568057441</v>
      </c>
      <c r="AB53" s="26">
        <f t="shared" si="56"/>
        <v>119799.893160404</v>
      </c>
      <c r="AC53" s="26">
        <f t="shared" si="56"/>
        <v>91263.076576421052</v>
      </c>
      <c r="AD53" s="26">
        <f t="shared" si="56"/>
        <v>42659.190318079891</v>
      </c>
      <c r="AE53" s="26">
        <f t="shared" si="56"/>
        <v>12780.622762025192</v>
      </c>
      <c r="AF53" s="26">
        <f t="shared" si="56"/>
        <v>0</v>
      </c>
      <c r="AG53" s="26">
        <f t="shared" si="56"/>
        <v>0</v>
      </c>
      <c r="AH53" s="26">
        <f t="shared" si="56"/>
        <v>0</v>
      </c>
      <c r="AI53" s="26">
        <f t="shared" si="56"/>
        <v>0</v>
      </c>
      <c r="AJ53" s="26">
        <f t="shared" si="56"/>
        <v>0</v>
      </c>
      <c r="AK53" s="26">
        <f t="shared" si="56"/>
        <v>0</v>
      </c>
      <c r="AL53" s="26">
        <f t="shared" si="56"/>
        <v>0</v>
      </c>
      <c r="AM53" s="26">
        <f t="shared" si="56"/>
        <v>0</v>
      </c>
    </row>
    <row r="54" spans="1:40" ht="15.75" x14ac:dyDescent="0.25">
      <c r="A54" s="575"/>
      <c r="B54" s="31" t="str">
        <f t="shared" si="47"/>
        <v>HVAC</v>
      </c>
      <c r="C54" s="26">
        <f t="shared" si="54"/>
        <v>-1055.9303316813709</v>
      </c>
      <c r="D54" s="26">
        <f t="shared" ref="D54:AM54" si="57">((D9*0.5)+C24-D39)*D70*D$78*D$2</f>
        <v>-1612.0310974691076</v>
      </c>
      <c r="E54" s="26">
        <f t="shared" si="57"/>
        <v>-1023.0847657048905</v>
      </c>
      <c r="F54" s="26">
        <f t="shared" si="57"/>
        <v>-491.66976873626174</v>
      </c>
      <c r="G54" s="26">
        <f t="shared" si="57"/>
        <v>-491.28871612753738</v>
      </c>
      <c r="H54" s="26">
        <f t="shared" si="57"/>
        <v>-2219.2336458695913</v>
      </c>
      <c r="I54" s="26">
        <f t="shared" si="57"/>
        <v>-2424.2176869528621</v>
      </c>
      <c r="J54" s="26">
        <f t="shared" si="57"/>
        <v>-1426.8049661373486</v>
      </c>
      <c r="K54" s="26">
        <f t="shared" si="57"/>
        <v>421.19645247110537</v>
      </c>
      <c r="L54" s="26">
        <f t="shared" si="57"/>
        <v>394.41056397454645</v>
      </c>
      <c r="M54" s="26">
        <f t="shared" si="57"/>
        <v>842.88771337887101</v>
      </c>
      <c r="N54" s="26">
        <f t="shared" si="49"/>
        <v>2213.1462787259193</v>
      </c>
      <c r="O54" s="26">
        <f t="shared" si="50"/>
        <v>4970.899287465033</v>
      </c>
      <c r="P54" s="26">
        <f t="shared" si="51"/>
        <v>4143.7581670252675</v>
      </c>
      <c r="Q54" s="26">
        <f t="shared" si="52"/>
        <v>3208.8280865534039</v>
      </c>
      <c r="R54" s="26">
        <f t="shared" si="57"/>
        <v>1832.3602352780633</v>
      </c>
      <c r="S54" s="26">
        <f t="shared" si="57"/>
        <v>2063.1211453491178</v>
      </c>
      <c r="T54" s="26">
        <f t="shared" si="57"/>
        <v>10600.045424877422</v>
      </c>
      <c r="U54" s="26">
        <f t="shared" si="57"/>
        <v>14282.607192318685</v>
      </c>
      <c r="V54" s="26">
        <f t="shared" si="57"/>
        <v>13579.560910312201</v>
      </c>
      <c r="W54" s="26">
        <f t="shared" si="57"/>
        <v>6805.5768660227595</v>
      </c>
      <c r="X54" s="26">
        <f t="shared" si="57"/>
        <v>1729.3152777092791</v>
      </c>
      <c r="Y54" s="26">
        <f t="shared" si="57"/>
        <v>2963.3733123011575</v>
      </c>
      <c r="Z54" s="26">
        <f t="shared" si="57"/>
        <v>5000.2256974674456</v>
      </c>
      <c r="AA54" s="26">
        <f t="shared" si="57"/>
        <v>4970.899287465033</v>
      </c>
      <c r="AB54" s="26">
        <f t="shared" si="57"/>
        <v>4143.7581670252675</v>
      </c>
      <c r="AC54" s="26">
        <f t="shared" si="57"/>
        <v>3208.8280865534039</v>
      </c>
      <c r="AD54" s="26">
        <f t="shared" si="57"/>
        <v>1832.3602352780633</v>
      </c>
      <c r="AE54" s="26">
        <f t="shared" si="57"/>
        <v>2063.1211453491178</v>
      </c>
      <c r="AF54" s="26">
        <f t="shared" si="57"/>
        <v>0</v>
      </c>
      <c r="AG54" s="26">
        <f t="shared" si="57"/>
        <v>0</v>
      </c>
      <c r="AH54" s="26">
        <f t="shared" si="57"/>
        <v>0</v>
      </c>
      <c r="AI54" s="26">
        <f t="shared" si="57"/>
        <v>0</v>
      </c>
      <c r="AJ54" s="26">
        <f t="shared" si="57"/>
        <v>0</v>
      </c>
      <c r="AK54" s="26">
        <f t="shared" si="57"/>
        <v>0</v>
      </c>
      <c r="AL54" s="26">
        <f t="shared" si="57"/>
        <v>0</v>
      </c>
      <c r="AM54" s="26">
        <f t="shared" si="57"/>
        <v>0</v>
      </c>
    </row>
    <row r="55" spans="1:40" ht="15.75" x14ac:dyDescent="0.25">
      <c r="A55" s="575"/>
      <c r="B55" s="31" t="str">
        <f t="shared" si="47"/>
        <v>Lighting</v>
      </c>
      <c r="C55" s="26">
        <f t="shared" si="54"/>
        <v>9.7111516793291166</v>
      </c>
      <c r="D55" s="26">
        <f t="shared" ref="D55:AM55" si="58">((D10*0.5)+C25-D40)*D71*D$78*D$2</f>
        <v>29.593005877612992</v>
      </c>
      <c r="E55" s="26">
        <f t="shared" si="58"/>
        <v>54.474915503027873</v>
      </c>
      <c r="F55" s="26">
        <f t="shared" si="58"/>
        <v>75.022234936707576</v>
      </c>
      <c r="G55" s="26">
        <f t="shared" si="58"/>
        <v>98.129335099616029</v>
      </c>
      <c r="H55" s="26">
        <f t="shared" si="58"/>
        <v>210.10176722548348</v>
      </c>
      <c r="I55" s="26">
        <f t="shared" si="58"/>
        <v>278.89260824611483</v>
      </c>
      <c r="J55" s="26">
        <f t="shared" si="58"/>
        <v>360.8273901706533</v>
      </c>
      <c r="K55" s="26">
        <f t="shared" si="58"/>
        <v>431.172140502964</v>
      </c>
      <c r="L55" s="26">
        <f t="shared" si="58"/>
        <v>262.45415327406243</v>
      </c>
      <c r="M55" s="26">
        <f t="shared" si="58"/>
        <v>336.67343079010715</v>
      </c>
      <c r="N55" s="26">
        <f t="shared" si="49"/>
        <v>388.57904678669104</v>
      </c>
      <c r="O55" s="26">
        <f t="shared" si="50"/>
        <v>408.66598769033214</v>
      </c>
      <c r="P55" s="26">
        <f t="shared" si="51"/>
        <v>356.05689273549399</v>
      </c>
      <c r="Q55" s="26">
        <f t="shared" si="52"/>
        <v>384.78591891031391</v>
      </c>
      <c r="R55" s="26">
        <f t="shared" si="58"/>
        <v>377.88941741877221</v>
      </c>
      <c r="S55" s="26">
        <f t="shared" si="58"/>
        <v>362.26368735682689</v>
      </c>
      <c r="T55" s="26">
        <f t="shared" si="58"/>
        <v>631.60006860663179</v>
      </c>
      <c r="U55" s="26">
        <f t="shared" si="58"/>
        <v>625.63716454765802</v>
      </c>
      <c r="V55" s="26">
        <f t="shared" si="58"/>
        <v>650.52164867402257</v>
      </c>
      <c r="W55" s="26">
        <f t="shared" si="58"/>
        <v>680.26500550089895</v>
      </c>
      <c r="X55" s="26">
        <f t="shared" si="58"/>
        <v>357.20225620060626</v>
      </c>
      <c r="Y55" s="26">
        <f t="shared" si="58"/>
        <v>404.17356805634222</v>
      </c>
      <c r="Z55" s="26">
        <f t="shared" si="58"/>
        <v>415.70176732340076</v>
      </c>
      <c r="AA55" s="26">
        <f t="shared" si="58"/>
        <v>408.66598769033214</v>
      </c>
      <c r="AB55" s="26">
        <f t="shared" si="58"/>
        <v>356.05689273549399</v>
      </c>
      <c r="AC55" s="26">
        <f t="shared" si="58"/>
        <v>384.78591891031391</v>
      </c>
      <c r="AD55" s="26">
        <f t="shared" si="58"/>
        <v>377.88941741877221</v>
      </c>
      <c r="AE55" s="26">
        <f t="shared" si="58"/>
        <v>362.26368735682689</v>
      </c>
      <c r="AF55" s="26">
        <f t="shared" si="58"/>
        <v>0</v>
      </c>
      <c r="AG55" s="26">
        <f t="shared" si="58"/>
        <v>0</v>
      </c>
      <c r="AH55" s="26">
        <f t="shared" si="58"/>
        <v>0</v>
      </c>
      <c r="AI55" s="26">
        <f t="shared" si="58"/>
        <v>0</v>
      </c>
      <c r="AJ55" s="26">
        <f t="shared" si="58"/>
        <v>0</v>
      </c>
      <c r="AK55" s="26">
        <f t="shared" si="58"/>
        <v>0</v>
      </c>
      <c r="AL55" s="26">
        <f t="shared" si="58"/>
        <v>0</v>
      </c>
      <c r="AM55" s="26">
        <f t="shared" si="58"/>
        <v>0</v>
      </c>
    </row>
    <row r="56" spans="1:40" ht="15.75" x14ac:dyDescent="0.25">
      <c r="A56" s="575"/>
      <c r="B56" s="31" t="str">
        <f t="shared" si="47"/>
        <v>Miscellaneous</v>
      </c>
      <c r="C56" s="26">
        <f t="shared" si="54"/>
        <v>6.0978435467953753</v>
      </c>
      <c r="D56" s="26">
        <f t="shared" ref="D56:AM56" si="59">((D11*0.5)+C26-D41)*D72*D$78*D$2</f>
        <v>23.830854605545504</v>
      </c>
      <c r="E56" s="26">
        <f t="shared" si="59"/>
        <v>88.398080021356208</v>
      </c>
      <c r="F56" s="26">
        <f t="shared" si="59"/>
        <v>147.23492762281802</v>
      </c>
      <c r="G56" s="26">
        <f t="shared" si="59"/>
        <v>178.01266700481517</v>
      </c>
      <c r="H56" s="26">
        <f t="shared" si="59"/>
        <v>403.69580117347022</v>
      </c>
      <c r="I56" s="26">
        <f t="shared" si="59"/>
        <v>524.05627934739675</v>
      </c>
      <c r="J56" s="26">
        <f t="shared" si="59"/>
        <v>619.61784185680517</v>
      </c>
      <c r="K56" s="26">
        <f t="shared" si="59"/>
        <v>669.61654343893042</v>
      </c>
      <c r="L56" s="26">
        <f t="shared" si="59"/>
        <v>341.68777481917482</v>
      </c>
      <c r="M56" s="26">
        <f t="shared" si="59"/>
        <v>395.57915714660646</v>
      </c>
      <c r="N56" s="26">
        <f t="shared" si="49"/>
        <v>453.26135959203668</v>
      </c>
      <c r="O56" s="26">
        <f t="shared" si="50"/>
        <v>468.86224679913715</v>
      </c>
      <c r="P56" s="26">
        <f t="shared" si="51"/>
        <v>425.91608837804381</v>
      </c>
      <c r="Q56" s="26">
        <f t="shared" si="52"/>
        <v>480.75982597886554</v>
      </c>
      <c r="R56" s="26">
        <f t="shared" si="59"/>
        <v>501.47284000836038</v>
      </c>
      <c r="S56" s="26">
        <f t="shared" si="59"/>
        <v>529.40401492170054</v>
      </c>
      <c r="T56" s="26">
        <f t="shared" si="59"/>
        <v>1035.3055589928977</v>
      </c>
      <c r="U56" s="26">
        <f t="shared" si="59"/>
        <v>1070.0694227440763</v>
      </c>
      <c r="V56" s="26">
        <f t="shared" si="59"/>
        <v>1069.5010537531743</v>
      </c>
      <c r="W56" s="26">
        <f t="shared" si="59"/>
        <v>1035.4056891476587</v>
      </c>
      <c r="X56" s="26">
        <f t="shared" si="59"/>
        <v>490.35919211324949</v>
      </c>
      <c r="Y56" s="26">
        <f t="shared" si="59"/>
        <v>504.97806175274297</v>
      </c>
      <c r="Z56" s="26">
        <f t="shared" si="59"/>
        <v>490.98463615600855</v>
      </c>
      <c r="AA56" s="26">
        <f t="shared" si="59"/>
        <v>468.86224679913715</v>
      </c>
      <c r="AB56" s="26">
        <f t="shared" si="59"/>
        <v>425.91608837804381</v>
      </c>
      <c r="AC56" s="26">
        <f t="shared" si="59"/>
        <v>480.75982597886554</v>
      </c>
      <c r="AD56" s="26">
        <f t="shared" si="59"/>
        <v>501.47284000836038</v>
      </c>
      <c r="AE56" s="26">
        <f t="shared" si="59"/>
        <v>529.40401492170054</v>
      </c>
      <c r="AF56" s="26">
        <f t="shared" si="59"/>
        <v>0</v>
      </c>
      <c r="AG56" s="26">
        <f t="shared" si="59"/>
        <v>0</v>
      </c>
      <c r="AH56" s="26">
        <f t="shared" si="59"/>
        <v>0</v>
      </c>
      <c r="AI56" s="26">
        <f t="shared" si="59"/>
        <v>0</v>
      </c>
      <c r="AJ56" s="26">
        <f t="shared" si="59"/>
        <v>0</v>
      </c>
      <c r="AK56" s="26">
        <f t="shared" si="59"/>
        <v>0</v>
      </c>
      <c r="AL56" s="26">
        <f t="shared" si="59"/>
        <v>0</v>
      </c>
      <c r="AM56" s="26">
        <f t="shared" si="59"/>
        <v>0</v>
      </c>
    </row>
    <row r="57" spans="1:40" ht="15.75" x14ac:dyDescent="0.25">
      <c r="A57" s="575"/>
      <c r="B57" s="31" t="str">
        <f t="shared" si="47"/>
        <v>Pool Spa</v>
      </c>
      <c r="C57" s="26">
        <f t="shared" si="54"/>
        <v>0</v>
      </c>
      <c r="D57" s="26">
        <f t="shared" ref="D57:AM57" si="60">((D12*0.5)+C27-D42)*D73*D$78*D$2</f>
        <v>0</v>
      </c>
      <c r="E57" s="26">
        <f t="shared" si="60"/>
        <v>0</v>
      </c>
      <c r="F57" s="26">
        <f t="shared" si="60"/>
        <v>0</v>
      </c>
      <c r="G57" s="26">
        <f t="shared" si="60"/>
        <v>0</v>
      </c>
      <c r="H57" s="26">
        <f t="shared" si="60"/>
        <v>0</v>
      </c>
      <c r="I57" s="26">
        <f t="shared" si="60"/>
        <v>0</v>
      </c>
      <c r="J57" s="26">
        <f t="shared" si="60"/>
        <v>0</v>
      </c>
      <c r="K57" s="26">
        <f t="shared" si="60"/>
        <v>0</v>
      </c>
      <c r="L57" s="26">
        <f t="shared" si="60"/>
        <v>0</v>
      </c>
      <c r="M57" s="26">
        <f t="shared" si="60"/>
        <v>0</v>
      </c>
      <c r="N57" s="26">
        <f t="shared" si="49"/>
        <v>0</v>
      </c>
      <c r="O57" s="26">
        <f t="shared" si="50"/>
        <v>0</v>
      </c>
      <c r="P57" s="26">
        <f t="shared" si="51"/>
        <v>0</v>
      </c>
      <c r="Q57" s="26">
        <f t="shared" si="52"/>
        <v>0</v>
      </c>
      <c r="R57" s="26">
        <f t="shared" si="60"/>
        <v>0</v>
      </c>
      <c r="S57" s="26">
        <f t="shared" si="60"/>
        <v>0</v>
      </c>
      <c r="T57" s="26">
        <f t="shared" si="60"/>
        <v>0</v>
      </c>
      <c r="U57" s="26">
        <f t="shared" si="60"/>
        <v>0</v>
      </c>
      <c r="V57" s="26">
        <f t="shared" si="60"/>
        <v>0</v>
      </c>
      <c r="W57" s="26">
        <f t="shared" si="60"/>
        <v>0</v>
      </c>
      <c r="X57" s="26">
        <f t="shared" si="60"/>
        <v>0</v>
      </c>
      <c r="Y57" s="26">
        <f t="shared" si="60"/>
        <v>0</v>
      </c>
      <c r="Z57" s="26">
        <f t="shared" si="60"/>
        <v>0</v>
      </c>
      <c r="AA57" s="26">
        <f t="shared" si="60"/>
        <v>0</v>
      </c>
      <c r="AB57" s="26">
        <f t="shared" si="60"/>
        <v>0</v>
      </c>
      <c r="AC57" s="26">
        <f t="shared" si="60"/>
        <v>0</v>
      </c>
      <c r="AD57" s="26">
        <f t="shared" si="60"/>
        <v>0</v>
      </c>
      <c r="AE57" s="26">
        <f t="shared" si="60"/>
        <v>0</v>
      </c>
      <c r="AF57" s="26">
        <f t="shared" si="60"/>
        <v>0</v>
      </c>
      <c r="AG57" s="26">
        <f t="shared" si="60"/>
        <v>0</v>
      </c>
      <c r="AH57" s="26">
        <f t="shared" si="60"/>
        <v>0</v>
      </c>
      <c r="AI57" s="26">
        <f t="shared" si="60"/>
        <v>0</v>
      </c>
      <c r="AJ57" s="26">
        <f t="shared" si="60"/>
        <v>0</v>
      </c>
      <c r="AK57" s="26">
        <f t="shared" si="60"/>
        <v>0</v>
      </c>
      <c r="AL57" s="26">
        <f t="shared" si="60"/>
        <v>0</v>
      </c>
      <c r="AM57" s="26">
        <f t="shared" si="60"/>
        <v>0</v>
      </c>
    </row>
    <row r="58" spans="1:40" ht="15.75" x14ac:dyDescent="0.25">
      <c r="A58" s="575"/>
      <c r="B58" s="31" t="str">
        <f t="shared" si="47"/>
        <v>Refrigeration</v>
      </c>
      <c r="C58" s="26">
        <f t="shared" si="54"/>
        <v>0</v>
      </c>
      <c r="D58" s="26">
        <f t="shared" ref="D58:AM58" si="61">((D13*0.5)+C28-D43)*D74*D$78*D$2</f>
        <v>0</v>
      </c>
      <c r="E58" s="26">
        <f t="shared" si="61"/>
        <v>0</v>
      </c>
      <c r="F58" s="26">
        <f t="shared" si="61"/>
        <v>0</v>
      </c>
      <c r="G58" s="26">
        <f t="shared" si="61"/>
        <v>0</v>
      </c>
      <c r="H58" s="26">
        <f t="shared" si="61"/>
        <v>0</v>
      </c>
      <c r="I58" s="26">
        <f t="shared" si="61"/>
        <v>0</v>
      </c>
      <c r="J58" s="26">
        <f t="shared" si="61"/>
        <v>0</v>
      </c>
      <c r="K58" s="26">
        <f t="shared" si="61"/>
        <v>0</v>
      </c>
      <c r="L58" s="26">
        <f t="shared" si="61"/>
        <v>0</v>
      </c>
      <c r="M58" s="26">
        <f t="shared" si="61"/>
        <v>0</v>
      </c>
      <c r="N58" s="26">
        <f t="shared" si="49"/>
        <v>0</v>
      </c>
      <c r="O58" s="26">
        <f t="shared" si="50"/>
        <v>0</v>
      </c>
      <c r="P58" s="26">
        <f t="shared" si="51"/>
        <v>0</v>
      </c>
      <c r="Q58" s="26">
        <f t="shared" si="52"/>
        <v>0</v>
      </c>
      <c r="R58" s="26">
        <f t="shared" si="61"/>
        <v>0</v>
      </c>
      <c r="S58" s="26">
        <f t="shared" si="61"/>
        <v>0</v>
      </c>
      <c r="T58" s="26">
        <f t="shared" si="61"/>
        <v>0</v>
      </c>
      <c r="U58" s="26">
        <f t="shared" si="61"/>
        <v>0</v>
      </c>
      <c r="V58" s="26">
        <f t="shared" si="61"/>
        <v>0</v>
      </c>
      <c r="W58" s="26">
        <f t="shared" si="61"/>
        <v>0</v>
      </c>
      <c r="X58" s="26">
        <f t="shared" si="61"/>
        <v>0</v>
      </c>
      <c r="Y58" s="26">
        <f t="shared" si="61"/>
        <v>0</v>
      </c>
      <c r="Z58" s="26">
        <f t="shared" si="61"/>
        <v>0</v>
      </c>
      <c r="AA58" s="26">
        <f t="shared" si="61"/>
        <v>0</v>
      </c>
      <c r="AB58" s="26">
        <f t="shared" si="61"/>
        <v>0</v>
      </c>
      <c r="AC58" s="26">
        <f t="shared" si="61"/>
        <v>0</v>
      </c>
      <c r="AD58" s="26">
        <f t="shared" si="61"/>
        <v>0</v>
      </c>
      <c r="AE58" s="26">
        <f t="shared" si="61"/>
        <v>0</v>
      </c>
      <c r="AF58" s="26">
        <f t="shared" si="61"/>
        <v>0</v>
      </c>
      <c r="AG58" s="26">
        <f t="shared" si="61"/>
        <v>0</v>
      </c>
      <c r="AH58" s="26">
        <f t="shared" si="61"/>
        <v>0</v>
      </c>
      <c r="AI58" s="26">
        <f t="shared" si="61"/>
        <v>0</v>
      </c>
      <c r="AJ58" s="26">
        <f t="shared" si="61"/>
        <v>0</v>
      </c>
      <c r="AK58" s="26">
        <f t="shared" si="61"/>
        <v>0</v>
      </c>
      <c r="AL58" s="26">
        <f t="shared" si="61"/>
        <v>0</v>
      </c>
      <c r="AM58" s="26">
        <f t="shared" si="61"/>
        <v>0</v>
      </c>
    </row>
    <row r="59" spans="1:40" ht="15.75" customHeight="1" x14ac:dyDescent="0.25">
      <c r="A59" s="575"/>
      <c r="B59" s="31" t="str">
        <f t="shared" si="47"/>
        <v>Water Heating</v>
      </c>
      <c r="C59" s="26">
        <f t="shared" si="54"/>
        <v>51.345273236731124</v>
      </c>
      <c r="D59" s="26">
        <f t="shared" ref="D59:AM59" si="62">((D14*0.5)+C29-D44)*D75*D$78*D$2</f>
        <v>154.52852833714203</v>
      </c>
      <c r="E59" s="26">
        <f t="shared" si="62"/>
        <v>312.13588554459187</v>
      </c>
      <c r="F59" s="26">
        <f t="shared" si="62"/>
        <v>449.02945947526558</v>
      </c>
      <c r="G59" s="26">
        <f t="shared" si="62"/>
        <v>600.20131157357002</v>
      </c>
      <c r="H59" s="26">
        <f t="shared" si="62"/>
        <v>1284.9432602331922</v>
      </c>
      <c r="I59" s="26">
        <f t="shared" si="62"/>
        <v>1378.4715752603586</v>
      </c>
      <c r="J59" s="26">
        <f t="shared" si="62"/>
        <v>1556.793288138736</v>
      </c>
      <c r="K59" s="26">
        <f t="shared" si="62"/>
        <v>1968.4735377007544</v>
      </c>
      <c r="L59" s="26">
        <f t="shared" si="62"/>
        <v>1153.5368405624215</v>
      </c>
      <c r="M59" s="26">
        <f t="shared" si="62"/>
        <v>1460.2183759046436</v>
      </c>
      <c r="N59" s="26">
        <f t="shared" si="49"/>
        <v>2189.291107705963</v>
      </c>
      <c r="O59" s="26">
        <f t="shared" si="50"/>
        <v>2634.4205392174695</v>
      </c>
      <c r="P59" s="26">
        <f t="shared" si="51"/>
        <v>2301.0975746384274</v>
      </c>
      <c r="Q59" s="26">
        <f t="shared" si="52"/>
        <v>2493.8294764730767</v>
      </c>
      <c r="R59" s="26">
        <f t="shared" si="62"/>
        <v>2385.1757846400542</v>
      </c>
      <c r="S59" s="26">
        <f t="shared" si="62"/>
        <v>2403.3394100646137</v>
      </c>
      <c r="T59" s="26">
        <f t="shared" si="62"/>
        <v>4476.3527440277021</v>
      </c>
      <c r="U59" s="26">
        <f t="shared" si="62"/>
        <v>3932.9186818763092</v>
      </c>
      <c r="V59" s="26">
        <f t="shared" si="62"/>
        <v>3699.1015940689235</v>
      </c>
      <c r="W59" s="26">
        <f t="shared" si="62"/>
        <v>4029.2625284062055</v>
      </c>
      <c r="X59" s="26">
        <f t="shared" si="62"/>
        <v>2120.1978553363533</v>
      </c>
      <c r="Y59" s="26">
        <f t="shared" si="62"/>
        <v>2401.1596699559495</v>
      </c>
      <c r="Z59" s="26">
        <f t="shared" si="62"/>
        <v>2652.7762319681251</v>
      </c>
      <c r="AA59" s="26">
        <f t="shared" si="62"/>
        <v>2634.4205392174695</v>
      </c>
      <c r="AB59" s="26">
        <f t="shared" si="62"/>
        <v>2301.0975746384274</v>
      </c>
      <c r="AC59" s="26">
        <f t="shared" si="62"/>
        <v>2493.8294764730767</v>
      </c>
      <c r="AD59" s="26">
        <f t="shared" si="62"/>
        <v>2385.1757846400542</v>
      </c>
      <c r="AE59" s="26">
        <f t="shared" si="62"/>
        <v>2403.3394100646137</v>
      </c>
      <c r="AF59" s="26">
        <f t="shared" si="62"/>
        <v>0</v>
      </c>
      <c r="AG59" s="26">
        <f t="shared" si="62"/>
        <v>0</v>
      </c>
      <c r="AH59" s="26">
        <f t="shared" si="62"/>
        <v>0</v>
      </c>
      <c r="AI59" s="26">
        <f t="shared" si="62"/>
        <v>0</v>
      </c>
      <c r="AJ59" s="26">
        <f t="shared" si="62"/>
        <v>0</v>
      </c>
      <c r="AK59" s="26">
        <f t="shared" si="62"/>
        <v>0</v>
      </c>
      <c r="AL59" s="26">
        <f t="shared" si="62"/>
        <v>0</v>
      </c>
      <c r="AM59" s="26">
        <f t="shared" si="62"/>
        <v>0</v>
      </c>
    </row>
    <row r="60" spans="1:40" ht="15.75" customHeight="1" thickBot="1" x14ac:dyDescent="0.3">
      <c r="A60" s="575"/>
      <c r="B60" s="158" t="str">
        <f t="shared" si="47"/>
        <v>Motors(uses bus. load shape)</v>
      </c>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row>
    <row r="61" spans="1:40" ht="15.75" customHeight="1" x14ac:dyDescent="0.25">
      <c r="A61" s="575"/>
      <c r="B61" s="157" t="s">
        <v>17</v>
      </c>
      <c r="C61" s="125">
        <f>SUM(C50:C60)</f>
        <v>-817.40070878105689</v>
      </c>
      <c r="D61" s="125">
        <f t="shared" ref="D61:AM61" si="63">SUM(D50:D60)</f>
        <v>1500.5411710001185</v>
      </c>
      <c r="E61" s="125">
        <f t="shared" si="63"/>
        <v>8731.8422554663084</v>
      </c>
      <c r="F61" s="125">
        <f t="shared" si="63"/>
        <v>9959.0893365541997</v>
      </c>
      <c r="G61" s="125">
        <f t="shared" si="63"/>
        <v>18783.478305031047</v>
      </c>
      <c r="H61" s="125">
        <f t="shared" si="63"/>
        <v>133038.59590373392</v>
      </c>
      <c r="I61" s="125">
        <f t="shared" si="63"/>
        <v>251978.20457875289</v>
      </c>
      <c r="J61" s="125">
        <f t="shared" si="63"/>
        <v>310321.59936700336</v>
      </c>
      <c r="K61" s="125">
        <f t="shared" si="63"/>
        <v>185264.39188740143</v>
      </c>
      <c r="L61" s="125">
        <f t="shared" si="63"/>
        <v>40285.736844051557</v>
      </c>
      <c r="M61" s="125">
        <f t="shared" si="63"/>
        <v>65698.392095132585</v>
      </c>
      <c r="N61" s="125">
        <f t="shared" si="63"/>
        <v>133896.48408842762</v>
      </c>
      <c r="O61" s="125">
        <f t="shared" si="63"/>
        <v>153969.27127360337</v>
      </c>
      <c r="P61" s="125">
        <f t="shared" si="63"/>
        <v>128537.50673993056</v>
      </c>
      <c r="Q61" s="125">
        <f t="shared" si="63"/>
        <v>101381.93032002143</v>
      </c>
      <c r="R61" s="125">
        <f t="shared" si="63"/>
        <v>64703.055629462848</v>
      </c>
      <c r="S61" s="125">
        <f t="shared" si="63"/>
        <v>92839.005208917064</v>
      </c>
      <c r="T61" s="125">
        <f t="shared" si="63"/>
        <v>503702.01224201079</v>
      </c>
      <c r="U61" s="125">
        <f t="shared" si="63"/>
        <v>676636.72732494411</v>
      </c>
      <c r="V61" s="125">
        <f t="shared" si="63"/>
        <v>643396.39893387887</v>
      </c>
      <c r="W61" s="125">
        <f t="shared" si="63"/>
        <v>317810.43139468093</v>
      </c>
      <c r="X61" s="125">
        <f t="shared" si="63"/>
        <v>62289.863380460964</v>
      </c>
      <c r="Y61" s="125">
        <f t="shared" si="63"/>
        <v>93333.845296913598</v>
      </c>
      <c r="Z61" s="125">
        <f t="shared" si="63"/>
        <v>154930.49976293961</v>
      </c>
      <c r="AA61" s="125">
        <f t="shared" si="63"/>
        <v>153969.27127360337</v>
      </c>
      <c r="AB61" s="125">
        <f t="shared" si="63"/>
        <v>128537.50673993056</v>
      </c>
      <c r="AC61" s="125">
        <f t="shared" si="63"/>
        <v>101381.93032002143</v>
      </c>
      <c r="AD61" s="125">
        <f t="shared" si="63"/>
        <v>64703.055629462848</v>
      </c>
      <c r="AE61" s="125">
        <f t="shared" si="63"/>
        <v>92839.005208917064</v>
      </c>
      <c r="AF61" s="125">
        <f t="shared" si="63"/>
        <v>0</v>
      </c>
      <c r="AG61" s="125">
        <f t="shared" si="63"/>
        <v>0</v>
      </c>
      <c r="AH61" s="125">
        <f t="shared" si="63"/>
        <v>0</v>
      </c>
      <c r="AI61" s="125">
        <f t="shared" si="63"/>
        <v>0</v>
      </c>
      <c r="AJ61" s="125">
        <f t="shared" si="63"/>
        <v>0</v>
      </c>
      <c r="AK61" s="125">
        <f t="shared" si="63"/>
        <v>0</v>
      </c>
      <c r="AL61" s="125">
        <f t="shared" si="63"/>
        <v>0</v>
      </c>
      <c r="AM61" s="125">
        <f t="shared" si="63"/>
        <v>0</v>
      </c>
    </row>
    <row r="62" spans="1:40" ht="16.5" customHeight="1" thickBot="1" x14ac:dyDescent="0.3">
      <c r="A62" s="576"/>
      <c r="B62" s="136" t="s">
        <v>18</v>
      </c>
      <c r="C62" s="27">
        <f>C61</f>
        <v>-817.40070878105689</v>
      </c>
      <c r="D62" s="27">
        <f>C62+D61</f>
        <v>683.14046221906165</v>
      </c>
      <c r="E62" s="27">
        <f t="shared" ref="E62:AM62" si="64">D62+E61</f>
        <v>9414.9827176853705</v>
      </c>
      <c r="F62" s="27">
        <f t="shared" si="64"/>
        <v>19374.072054239572</v>
      </c>
      <c r="G62" s="27">
        <f t="shared" si="64"/>
        <v>38157.550359270623</v>
      </c>
      <c r="H62" s="27">
        <f t="shared" si="64"/>
        <v>171196.14626300454</v>
      </c>
      <c r="I62" s="27">
        <f t="shared" si="64"/>
        <v>423174.35084175743</v>
      </c>
      <c r="J62" s="27">
        <f t="shared" si="64"/>
        <v>733495.9502087608</v>
      </c>
      <c r="K62" s="27">
        <f t="shared" si="64"/>
        <v>918760.34209616226</v>
      </c>
      <c r="L62" s="27">
        <f t="shared" si="64"/>
        <v>959046.07894021377</v>
      </c>
      <c r="M62" s="27">
        <f t="shared" si="64"/>
        <v>1024744.4710353464</v>
      </c>
      <c r="N62" s="27">
        <f t="shared" si="64"/>
        <v>1158640.955123774</v>
      </c>
      <c r="O62" s="27">
        <f t="shared" si="64"/>
        <v>1312610.2263973774</v>
      </c>
      <c r="P62" s="27">
        <f t="shared" si="64"/>
        <v>1441147.7331373079</v>
      </c>
      <c r="Q62" s="27">
        <f t="shared" si="64"/>
        <v>1542529.6634573294</v>
      </c>
      <c r="R62" s="27">
        <f t="shared" si="64"/>
        <v>1607232.7190867923</v>
      </c>
      <c r="S62" s="27">
        <f t="shared" si="64"/>
        <v>1700071.7242957093</v>
      </c>
      <c r="T62" s="27">
        <f t="shared" si="64"/>
        <v>2203773.7365377201</v>
      </c>
      <c r="U62" s="27">
        <f t="shared" si="64"/>
        <v>2880410.4638626641</v>
      </c>
      <c r="V62" s="27">
        <f t="shared" si="64"/>
        <v>3523806.8627965432</v>
      </c>
      <c r="W62" s="27">
        <f t="shared" si="64"/>
        <v>3841617.294191224</v>
      </c>
      <c r="X62" s="27">
        <f t="shared" si="64"/>
        <v>3903907.157571685</v>
      </c>
      <c r="Y62" s="27">
        <f t="shared" si="64"/>
        <v>3997241.0028685988</v>
      </c>
      <c r="Z62" s="27">
        <f t="shared" si="64"/>
        <v>4152171.5026315385</v>
      </c>
      <c r="AA62" s="27">
        <f t="shared" si="64"/>
        <v>4306140.7739051422</v>
      </c>
      <c r="AB62" s="27">
        <f t="shared" si="64"/>
        <v>4434678.2806450725</v>
      </c>
      <c r="AC62" s="27">
        <f t="shared" si="64"/>
        <v>4536060.2109650942</v>
      </c>
      <c r="AD62" s="27">
        <f t="shared" si="64"/>
        <v>4600763.2665945571</v>
      </c>
      <c r="AE62" s="27">
        <f t="shared" si="64"/>
        <v>4693602.2718034741</v>
      </c>
      <c r="AF62" s="27">
        <f t="shared" si="64"/>
        <v>4693602.2718034741</v>
      </c>
      <c r="AG62" s="27">
        <f t="shared" si="64"/>
        <v>4693602.2718034741</v>
      </c>
      <c r="AH62" s="27">
        <f t="shared" si="64"/>
        <v>4693602.2718034741</v>
      </c>
      <c r="AI62" s="27">
        <f t="shared" si="64"/>
        <v>4693602.2718034741</v>
      </c>
      <c r="AJ62" s="27">
        <f t="shared" si="64"/>
        <v>4693602.2718034741</v>
      </c>
      <c r="AK62" s="27">
        <f t="shared" si="64"/>
        <v>4693602.2718034741</v>
      </c>
      <c r="AL62" s="27">
        <f t="shared" si="64"/>
        <v>4693602.2718034741</v>
      </c>
      <c r="AM62" s="27">
        <f t="shared" si="64"/>
        <v>4693602.2718034741</v>
      </c>
    </row>
    <row r="63" spans="1:40" x14ac:dyDescent="0.25">
      <c r="A63" s="248"/>
      <c r="B63" s="126"/>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row>
    <row r="64" spans="1:40" ht="15.75" thickBot="1" x14ac:dyDescent="0.3">
      <c r="A64" s="127"/>
      <c r="B64" s="127"/>
      <c r="C64" s="127"/>
      <c r="D64" s="127"/>
      <c r="E64" s="127"/>
      <c r="F64" s="127"/>
      <c r="G64" s="127"/>
      <c r="H64" s="127"/>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90"/>
    </row>
    <row r="65" spans="1:41" ht="16.5" thickBot="1" x14ac:dyDescent="0.3">
      <c r="A65" s="577" t="s">
        <v>12</v>
      </c>
      <c r="B65" s="156" t="s">
        <v>155</v>
      </c>
      <c r="C65" s="142">
        <f>C$4</f>
        <v>44927</v>
      </c>
      <c r="D65" s="142">
        <f t="shared" ref="D65:AM65" si="65">D$4</f>
        <v>44958</v>
      </c>
      <c r="E65" s="142">
        <f t="shared" si="65"/>
        <v>44986</v>
      </c>
      <c r="F65" s="142">
        <f t="shared" si="65"/>
        <v>45017</v>
      </c>
      <c r="G65" s="142">
        <f t="shared" si="65"/>
        <v>45047</v>
      </c>
      <c r="H65" s="142">
        <f t="shared" si="65"/>
        <v>45078</v>
      </c>
      <c r="I65" s="142">
        <f t="shared" si="65"/>
        <v>45108</v>
      </c>
      <c r="J65" s="142">
        <f t="shared" si="65"/>
        <v>45139</v>
      </c>
      <c r="K65" s="142">
        <f t="shared" si="65"/>
        <v>45170</v>
      </c>
      <c r="L65" s="142">
        <f t="shared" si="65"/>
        <v>45200</v>
      </c>
      <c r="M65" s="142">
        <f t="shared" si="65"/>
        <v>45231</v>
      </c>
      <c r="N65" s="142">
        <f t="shared" si="65"/>
        <v>45261</v>
      </c>
      <c r="O65" s="142">
        <f t="shared" si="65"/>
        <v>45292</v>
      </c>
      <c r="P65" s="142">
        <f t="shared" si="65"/>
        <v>45323</v>
      </c>
      <c r="Q65" s="142">
        <f t="shared" si="65"/>
        <v>45352</v>
      </c>
      <c r="R65" s="142">
        <f t="shared" si="65"/>
        <v>45383</v>
      </c>
      <c r="S65" s="142">
        <f t="shared" si="65"/>
        <v>45413</v>
      </c>
      <c r="T65" s="142">
        <f t="shared" si="65"/>
        <v>45444</v>
      </c>
      <c r="U65" s="142">
        <f t="shared" si="65"/>
        <v>45474</v>
      </c>
      <c r="V65" s="142">
        <f t="shared" si="65"/>
        <v>45505</v>
      </c>
      <c r="W65" s="142">
        <f t="shared" si="65"/>
        <v>45536</v>
      </c>
      <c r="X65" s="142">
        <f t="shared" si="65"/>
        <v>45566</v>
      </c>
      <c r="Y65" s="142">
        <f t="shared" si="65"/>
        <v>45597</v>
      </c>
      <c r="Z65" s="142">
        <f t="shared" si="65"/>
        <v>45627</v>
      </c>
      <c r="AA65" s="142">
        <f t="shared" si="65"/>
        <v>45658</v>
      </c>
      <c r="AB65" s="142">
        <f t="shared" si="65"/>
        <v>45689</v>
      </c>
      <c r="AC65" s="142">
        <f t="shared" si="65"/>
        <v>45717</v>
      </c>
      <c r="AD65" s="142">
        <f t="shared" si="65"/>
        <v>45748</v>
      </c>
      <c r="AE65" s="142">
        <f t="shared" si="65"/>
        <v>45778</v>
      </c>
      <c r="AF65" s="142">
        <f t="shared" si="65"/>
        <v>45809</v>
      </c>
      <c r="AG65" s="142">
        <f t="shared" si="65"/>
        <v>45839</v>
      </c>
      <c r="AH65" s="142">
        <f t="shared" si="65"/>
        <v>45870</v>
      </c>
      <c r="AI65" s="142">
        <f t="shared" si="65"/>
        <v>45901</v>
      </c>
      <c r="AJ65" s="142">
        <f t="shared" si="65"/>
        <v>45931</v>
      </c>
      <c r="AK65" s="142">
        <f t="shared" si="65"/>
        <v>45962</v>
      </c>
      <c r="AL65" s="142">
        <f t="shared" si="65"/>
        <v>45992</v>
      </c>
      <c r="AM65" s="142">
        <f t="shared" si="65"/>
        <v>46023</v>
      </c>
      <c r="AO65" s="192" t="s">
        <v>174</v>
      </c>
    </row>
    <row r="66" spans="1:41" ht="15" customHeight="1" x14ac:dyDescent="0.25">
      <c r="A66" s="578"/>
      <c r="B66" s="132" t="s">
        <v>0</v>
      </c>
      <c r="C66" s="133">
        <v>0.11129699999999999</v>
      </c>
      <c r="D66" s="133">
        <v>9.3076999999999993E-2</v>
      </c>
      <c r="E66" s="133">
        <v>7.0041999999999993E-2</v>
      </c>
      <c r="F66" s="133">
        <v>3.7116000000000003E-2</v>
      </c>
      <c r="G66" s="133">
        <v>4.0888000000000001E-2</v>
      </c>
      <c r="H66" s="133">
        <v>0.103973</v>
      </c>
      <c r="I66" s="133">
        <v>0.1401</v>
      </c>
      <c r="J66" s="133">
        <v>0.13320699999999999</v>
      </c>
      <c r="K66" s="133">
        <v>6.6758999999999999E-2</v>
      </c>
      <c r="L66" s="133">
        <v>3.7011000000000002E-2</v>
      </c>
      <c r="M66" s="133">
        <v>5.9593E-2</v>
      </c>
      <c r="N66" s="133">
        <v>0.106937</v>
      </c>
      <c r="O66" s="133">
        <f>C66</f>
        <v>0.11129699999999999</v>
      </c>
      <c r="P66" s="133">
        <f t="shared" ref="P66:P75" si="66">D66</f>
        <v>9.3076999999999993E-2</v>
      </c>
      <c r="Q66" s="133">
        <f t="shared" ref="Q66:Q75" si="67">E66</f>
        <v>7.0041999999999993E-2</v>
      </c>
      <c r="R66" s="133">
        <f t="shared" ref="R66:R75" si="68">F66</f>
        <v>3.7116000000000003E-2</v>
      </c>
      <c r="S66" s="133">
        <f t="shared" ref="S66:S75" si="69">G66</f>
        <v>4.0888000000000001E-2</v>
      </c>
      <c r="T66" s="133">
        <f t="shared" ref="T66:T75" si="70">H66</f>
        <v>0.103973</v>
      </c>
      <c r="U66" s="133">
        <f t="shared" ref="U66:U75" si="71">I66</f>
        <v>0.1401</v>
      </c>
      <c r="V66" s="133">
        <f t="shared" ref="V66:V75" si="72">J66</f>
        <v>0.13320699999999999</v>
      </c>
      <c r="W66" s="133">
        <f t="shared" ref="W66:W75" si="73">K66</f>
        <v>6.6758999999999999E-2</v>
      </c>
      <c r="X66" s="133">
        <f t="shared" ref="X66:X75" si="74">L66</f>
        <v>3.7011000000000002E-2</v>
      </c>
      <c r="Y66" s="133">
        <f t="shared" ref="Y66:Y75" si="75">M66</f>
        <v>5.9593E-2</v>
      </c>
      <c r="Z66" s="133">
        <f t="shared" ref="Z66:Z75" si="76">N66</f>
        <v>0.106937</v>
      </c>
      <c r="AA66" s="133">
        <f t="shared" ref="AA66:AA75" si="77">O66</f>
        <v>0.11129699999999999</v>
      </c>
      <c r="AB66" s="133">
        <f t="shared" ref="AB66:AB75" si="78">P66</f>
        <v>9.3076999999999993E-2</v>
      </c>
      <c r="AC66" s="133">
        <f t="shared" ref="AC66:AC75" si="79">Q66</f>
        <v>7.0041999999999993E-2</v>
      </c>
      <c r="AD66" s="133">
        <f t="shared" ref="AD66:AD75" si="80">R66</f>
        <v>3.7116000000000003E-2</v>
      </c>
      <c r="AE66" s="133">
        <f t="shared" ref="AE66:AE75" si="81">S66</f>
        <v>4.0888000000000001E-2</v>
      </c>
      <c r="AF66" s="133">
        <f t="shared" ref="AF66:AF75" si="82">T66</f>
        <v>0.103973</v>
      </c>
      <c r="AG66" s="133">
        <f t="shared" ref="AG66:AG75" si="83">U66</f>
        <v>0.1401</v>
      </c>
      <c r="AH66" s="133">
        <f t="shared" ref="AH66:AH75" si="84">V66</f>
        <v>0.13320699999999999</v>
      </c>
      <c r="AI66" s="133">
        <f t="shared" ref="AI66:AI75" si="85">W66</f>
        <v>6.6758999999999999E-2</v>
      </c>
      <c r="AJ66" s="133">
        <f t="shared" ref="AJ66:AJ75" si="86">X66</f>
        <v>3.7011000000000002E-2</v>
      </c>
      <c r="AK66" s="133">
        <f t="shared" ref="AK66:AK75" si="87">Y66</f>
        <v>5.9593E-2</v>
      </c>
      <c r="AL66" s="133">
        <f t="shared" ref="AL66:AL75" si="88">Z66</f>
        <v>0.106937</v>
      </c>
      <c r="AM66" s="133">
        <f t="shared" ref="AM66:AM75" si="89">AA66</f>
        <v>0.11129699999999999</v>
      </c>
      <c r="AO66" s="205">
        <f t="shared" ref="AO66:AO75" si="90">SUM(C66:N66)</f>
        <v>1</v>
      </c>
    </row>
    <row r="67" spans="1:41" x14ac:dyDescent="0.25">
      <c r="A67" s="578"/>
      <c r="B67" s="37" t="s">
        <v>1</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91">C67</f>
        <v>1.1999999999999999E-3</v>
      </c>
      <c r="P67" s="20">
        <f t="shared" si="66"/>
        <v>1.1000000000000001E-3</v>
      </c>
      <c r="Q67" s="20">
        <f t="shared" si="67"/>
        <v>3.13E-3</v>
      </c>
      <c r="R67" s="20">
        <f t="shared" si="68"/>
        <v>1.5047E-2</v>
      </c>
      <c r="S67" s="20">
        <f t="shared" si="69"/>
        <v>6.5409999999999996E-2</v>
      </c>
      <c r="T67" s="20">
        <f t="shared" si="70"/>
        <v>0.21082300000000001</v>
      </c>
      <c r="U67" s="20">
        <f t="shared" si="71"/>
        <v>0.28477999999999998</v>
      </c>
      <c r="V67" s="20">
        <f t="shared" si="72"/>
        <v>0.27076600000000001</v>
      </c>
      <c r="W67" s="20">
        <f t="shared" si="73"/>
        <v>0.126605</v>
      </c>
      <c r="X67" s="20">
        <f t="shared" si="74"/>
        <v>1.8471999999999999E-2</v>
      </c>
      <c r="Y67" s="20">
        <f t="shared" si="75"/>
        <v>1.444E-3</v>
      </c>
      <c r="Z67" s="20">
        <f t="shared" si="76"/>
        <v>1.222E-3</v>
      </c>
      <c r="AA67" s="20">
        <f t="shared" si="77"/>
        <v>1.1999999999999999E-3</v>
      </c>
      <c r="AB67" s="20">
        <f t="shared" si="78"/>
        <v>1.1000000000000001E-3</v>
      </c>
      <c r="AC67" s="20">
        <f t="shared" si="79"/>
        <v>3.13E-3</v>
      </c>
      <c r="AD67" s="20">
        <f t="shared" si="80"/>
        <v>1.5047E-2</v>
      </c>
      <c r="AE67" s="20">
        <f t="shared" si="81"/>
        <v>6.5409999999999996E-2</v>
      </c>
      <c r="AF67" s="20">
        <f t="shared" si="82"/>
        <v>0.21082300000000001</v>
      </c>
      <c r="AG67" s="20">
        <f t="shared" si="83"/>
        <v>0.28477999999999998</v>
      </c>
      <c r="AH67" s="20">
        <f t="shared" si="84"/>
        <v>0.27076600000000001</v>
      </c>
      <c r="AI67" s="20">
        <f t="shared" si="85"/>
        <v>0.126605</v>
      </c>
      <c r="AJ67" s="20">
        <f t="shared" si="86"/>
        <v>1.8471999999999999E-2</v>
      </c>
      <c r="AK67" s="20">
        <f t="shared" si="87"/>
        <v>1.444E-3</v>
      </c>
      <c r="AL67" s="20">
        <f t="shared" si="88"/>
        <v>1.222E-3</v>
      </c>
      <c r="AM67" s="20">
        <f t="shared" si="89"/>
        <v>1.1999999999999999E-3</v>
      </c>
      <c r="AO67" s="205">
        <f t="shared" si="90"/>
        <v>0.99999900000000008</v>
      </c>
    </row>
    <row r="68" spans="1:41" x14ac:dyDescent="0.25">
      <c r="A68" s="578"/>
      <c r="B68" s="36" t="s">
        <v>2</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91"/>
        <v>7.9578999999999997E-2</v>
      </c>
      <c r="P68" s="20">
        <f t="shared" si="66"/>
        <v>7.2517999999999999E-2</v>
      </c>
      <c r="Q68" s="20">
        <f t="shared" si="67"/>
        <v>8.1079999999999999E-2</v>
      </c>
      <c r="R68" s="20">
        <f t="shared" si="68"/>
        <v>7.9918000000000003E-2</v>
      </c>
      <c r="S68" s="20">
        <f t="shared" si="69"/>
        <v>8.4083000000000005E-2</v>
      </c>
      <c r="T68" s="20">
        <f t="shared" si="70"/>
        <v>8.5730000000000001E-2</v>
      </c>
      <c r="U68" s="20">
        <f t="shared" si="71"/>
        <v>9.6095E-2</v>
      </c>
      <c r="V68" s="20">
        <f t="shared" si="72"/>
        <v>9.6095E-2</v>
      </c>
      <c r="W68" s="20">
        <f t="shared" si="73"/>
        <v>8.4277000000000005E-2</v>
      </c>
      <c r="X68" s="20">
        <f t="shared" si="74"/>
        <v>8.2582000000000003E-2</v>
      </c>
      <c r="Y68" s="20">
        <f t="shared" si="75"/>
        <v>7.8464999999999993E-2</v>
      </c>
      <c r="Z68" s="20">
        <f t="shared" si="76"/>
        <v>7.9578999999999997E-2</v>
      </c>
      <c r="AA68" s="20">
        <f t="shared" si="77"/>
        <v>7.9578999999999997E-2</v>
      </c>
      <c r="AB68" s="20">
        <f t="shared" si="78"/>
        <v>7.2517999999999999E-2</v>
      </c>
      <c r="AC68" s="20">
        <f t="shared" si="79"/>
        <v>8.1079999999999999E-2</v>
      </c>
      <c r="AD68" s="20">
        <f t="shared" si="80"/>
        <v>7.9918000000000003E-2</v>
      </c>
      <c r="AE68" s="20">
        <f t="shared" si="81"/>
        <v>8.4083000000000005E-2</v>
      </c>
      <c r="AF68" s="20">
        <f t="shared" si="82"/>
        <v>8.5730000000000001E-2</v>
      </c>
      <c r="AG68" s="20">
        <f t="shared" si="83"/>
        <v>9.6095E-2</v>
      </c>
      <c r="AH68" s="20">
        <f t="shared" si="84"/>
        <v>9.6095E-2</v>
      </c>
      <c r="AI68" s="20">
        <f t="shared" si="85"/>
        <v>8.4277000000000005E-2</v>
      </c>
      <c r="AJ68" s="20">
        <f t="shared" si="86"/>
        <v>8.2582000000000003E-2</v>
      </c>
      <c r="AK68" s="20">
        <f t="shared" si="87"/>
        <v>7.8464999999999993E-2</v>
      </c>
      <c r="AL68" s="20">
        <f t="shared" si="88"/>
        <v>7.9578999999999997E-2</v>
      </c>
      <c r="AM68" s="20">
        <f t="shared" si="89"/>
        <v>7.9578999999999997E-2</v>
      </c>
      <c r="AO68" s="205">
        <f t="shared" si="90"/>
        <v>1.0000010000000001</v>
      </c>
    </row>
    <row r="69" spans="1:41" x14ac:dyDescent="0.25">
      <c r="A69" s="578"/>
      <c r="B69" s="36" t="s">
        <v>9</v>
      </c>
      <c r="C69" s="288">
        <v>0.21790499999999999</v>
      </c>
      <c r="D69" s="288">
        <v>0.18213499999999999</v>
      </c>
      <c r="E69" s="288">
        <v>0.13483300000000001</v>
      </c>
      <c r="F69" s="288">
        <v>5.8486000000000003E-2</v>
      </c>
      <c r="G69" s="288">
        <v>1.7144E-2</v>
      </c>
      <c r="H69" s="288">
        <v>5.1000000000000004E-4</v>
      </c>
      <c r="I69" s="288">
        <v>6.0000000000000002E-6</v>
      </c>
      <c r="J69" s="288">
        <v>9.0000000000000002E-6</v>
      </c>
      <c r="K69" s="288">
        <v>8.8090000000000009E-3</v>
      </c>
      <c r="L69" s="288">
        <v>5.4961999999999997E-2</v>
      </c>
      <c r="M69" s="288">
        <v>0.115899</v>
      </c>
      <c r="N69" s="288">
        <v>0.20930099999999999</v>
      </c>
      <c r="O69" s="288">
        <f t="shared" si="91"/>
        <v>0.21790499999999999</v>
      </c>
      <c r="P69" s="288">
        <f t="shared" si="66"/>
        <v>0.18213499999999999</v>
      </c>
      <c r="Q69" s="288">
        <f t="shared" si="67"/>
        <v>0.13483300000000001</v>
      </c>
      <c r="R69" s="288">
        <f t="shared" si="68"/>
        <v>5.8486000000000003E-2</v>
      </c>
      <c r="S69" s="288">
        <f t="shared" si="69"/>
        <v>1.7144E-2</v>
      </c>
      <c r="T69" s="288">
        <f t="shared" si="70"/>
        <v>5.1000000000000004E-4</v>
      </c>
      <c r="U69" s="288">
        <f t="shared" si="71"/>
        <v>6.0000000000000002E-6</v>
      </c>
      <c r="V69" s="288">
        <f t="shared" si="72"/>
        <v>9.0000000000000002E-6</v>
      </c>
      <c r="W69" s="288">
        <f t="shared" si="73"/>
        <v>8.8090000000000009E-3</v>
      </c>
      <c r="X69" s="288">
        <f t="shared" si="74"/>
        <v>5.4961999999999997E-2</v>
      </c>
      <c r="Y69" s="288">
        <f t="shared" si="75"/>
        <v>0.115899</v>
      </c>
      <c r="Z69" s="288">
        <f t="shared" si="76"/>
        <v>0.20930099999999999</v>
      </c>
      <c r="AA69" s="288">
        <f t="shared" si="77"/>
        <v>0.21790499999999999</v>
      </c>
      <c r="AB69" s="288">
        <f t="shared" si="78"/>
        <v>0.18213499999999999</v>
      </c>
      <c r="AC69" s="288">
        <f t="shared" si="79"/>
        <v>0.13483300000000001</v>
      </c>
      <c r="AD69" s="288">
        <f t="shared" si="80"/>
        <v>5.8486000000000003E-2</v>
      </c>
      <c r="AE69" s="288">
        <f t="shared" si="81"/>
        <v>1.7144E-2</v>
      </c>
      <c r="AF69" s="288">
        <f t="shared" si="82"/>
        <v>5.1000000000000004E-4</v>
      </c>
      <c r="AG69" s="288">
        <f t="shared" si="83"/>
        <v>6.0000000000000002E-6</v>
      </c>
      <c r="AH69" s="288">
        <f t="shared" si="84"/>
        <v>9.0000000000000002E-6</v>
      </c>
      <c r="AI69" s="288">
        <f t="shared" si="85"/>
        <v>8.8090000000000009E-3</v>
      </c>
      <c r="AJ69" s="288">
        <f t="shared" si="86"/>
        <v>5.4961999999999997E-2</v>
      </c>
      <c r="AK69" s="288">
        <f t="shared" si="87"/>
        <v>0.115899</v>
      </c>
      <c r="AL69" s="288">
        <f t="shared" si="88"/>
        <v>0.20930099999999999</v>
      </c>
      <c r="AM69" s="288">
        <f t="shared" si="89"/>
        <v>0.21790499999999999</v>
      </c>
      <c r="AO69" s="205">
        <f t="shared" si="90"/>
        <v>0.99999899999999986</v>
      </c>
    </row>
    <row r="70" spans="1:41" x14ac:dyDescent="0.25">
      <c r="A70" s="578"/>
      <c r="B70" s="37" t="s">
        <v>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91"/>
        <v>0.11129699999999999</v>
      </c>
      <c r="P70" s="20">
        <f t="shared" si="66"/>
        <v>9.3076999999999993E-2</v>
      </c>
      <c r="Q70" s="20">
        <f t="shared" si="67"/>
        <v>7.0041999999999993E-2</v>
      </c>
      <c r="R70" s="20">
        <f t="shared" si="68"/>
        <v>3.7116000000000003E-2</v>
      </c>
      <c r="S70" s="20">
        <f t="shared" si="69"/>
        <v>4.0888000000000001E-2</v>
      </c>
      <c r="T70" s="20">
        <f t="shared" si="70"/>
        <v>0.103973</v>
      </c>
      <c r="U70" s="20">
        <f t="shared" si="71"/>
        <v>0.1401</v>
      </c>
      <c r="V70" s="20">
        <f t="shared" si="72"/>
        <v>0.13320699999999999</v>
      </c>
      <c r="W70" s="20">
        <f t="shared" si="73"/>
        <v>6.6758999999999999E-2</v>
      </c>
      <c r="X70" s="20">
        <f t="shared" si="74"/>
        <v>3.7011000000000002E-2</v>
      </c>
      <c r="Y70" s="20">
        <f t="shared" si="75"/>
        <v>5.9593E-2</v>
      </c>
      <c r="Z70" s="20">
        <f t="shared" si="76"/>
        <v>0.106937</v>
      </c>
      <c r="AA70" s="20">
        <f t="shared" si="77"/>
        <v>0.11129699999999999</v>
      </c>
      <c r="AB70" s="20">
        <f t="shared" si="78"/>
        <v>9.3076999999999993E-2</v>
      </c>
      <c r="AC70" s="20">
        <f t="shared" si="79"/>
        <v>7.0041999999999993E-2</v>
      </c>
      <c r="AD70" s="20">
        <f t="shared" si="80"/>
        <v>3.7116000000000003E-2</v>
      </c>
      <c r="AE70" s="20">
        <f t="shared" si="81"/>
        <v>4.0888000000000001E-2</v>
      </c>
      <c r="AF70" s="20">
        <f t="shared" si="82"/>
        <v>0.103973</v>
      </c>
      <c r="AG70" s="20">
        <f t="shared" si="83"/>
        <v>0.1401</v>
      </c>
      <c r="AH70" s="20">
        <f t="shared" si="84"/>
        <v>0.13320699999999999</v>
      </c>
      <c r="AI70" s="20">
        <f t="shared" si="85"/>
        <v>6.6758999999999999E-2</v>
      </c>
      <c r="AJ70" s="20">
        <f t="shared" si="86"/>
        <v>3.7011000000000002E-2</v>
      </c>
      <c r="AK70" s="20">
        <f t="shared" si="87"/>
        <v>5.9593E-2</v>
      </c>
      <c r="AL70" s="20">
        <f t="shared" si="88"/>
        <v>0.106937</v>
      </c>
      <c r="AM70" s="20">
        <f t="shared" si="89"/>
        <v>0.11129699999999999</v>
      </c>
      <c r="AO70" s="205">
        <f t="shared" si="90"/>
        <v>1</v>
      </c>
    </row>
    <row r="71" spans="1:41" x14ac:dyDescent="0.25">
      <c r="A71" s="578"/>
      <c r="B71" s="36" t="s">
        <v>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91"/>
        <v>0.10118199999999999</v>
      </c>
      <c r="P71" s="20">
        <f t="shared" si="66"/>
        <v>8.8441000000000006E-2</v>
      </c>
      <c r="Q71" s="20">
        <f t="shared" si="67"/>
        <v>9.2879000000000003E-2</v>
      </c>
      <c r="R71" s="20">
        <f t="shared" si="68"/>
        <v>8.4644999999999998E-2</v>
      </c>
      <c r="S71" s="20">
        <f t="shared" si="69"/>
        <v>7.9393000000000005E-2</v>
      </c>
      <c r="T71" s="20">
        <f t="shared" si="70"/>
        <v>6.8507999999999999E-2</v>
      </c>
      <c r="U71" s="20">
        <f t="shared" si="71"/>
        <v>6.7863999999999994E-2</v>
      </c>
      <c r="V71" s="20">
        <f t="shared" si="72"/>
        <v>7.0565000000000003E-2</v>
      </c>
      <c r="W71" s="20">
        <f t="shared" si="73"/>
        <v>7.3791999999999996E-2</v>
      </c>
      <c r="X71" s="20">
        <f t="shared" si="74"/>
        <v>8.4539000000000003E-2</v>
      </c>
      <c r="Y71" s="20">
        <f t="shared" si="75"/>
        <v>8.9880000000000002E-2</v>
      </c>
      <c r="Z71" s="20">
        <f t="shared" si="76"/>
        <v>9.8311999999999997E-2</v>
      </c>
      <c r="AA71" s="20">
        <f t="shared" si="77"/>
        <v>0.10118199999999999</v>
      </c>
      <c r="AB71" s="20">
        <f t="shared" si="78"/>
        <v>8.8441000000000006E-2</v>
      </c>
      <c r="AC71" s="20">
        <f t="shared" si="79"/>
        <v>9.2879000000000003E-2</v>
      </c>
      <c r="AD71" s="20">
        <f t="shared" si="80"/>
        <v>8.4644999999999998E-2</v>
      </c>
      <c r="AE71" s="20">
        <f t="shared" si="81"/>
        <v>7.9393000000000005E-2</v>
      </c>
      <c r="AF71" s="20">
        <f t="shared" si="82"/>
        <v>6.8507999999999999E-2</v>
      </c>
      <c r="AG71" s="20">
        <f t="shared" si="83"/>
        <v>6.7863999999999994E-2</v>
      </c>
      <c r="AH71" s="20">
        <f t="shared" si="84"/>
        <v>7.0565000000000003E-2</v>
      </c>
      <c r="AI71" s="20">
        <f t="shared" si="85"/>
        <v>7.3791999999999996E-2</v>
      </c>
      <c r="AJ71" s="20">
        <f t="shared" si="86"/>
        <v>8.4539000000000003E-2</v>
      </c>
      <c r="AK71" s="20">
        <f t="shared" si="87"/>
        <v>8.9880000000000002E-2</v>
      </c>
      <c r="AL71" s="20">
        <f t="shared" si="88"/>
        <v>9.8311999999999997E-2</v>
      </c>
      <c r="AM71" s="20">
        <f t="shared" si="89"/>
        <v>0.10118199999999999</v>
      </c>
      <c r="AO71" s="205">
        <f t="shared" si="90"/>
        <v>0.99999999999999989</v>
      </c>
    </row>
    <row r="72" spans="1:41" x14ac:dyDescent="0.25">
      <c r="A72" s="578"/>
      <c r="B72" s="36" t="s">
        <v>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91"/>
        <v>8.4892999999999996E-2</v>
      </c>
      <c r="P72" s="20">
        <f t="shared" si="66"/>
        <v>7.7366000000000004E-2</v>
      </c>
      <c r="Q72" s="20">
        <f t="shared" si="67"/>
        <v>8.4862999999999994E-2</v>
      </c>
      <c r="R72" s="20">
        <f t="shared" si="68"/>
        <v>8.2143999999999995E-2</v>
      </c>
      <c r="S72" s="20">
        <f t="shared" si="69"/>
        <v>8.4847000000000006E-2</v>
      </c>
      <c r="T72" s="20">
        <f t="shared" si="70"/>
        <v>8.2122000000000001E-2</v>
      </c>
      <c r="U72" s="20">
        <f t="shared" si="71"/>
        <v>8.4883E-2</v>
      </c>
      <c r="V72" s="20">
        <f t="shared" si="72"/>
        <v>8.4839999999999999E-2</v>
      </c>
      <c r="W72" s="20">
        <f t="shared" si="73"/>
        <v>8.2136000000000001E-2</v>
      </c>
      <c r="X72" s="20">
        <f t="shared" si="74"/>
        <v>8.4869E-2</v>
      </c>
      <c r="Y72" s="20">
        <f t="shared" si="75"/>
        <v>8.2122000000000001E-2</v>
      </c>
      <c r="Z72" s="20">
        <f t="shared" si="76"/>
        <v>8.4915000000000004E-2</v>
      </c>
      <c r="AA72" s="20">
        <f t="shared" si="77"/>
        <v>8.4892999999999996E-2</v>
      </c>
      <c r="AB72" s="20">
        <f t="shared" si="78"/>
        <v>7.7366000000000004E-2</v>
      </c>
      <c r="AC72" s="20">
        <f t="shared" si="79"/>
        <v>8.4862999999999994E-2</v>
      </c>
      <c r="AD72" s="20">
        <f t="shared" si="80"/>
        <v>8.2143999999999995E-2</v>
      </c>
      <c r="AE72" s="20">
        <f t="shared" si="81"/>
        <v>8.4847000000000006E-2</v>
      </c>
      <c r="AF72" s="20">
        <f t="shared" si="82"/>
        <v>8.2122000000000001E-2</v>
      </c>
      <c r="AG72" s="20">
        <f t="shared" si="83"/>
        <v>8.4883E-2</v>
      </c>
      <c r="AH72" s="20">
        <f t="shared" si="84"/>
        <v>8.4839999999999999E-2</v>
      </c>
      <c r="AI72" s="20">
        <f t="shared" si="85"/>
        <v>8.2136000000000001E-2</v>
      </c>
      <c r="AJ72" s="20">
        <f t="shared" si="86"/>
        <v>8.4869E-2</v>
      </c>
      <c r="AK72" s="20">
        <f t="shared" si="87"/>
        <v>8.2122000000000001E-2</v>
      </c>
      <c r="AL72" s="20">
        <f t="shared" si="88"/>
        <v>8.4915000000000004E-2</v>
      </c>
      <c r="AM72" s="20">
        <f t="shared" si="89"/>
        <v>8.4892999999999996E-2</v>
      </c>
      <c r="AO72" s="205">
        <f t="shared" si="90"/>
        <v>1</v>
      </c>
    </row>
    <row r="73" spans="1:41" x14ac:dyDescent="0.25">
      <c r="A73" s="578"/>
      <c r="B73" s="36" t="s">
        <v>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91"/>
        <v>8.6451E-2</v>
      </c>
      <c r="P73" s="20">
        <f t="shared" si="66"/>
        <v>7.1145E-2</v>
      </c>
      <c r="Q73" s="20">
        <f t="shared" si="67"/>
        <v>8.6052000000000003E-2</v>
      </c>
      <c r="R73" s="20">
        <f t="shared" si="68"/>
        <v>8.0701999999999996E-2</v>
      </c>
      <c r="S73" s="20">
        <f t="shared" si="69"/>
        <v>8.6052000000000003E-2</v>
      </c>
      <c r="T73" s="20">
        <f t="shared" si="70"/>
        <v>8.0701999999999996E-2</v>
      </c>
      <c r="U73" s="20">
        <f t="shared" si="71"/>
        <v>8.6451E-2</v>
      </c>
      <c r="V73" s="20">
        <f t="shared" si="72"/>
        <v>8.5653000000000007E-2</v>
      </c>
      <c r="W73" s="20">
        <f t="shared" si="73"/>
        <v>8.3031999999999995E-2</v>
      </c>
      <c r="X73" s="20">
        <f t="shared" si="74"/>
        <v>8.6052000000000003E-2</v>
      </c>
      <c r="Y73" s="20">
        <f t="shared" si="75"/>
        <v>8.1087999999999993E-2</v>
      </c>
      <c r="Z73" s="20">
        <f t="shared" si="76"/>
        <v>8.6619000000000002E-2</v>
      </c>
      <c r="AA73" s="20">
        <f t="shared" si="77"/>
        <v>8.6451E-2</v>
      </c>
      <c r="AB73" s="20">
        <f t="shared" si="78"/>
        <v>7.1145E-2</v>
      </c>
      <c r="AC73" s="20">
        <f t="shared" si="79"/>
        <v>8.6052000000000003E-2</v>
      </c>
      <c r="AD73" s="20">
        <f t="shared" si="80"/>
        <v>8.0701999999999996E-2</v>
      </c>
      <c r="AE73" s="20">
        <f t="shared" si="81"/>
        <v>8.6052000000000003E-2</v>
      </c>
      <c r="AF73" s="20">
        <f t="shared" si="82"/>
        <v>8.0701999999999996E-2</v>
      </c>
      <c r="AG73" s="20">
        <f t="shared" si="83"/>
        <v>8.6451E-2</v>
      </c>
      <c r="AH73" s="20">
        <f t="shared" si="84"/>
        <v>8.5653000000000007E-2</v>
      </c>
      <c r="AI73" s="20">
        <f t="shared" si="85"/>
        <v>8.3031999999999995E-2</v>
      </c>
      <c r="AJ73" s="20">
        <f t="shared" si="86"/>
        <v>8.6052000000000003E-2</v>
      </c>
      <c r="AK73" s="20">
        <f t="shared" si="87"/>
        <v>8.1087999999999993E-2</v>
      </c>
      <c r="AL73" s="20">
        <f t="shared" si="88"/>
        <v>8.6619000000000002E-2</v>
      </c>
      <c r="AM73" s="20">
        <f t="shared" si="89"/>
        <v>8.6451E-2</v>
      </c>
      <c r="AO73" s="205">
        <f t="shared" si="90"/>
        <v>0.99999900000000008</v>
      </c>
    </row>
    <row r="74" spans="1:41" x14ac:dyDescent="0.25">
      <c r="A74" s="578"/>
      <c r="B74" s="36" t="s">
        <v>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91"/>
        <v>7.7052999999999996E-2</v>
      </c>
      <c r="P74" s="20">
        <f t="shared" si="66"/>
        <v>7.2168999999999997E-2</v>
      </c>
      <c r="Q74" s="20">
        <f t="shared" si="67"/>
        <v>8.0271999999999996E-2</v>
      </c>
      <c r="R74" s="20">
        <f t="shared" si="68"/>
        <v>7.8752000000000003E-2</v>
      </c>
      <c r="S74" s="20">
        <f t="shared" si="69"/>
        <v>8.5646E-2</v>
      </c>
      <c r="T74" s="20">
        <f t="shared" si="70"/>
        <v>8.9111999999999997E-2</v>
      </c>
      <c r="U74" s="20">
        <f t="shared" si="71"/>
        <v>9.4239000000000003E-2</v>
      </c>
      <c r="V74" s="20">
        <f t="shared" si="72"/>
        <v>9.4212000000000004E-2</v>
      </c>
      <c r="W74" s="20">
        <f t="shared" si="73"/>
        <v>8.4971000000000005E-2</v>
      </c>
      <c r="X74" s="20">
        <f t="shared" si="74"/>
        <v>8.5653000000000007E-2</v>
      </c>
      <c r="Y74" s="20">
        <f t="shared" si="75"/>
        <v>7.8716999999999995E-2</v>
      </c>
      <c r="Z74" s="20">
        <f t="shared" si="76"/>
        <v>7.9203999999999997E-2</v>
      </c>
      <c r="AA74" s="20">
        <f t="shared" si="77"/>
        <v>7.7052999999999996E-2</v>
      </c>
      <c r="AB74" s="20">
        <f t="shared" si="78"/>
        <v>7.2168999999999997E-2</v>
      </c>
      <c r="AC74" s="20">
        <f t="shared" si="79"/>
        <v>8.0271999999999996E-2</v>
      </c>
      <c r="AD74" s="20">
        <f t="shared" si="80"/>
        <v>7.8752000000000003E-2</v>
      </c>
      <c r="AE74" s="20">
        <f t="shared" si="81"/>
        <v>8.5646E-2</v>
      </c>
      <c r="AF74" s="20">
        <f t="shared" si="82"/>
        <v>8.9111999999999997E-2</v>
      </c>
      <c r="AG74" s="20">
        <f t="shared" si="83"/>
        <v>9.4239000000000003E-2</v>
      </c>
      <c r="AH74" s="20">
        <f t="shared" si="84"/>
        <v>9.4212000000000004E-2</v>
      </c>
      <c r="AI74" s="20">
        <f t="shared" si="85"/>
        <v>8.4971000000000005E-2</v>
      </c>
      <c r="AJ74" s="20">
        <f t="shared" si="86"/>
        <v>8.5653000000000007E-2</v>
      </c>
      <c r="AK74" s="20">
        <f t="shared" si="87"/>
        <v>7.8716999999999995E-2</v>
      </c>
      <c r="AL74" s="20">
        <f t="shared" si="88"/>
        <v>7.9203999999999997E-2</v>
      </c>
      <c r="AM74" s="20">
        <f t="shared" si="89"/>
        <v>7.7052999999999996E-2</v>
      </c>
      <c r="AO74" s="205">
        <f t="shared" si="90"/>
        <v>1</v>
      </c>
    </row>
    <row r="75" spans="1:41" ht="15.75" thickBot="1" x14ac:dyDescent="0.3">
      <c r="A75" s="579"/>
      <c r="B75" s="32" t="s">
        <v>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91"/>
        <v>0.10352699999999999</v>
      </c>
      <c r="P75" s="21">
        <f t="shared" si="66"/>
        <v>9.0719999999999995E-2</v>
      </c>
      <c r="Q75" s="21">
        <f t="shared" si="67"/>
        <v>9.5543000000000003E-2</v>
      </c>
      <c r="R75" s="21">
        <f t="shared" si="68"/>
        <v>8.4798999999999999E-2</v>
      </c>
      <c r="S75" s="21">
        <f t="shared" si="69"/>
        <v>8.3599999999999994E-2</v>
      </c>
      <c r="T75" s="21">
        <f t="shared" si="70"/>
        <v>7.7064999999999995E-2</v>
      </c>
      <c r="U75" s="21">
        <f t="shared" si="71"/>
        <v>6.7711999999999994E-2</v>
      </c>
      <c r="V75" s="21">
        <f t="shared" si="72"/>
        <v>6.3687999999999995E-2</v>
      </c>
      <c r="W75" s="21">
        <f t="shared" si="73"/>
        <v>6.9373000000000004E-2</v>
      </c>
      <c r="X75" s="21">
        <f t="shared" si="74"/>
        <v>7.9644000000000006E-2</v>
      </c>
      <c r="Y75" s="21">
        <f t="shared" si="75"/>
        <v>8.4751999999999994E-2</v>
      </c>
      <c r="Z75" s="21">
        <f t="shared" si="76"/>
        <v>9.9576999999999999E-2</v>
      </c>
      <c r="AA75" s="21">
        <f t="shared" si="77"/>
        <v>0.10352699999999999</v>
      </c>
      <c r="AB75" s="21">
        <f t="shared" si="78"/>
        <v>9.0719999999999995E-2</v>
      </c>
      <c r="AC75" s="21">
        <f t="shared" si="79"/>
        <v>9.5543000000000003E-2</v>
      </c>
      <c r="AD75" s="21">
        <f t="shared" si="80"/>
        <v>8.4798999999999999E-2</v>
      </c>
      <c r="AE75" s="21">
        <f t="shared" si="81"/>
        <v>8.3599999999999994E-2</v>
      </c>
      <c r="AF75" s="21">
        <f t="shared" si="82"/>
        <v>7.7064999999999995E-2</v>
      </c>
      <c r="AG75" s="21">
        <f t="shared" si="83"/>
        <v>6.7711999999999994E-2</v>
      </c>
      <c r="AH75" s="21">
        <f t="shared" si="84"/>
        <v>6.3687999999999995E-2</v>
      </c>
      <c r="AI75" s="21">
        <f t="shared" si="85"/>
        <v>6.9373000000000004E-2</v>
      </c>
      <c r="AJ75" s="21">
        <f t="shared" si="86"/>
        <v>7.9644000000000006E-2</v>
      </c>
      <c r="AK75" s="21">
        <f t="shared" si="87"/>
        <v>8.4751999999999994E-2</v>
      </c>
      <c r="AL75" s="21">
        <f t="shared" si="88"/>
        <v>9.9576999999999999E-2</v>
      </c>
      <c r="AM75" s="21">
        <f t="shared" si="89"/>
        <v>0.10352699999999999</v>
      </c>
      <c r="AO75" s="205">
        <f t="shared" si="90"/>
        <v>1</v>
      </c>
    </row>
    <row r="76" spans="1:41" ht="15.75" thickBot="1" x14ac:dyDescent="0.3">
      <c r="AO76" s="192" t="s">
        <v>176</v>
      </c>
    </row>
    <row r="77" spans="1:41" ht="15.75" thickBot="1" x14ac:dyDescent="0.3">
      <c r="A77" s="19"/>
      <c r="B77" s="563" t="s">
        <v>157</v>
      </c>
      <c r="C77" s="142">
        <f>C$4</f>
        <v>44927</v>
      </c>
      <c r="D77" s="142">
        <f t="shared" ref="D77:AM77" si="92">D$4</f>
        <v>44958</v>
      </c>
      <c r="E77" s="142">
        <f t="shared" si="92"/>
        <v>44986</v>
      </c>
      <c r="F77" s="142">
        <f t="shared" si="92"/>
        <v>45017</v>
      </c>
      <c r="G77" s="142">
        <f t="shared" si="92"/>
        <v>45047</v>
      </c>
      <c r="H77" s="142">
        <f t="shared" si="92"/>
        <v>45078</v>
      </c>
      <c r="I77" s="142">
        <f t="shared" si="92"/>
        <v>45108</v>
      </c>
      <c r="J77" s="142">
        <f t="shared" si="92"/>
        <v>45139</v>
      </c>
      <c r="K77" s="142">
        <f t="shared" si="92"/>
        <v>45170</v>
      </c>
      <c r="L77" s="142">
        <f t="shared" si="92"/>
        <v>45200</v>
      </c>
      <c r="M77" s="142">
        <f t="shared" si="92"/>
        <v>45231</v>
      </c>
      <c r="N77" s="142">
        <f t="shared" si="92"/>
        <v>45261</v>
      </c>
      <c r="O77" s="142">
        <f t="shared" si="92"/>
        <v>45292</v>
      </c>
      <c r="P77" s="142">
        <f t="shared" si="92"/>
        <v>45323</v>
      </c>
      <c r="Q77" s="142">
        <f t="shared" si="92"/>
        <v>45352</v>
      </c>
      <c r="R77" s="142">
        <f t="shared" si="92"/>
        <v>45383</v>
      </c>
      <c r="S77" s="142">
        <f t="shared" si="92"/>
        <v>45413</v>
      </c>
      <c r="T77" s="142">
        <f t="shared" si="92"/>
        <v>45444</v>
      </c>
      <c r="U77" s="142">
        <f t="shared" si="92"/>
        <v>45474</v>
      </c>
      <c r="V77" s="142">
        <f t="shared" si="92"/>
        <v>45505</v>
      </c>
      <c r="W77" s="142">
        <f t="shared" si="92"/>
        <v>45536</v>
      </c>
      <c r="X77" s="142">
        <f t="shared" si="92"/>
        <v>45566</v>
      </c>
      <c r="Y77" s="142">
        <f t="shared" si="92"/>
        <v>45597</v>
      </c>
      <c r="Z77" s="142">
        <f t="shared" si="92"/>
        <v>45627</v>
      </c>
      <c r="AA77" s="142">
        <f t="shared" si="92"/>
        <v>45658</v>
      </c>
      <c r="AB77" s="142">
        <f t="shared" si="92"/>
        <v>45689</v>
      </c>
      <c r="AC77" s="142">
        <f t="shared" si="92"/>
        <v>45717</v>
      </c>
      <c r="AD77" s="142">
        <f t="shared" si="92"/>
        <v>45748</v>
      </c>
      <c r="AE77" s="142">
        <f t="shared" si="92"/>
        <v>45778</v>
      </c>
      <c r="AF77" s="142">
        <f t="shared" si="92"/>
        <v>45809</v>
      </c>
      <c r="AG77" s="142">
        <f t="shared" si="92"/>
        <v>45839</v>
      </c>
      <c r="AH77" s="142">
        <f t="shared" si="92"/>
        <v>45870</v>
      </c>
      <c r="AI77" s="142">
        <f t="shared" si="92"/>
        <v>45901</v>
      </c>
      <c r="AJ77" s="142">
        <f t="shared" si="92"/>
        <v>45931</v>
      </c>
      <c r="AK77" s="142">
        <f t="shared" si="92"/>
        <v>45962</v>
      </c>
      <c r="AL77" s="142">
        <f t="shared" si="92"/>
        <v>45992</v>
      </c>
      <c r="AM77" s="142">
        <f t="shared" si="92"/>
        <v>46023</v>
      </c>
    </row>
    <row r="78" spans="1:41" ht="15.75" thickBot="1" x14ac:dyDescent="0.3">
      <c r="A78" s="19"/>
      <c r="B78" s="564"/>
      <c r="C78" s="346">
        <v>5.1041000000000003E-2</v>
      </c>
      <c r="D78" s="346">
        <v>5.1568999999999997E-2</v>
      </c>
      <c r="E78" s="346">
        <v>5.2597999999999999E-2</v>
      </c>
      <c r="F78" s="346">
        <v>5.4790999999999999E-2</v>
      </c>
      <c r="G78" s="346">
        <v>5.6397999999999997E-2</v>
      </c>
      <c r="H78" s="346">
        <v>0.115657</v>
      </c>
      <c r="I78" s="358">
        <v>0.122029</v>
      </c>
      <c r="J78" s="358">
        <v>0.122026</v>
      </c>
      <c r="K78" s="358">
        <v>0.12202499999999999</v>
      </c>
      <c r="L78" s="358">
        <v>5.5929E-2</v>
      </c>
      <c r="M78" s="358">
        <v>5.9523E-2</v>
      </c>
      <c r="N78" s="358">
        <v>5.5969999999999999E-2</v>
      </c>
      <c r="O78" s="358">
        <v>5.3462000000000003E-2</v>
      </c>
      <c r="P78" s="358">
        <v>5.3289999999999997E-2</v>
      </c>
      <c r="Q78" s="358">
        <v>5.4837999999999998E-2</v>
      </c>
      <c r="R78" s="358">
        <v>5.9094000000000001E-2</v>
      </c>
      <c r="S78" s="358">
        <v>6.0398E-2</v>
      </c>
      <c r="T78" s="358">
        <v>0.122034</v>
      </c>
      <c r="U78" s="358">
        <v>0.122029</v>
      </c>
      <c r="V78" s="358">
        <v>0.122026</v>
      </c>
      <c r="W78" s="358">
        <v>0.12202499999999999</v>
      </c>
      <c r="X78" s="358">
        <v>5.5929E-2</v>
      </c>
      <c r="Y78" s="358">
        <v>5.9523E-2</v>
      </c>
      <c r="Z78" s="358">
        <v>5.5969999999999999E-2</v>
      </c>
      <c r="AA78" s="358">
        <v>5.3462000000000003E-2</v>
      </c>
      <c r="AB78" s="358">
        <v>5.3289999999999997E-2</v>
      </c>
      <c r="AC78" s="358">
        <v>5.4837999999999998E-2</v>
      </c>
      <c r="AD78" s="358">
        <v>5.9094000000000001E-2</v>
      </c>
      <c r="AE78" s="358">
        <v>6.0398E-2</v>
      </c>
      <c r="AF78" s="358">
        <v>0.122034</v>
      </c>
      <c r="AG78" s="358">
        <v>0.122029</v>
      </c>
      <c r="AH78" s="358">
        <v>0.122026</v>
      </c>
      <c r="AI78" s="358">
        <v>0.12202499999999999</v>
      </c>
      <c r="AJ78" s="358">
        <v>5.5929E-2</v>
      </c>
      <c r="AK78" s="358">
        <v>5.9523E-2</v>
      </c>
      <c r="AL78" s="358">
        <v>5.5969999999999999E-2</v>
      </c>
      <c r="AM78" s="358">
        <v>5.3462000000000003E-2</v>
      </c>
      <c r="AO78" s="192" t="s">
        <v>177</v>
      </c>
    </row>
    <row r="79" spans="1:41" x14ac:dyDescent="0.25">
      <c r="C79" s="347" t="s">
        <v>221</v>
      </c>
      <c r="I79" s="360" t="s">
        <v>230</v>
      </c>
      <c r="AO79" s="192" t="s">
        <v>183</v>
      </c>
    </row>
    <row r="80" spans="1:41" x14ac:dyDescent="0.25">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O80" s="192" t="s">
        <v>222</v>
      </c>
    </row>
    <row r="81" spans="3:39" x14ac:dyDescent="0.25">
      <c r="C81" s="285"/>
      <c r="D81" s="285"/>
      <c r="E81" s="285"/>
      <c r="F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row>
    <row r="82" spans="3:39" ht="14.65" customHeight="1" x14ac:dyDescent="0.25">
      <c r="C82" s="285"/>
      <c r="D82" s="285"/>
      <c r="E82" s="285"/>
      <c r="F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row>
    <row r="83" spans="3:39" x14ac:dyDescent="0.25">
      <c r="C83" s="285"/>
      <c r="D83" s="285"/>
      <c r="E83" s="285"/>
      <c r="F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row>
    <row r="84" spans="3:39" x14ac:dyDescent="0.25">
      <c r="C84" s="285"/>
      <c r="D84" s="285"/>
      <c r="E84" s="285"/>
      <c r="F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row>
    <row r="85" spans="3:39" x14ac:dyDescent="0.25">
      <c r="C85" s="285"/>
      <c r="D85" s="285"/>
      <c r="E85" s="285"/>
      <c r="F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row>
    <row r="86" spans="3:39" x14ac:dyDescent="0.25">
      <c r="C86" s="285"/>
      <c r="D86" s="285"/>
      <c r="E86" s="285"/>
      <c r="F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row>
    <row r="87" spans="3:39" ht="14.65" customHeight="1" x14ac:dyDescent="0.25">
      <c r="C87" s="285"/>
      <c r="D87" s="285"/>
      <c r="E87" s="285"/>
      <c r="F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row>
    <row r="88" spans="3:39" x14ac:dyDescent="0.2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row>
    <row r="89" spans="3:39" ht="14.65" customHeight="1" x14ac:dyDescent="0.25">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row>
    <row r="90" spans="3:39" x14ac:dyDescent="0.2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285"/>
      <c r="AI90" s="285"/>
      <c r="AJ90" s="285"/>
      <c r="AK90" s="285"/>
      <c r="AL90" s="285"/>
      <c r="AM90" s="285"/>
    </row>
    <row r="96" spans="3:39" x14ac:dyDescent="0.25">
      <c r="J96" s="5"/>
    </row>
    <row r="97" spans="4:4" x14ac:dyDescent="0.25">
      <c r="D97" s="6"/>
    </row>
  </sheetData>
  <mergeCells count="6">
    <mergeCell ref="B77:B78"/>
    <mergeCell ref="A4:A16"/>
    <mergeCell ref="A19:A31"/>
    <mergeCell ref="A34:A46"/>
    <mergeCell ref="A49:A62"/>
    <mergeCell ref="A65:A7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0" tint="-0.34998626667073579"/>
  </sheetPr>
  <dimension ref="A1:AO112"/>
  <sheetViews>
    <sheetView zoomScale="80" zoomScaleNormal="80" workbookViewId="0">
      <selection activeCell="AN1" sqref="AN1:CH1048576"/>
    </sheetView>
  </sheetViews>
  <sheetFormatPr defaultRowHeight="15" x14ac:dyDescent="0.25"/>
  <cols>
    <col min="1" max="1" width="10.5703125" customWidth="1"/>
    <col min="2" max="2" width="24.7109375" customWidth="1"/>
    <col min="3" max="11" width="14.42578125" customWidth="1"/>
    <col min="12" max="16" width="14.28515625" bestFit="1" customWidth="1"/>
    <col min="17" max="39" width="14.28515625" customWidth="1"/>
    <col min="40" max="41" width="10.5703125" bestFit="1" customWidth="1"/>
  </cols>
  <sheetData>
    <row r="1" spans="1:41"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75" thickBot="1" x14ac:dyDescent="0.3">
      <c r="A2" s="18"/>
      <c r="B2" s="28" t="s">
        <v>13</v>
      </c>
      <c r="C2" s="333">
        <f>' 1M - RES'!C2</f>
        <v>0.82499999999999996</v>
      </c>
      <c r="D2" s="333">
        <f>C2</f>
        <v>0.82499999999999996</v>
      </c>
      <c r="E2" s="327">
        <f t="shared" ref="E2:AM2" si="0">D2</f>
        <v>0.82499999999999996</v>
      </c>
      <c r="F2" s="334">
        <f t="shared" si="0"/>
        <v>0.82499999999999996</v>
      </c>
      <c r="G2" s="335">
        <f t="shared" si="0"/>
        <v>0.82499999999999996</v>
      </c>
      <c r="H2" s="335">
        <f t="shared" si="0"/>
        <v>0.82499999999999996</v>
      </c>
      <c r="I2" s="335">
        <f t="shared" si="0"/>
        <v>0.82499999999999996</v>
      </c>
      <c r="J2" s="335">
        <f t="shared" si="0"/>
        <v>0.82499999999999996</v>
      </c>
      <c r="K2" s="335">
        <f t="shared" si="0"/>
        <v>0.82499999999999996</v>
      </c>
      <c r="L2" s="335">
        <f t="shared" si="0"/>
        <v>0.82499999999999996</v>
      </c>
      <c r="M2" s="335">
        <f t="shared" si="0"/>
        <v>0.82499999999999996</v>
      </c>
      <c r="N2" s="335">
        <f t="shared" si="0"/>
        <v>0.82499999999999996</v>
      </c>
      <c r="O2" s="335">
        <f t="shared" si="0"/>
        <v>0.82499999999999996</v>
      </c>
      <c r="P2" s="335">
        <f t="shared" si="0"/>
        <v>0.82499999999999996</v>
      </c>
      <c r="Q2" s="335">
        <f t="shared" si="0"/>
        <v>0.82499999999999996</v>
      </c>
      <c r="R2" s="335">
        <f t="shared" si="0"/>
        <v>0.82499999999999996</v>
      </c>
      <c r="S2" s="335">
        <f t="shared" si="0"/>
        <v>0.82499999999999996</v>
      </c>
      <c r="T2" s="335">
        <f t="shared" si="0"/>
        <v>0.82499999999999996</v>
      </c>
      <c r="U2" s="335">
        <f t="shared" si="0"/>
        <v>0.82499999999999996</v>
      </c>
      <c r="V2" s="335">
        <f t="shared" si="0"/>
        <v>0.82499999999999996</v>
      </c>
      <c r="W2" s="335">
        <f t="shared" si="0"/>
        <v>0.82499999999999996</v>
      </c>
      <c r="X2" s="335">
        <f t="shared" si="0"/>
        <v>0.82499999999999996</v>
      </c>
      <c r="Y2" s="335">
        <f t="shared" si="0"/>
        <v>0.82499999999999996</v>
      </c>
      <c r="Z2" s="335">
        <f t="shared" si="0"/>
        <v>0.82499999999999996</v>
      </c>
      <c r="AA2" s="335">
        <f t="shared" si="0"/>
        <v>0.82499999999999996</v>
      </c>
      <c r="AB2" s="335">
        <f t="shared" si="0"/>
        <v>0.82499999999999996</v>
      </c>
      <c r="AC2" s="335">
        <f t="shared" si="0"/>
        <v>0.82499999999999996</v>
      </c>
      <c r="AD2" s="335">
        <f t="shared" si="0"/>
        <v>0.82499999999999996</v>
      </c>
      <c r="AE2" s="335">
        <f t="shared" si="0"/>
        <v>0.82499999999999996</v>
      </c>
      <c r="AF2" s="335">
        <f t="shared" si="0"/>
        <v>0.82499999999999996</v>
      </c>
      <c r="AG2" s="335">
        <f t="shared" si="0"/>
        <v>0.82499999999999996</v>
      </c>
      <c r="AH2" s="335">
        <f t="shared" si="0"/>
        <v>0.82499999999999996</v>
      </c>
      <c r="AI2" s="335">
        <f t="shared" si="0"/>
        <v>0.82499999999999996</v>
      </c>
      <c r="AJ2" s="335">
        <f t="shared" si="0"/>
        <v>0.82499999999999996</v>
      </c>
      <c r="AK2" s="335">
        <f t="shared" si="0"/>
        <v>0.82499999999999996</v>
      </c>
      <c r="AL2" s="335">
        <f t="shared" si="0"/>
        <v>0.82499999999999996</v>
      </c>
      <c r="AM2" s="335">
        <f t="shared" si="0"/>
        <v>0.82499999999999996</v>
      </c>
    </row>
    <row r="3" spans="1:41"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3">
      <c r="A4" s="582" t="s">
        <v>255</v>
      </c>
      <c r="B4" s="17" t="s">
        <v>10</v>
      </c>
      <c r="C4" s="142">
        <f>' 1M - RES'!C4</f>
        <v>44927</v>
      </c>
      <c r="D4" s="142">
        <f>' 1M - RES'!D4</f>
        <v>44958</v>
      </c>
      <c r="E4" s="142">
        <f>' 1M - RES'!E4</f>
        <v>44986</v>
      </c>
      <c r="F4" s="142">
        <f>' 1M - RES'!F4</f>
        <v>45017</v>
      </c>
      <c r="G4" s="142">
        <f>' 1M - RES'!G4</f>
        <v>45047</v>
      </c>
      <c r="H4" s="142">
        <f>' 1M - RES'!H4</f>
        <v>45078</v>
      </c>
      <c r="I4" s="142">
        <f>' 1M - RES'!I4</f>
        <v>45108</v>
      </c>
      <c r="J4" s="142">
        <f>' 1M - RES'!J4</f>
        <v>45139</v>
      </c>
      <c r="K4" s="142">
        <f>' 1M - RES'!K4</f>
        <v>45170</v>
      </c>
      <c r="L4" s="142">
        <f>' 1M - RES'!L4</f>
        <v>45200</v>
      </c>
      <c r="M4" s="142">
        <f>' 1M - RES'!M4</f>
        <v>45231</v>
      </c>
      <c r="N4" s="142">
        <f>' 1M - RES'!N4</f>
        <v>45261</v>
      </c>
      <c r="O4" s="142">
        <f>' 1M - RES'!O4</f>
        <v>45292</v>
      </c>
      <c r="P4" s="142">
        <f>' 1M - RES'!P4</f>
        <v>45323</v>
      </c>
      <c r="Q4" s="142">
        <f>' 1M - RES'!Q4</f>
        <v>45352</v>
      </c>
      <c r="R4" s="142">
        <f>' 1M - RES'!R4</f>
        <v>45383</v>
      </c>
      <c r="S4" s="142">
        <f>' 1M - RES'!S4</f>
        <v>45413</v>
      </c>
      <c r="T4" s="142">
        <f>' 1M - RES'!T4</f>
        <v>45444</v>
      </c>
      <c r="U4" s="142">
        <f>' 1M - RES'!U4</f>
        <v>45474</v>
      </c>
      <c r="V4" s="142">
        <f>' 1M - RES'!V4</f>
        <v>45505</v>
      </c>
      <c r="W4" s="142">
        <f>' 1M - RES'!W4</f>
        <v>45536</v>
      </c>
      <c r="X4" s="142">
        <f>' 1M - RES'!X4</f>
        <v>45566</v>
      </c>
      <c r="Y4" s="142">
        <f>' 1M - RES'!Y4</f>
        <v>45597</v>
      </c>
      <c r="Z4" s="142">
        <f>' 1M - RES'!Z4</f>
        <v>45627</v>
      </c>
      <c r="AA4" s="142">
        <f>' 1M - RES'!AA4</f>
        <v>45658</v>
      </c>
      <c r="AB4" s="142">
        <f>' 1M - RES'!AB4</f>
        <v>45689</v>
      </c>
      <c r="AC4" s="142">
        <f>' 1M - RES'!AC4</f>
        <v>45717</v>
      </c>
      <c r="AD4" s="142">
        <f>' 1M - RES'!AD4</f>
        <v>45748</v>
      </c>
      <c r="AE4" s="142">
        <f>' 1M - RES'!AE4</f>
        <v>45778</v>
      </c>
      <c r="AF4" s="142">
        <f>' 1M - RES'!AF4</f>
        <v>45809</v>
      </c>
      <c r="AG4" s="142">
        <f>' 1M - RES'!AG4</f>
        <v>45839</v>
      </c>
      <c r="AH4" s="142">
        <f>' 1M - RES'!AH4</f>
        <v>45870</v>
      </c>
      <c r="AI4" s="142">
        <f>' 1M - RES'!AI4</f>
        <v>45901</v>
      </c>
      <c r="AJ4" s="142">
        <f>' 1M - RES'!AJ4</f>
        <v>45931</v>
      </c>
      <c r="AK4" s="142">
        <f>' 1M - RES'!AK4</f>
        <v>45962</v>
      </c>
      <c r="AL4" s="142">
        <f>' 1M - RES'!AL4</f>
        <v>45992</v>
      </c>
      <c r="AM4" s="142">
        <f>' 1M - RES'!AM4</f>
        <v>46023</v>
      </c>
    </row>
    <row r="5" spans="1:41" ht="15" customHeight="1" x14ac:dyDescent="0.25">
      <c r="A5" s="583"/>
      <c r="B5" s="11" t="s">
        <v>19</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0</v>
      </c>
      <c r="N5" s="3">
        <f>'BIZ kWh ENTRY'!N164</f>
        <v>0</v>
      </c>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41" x14ac:dyDescent="0.25">
      <c r="A6" s="583"/>
      <c r="B6" s="12" t="s">
        <v>0</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0</v>
      </c>
      <c r="M6" s="3">
        <f>'BIZ kWh ENTRY'!M165</f>
        <v>0</v>
      </c>
      <c r="N6" s="3">
        <f>'BIZ kWh ENTRY'!N165</f>
        <v>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41" x14ac:dyDescent="0.25">
      <c r="A7" s="583"/>
      <c r="B7" s="11" t="s">
        <v>20</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0</v>
      </c>
      <c r="N7" s="3">
        <f>'BIZ kWh ENTRY'!N166</f>
        <v>0</v>
      </c>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1" x14ac:dyDescent="0.25">
      <c r="A8" s="583"/>
      <c r="B8" s="11" t="s">
        <v>1</v>
      </c>
      <c r="C8" s="3">
        <f>'BIZ kWh ENTRY'!C167</f>
        <v>0</v>
      </c>
      <c r="D8" s="3">
        <f>'BIZ kWh ENTRY'!D167</f>
        <v>3169.9643518071098</v>
      </c>
      <c r="E8" s="3">
        <f>'BIZ kWh ENTRY'!E167</f>
        <v>4458.6313292550112</v>
      </c>
      <c r="F8" s="3">
        <f>'BIZ kWh ENTRY'!F167</f>
        <v>58482.412432553079</v>
      </c>
      <c r="G8" s="3">
        <f>'BIZ kWh ENTRY'!G167</f>
        <v>49575.03424177214</v>
      </c>
      <c r="H8" s="3">
        <f>'BIZ kWh ENTRY'!H167</f>
        <v>19981.78415577811</v>
      </c>
      <c r="I8" s="3">
        <f>'BIZ kWh ENTRY'!I167</f>
        <v>7438.2751749774634</v>
      </c>
      <c r="J8" s="3">
        <f>'BIZ kWh ENTRY'!J167</f>
        <v>17735.463931026072</v>
      </c>
      <c r="K8" s="3">
        <f>'BIZ kWh ENTRY'!K167</f>
        <v>135082.23347668655</v>
      </c>
      <c r="L8" s="3">
        <f>'BIZ kWh ENTRY'!L167</f>
        <v>13165.60578240941</v>
      </c>
      <c r="M8" s="3">
        <f>'BIZ kWh ENTRY'!M167</f>
        <v>124133.11589914623</v>
      </c>
      <c r="N8" s="3">
        <f>'BIZ kWh ENTRY'!N167</f>
        <v>1492515.6445303145</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row>
    <row r="9" spans="1:41" x14ac:dyDescent="0.25">
      <c r="A9" s="583"/>
      <c r="B9" s="12" t="s">
        <v>21</v>
      </c>
      <c r="C9" s="3">
        <f>'BIZ kWh ENTRY'!C168</f>
        <v>0</v>
      </c>
      <c r="D9" s="3">
        <f>'BIZ kWh ENTRY'!D168</f>
        <v>0</v>
      </c>
      <c r="E9" s="3">
        <f>'BIZ kWh ENTRY'!E168</f>
        <v>0</v>
      </c>
      <c r="F9" s="3">
        <f>'BIZ kWh ENTRY'!F168</f>
        <v>0</v>
      </c>
      <c r="G9" s="3">
        <f>'BIZ kWh ENTRY'!G168</f>
        <v>0</v>
      </c>
      <c r="H9" s="3">
        <f>'BIZ kWh ENTRY'!H168</f>
        <v>0</v>
      </c>
      <c r="I9" s="3">
        <f>'BIZ kWh ENTRY'!I168</f>
        <v>0</v>
      </c>
      <c r="J9" s="3">
        <f>'BIZ kWh ENTRY'!J168</f>
        <v>0</v>
      </c>
      <c r="K9" s="3">
        <f>'BIZ kWh ENTRY'!K168</f>
        <v>0</v>
      </c>
      <c r="L9" s="3">
        <f>'BIZ kWh ENTRY'!L168</f>
        <v>0</v>
      </c>
      <c r="M9" s="3">
        <f>'BIZ kWh ENTRY'!M168</f>
        <v>0</v>
      </c>
      <c r="N9" s="3">
        <f>'BIZ kWh ENTRY'!N168</f>
        <v>0</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row>
    <row r="10" spans="1:41" x14ac:dyDescent="0.25">
      <c r="A10" s="583"/>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0</v>
      </c>
      <c r="M10" s="3">
        <f>'BIZ kWh ENTRY'!M169</f>
        <v>0</v>
      </c>
      <c r="N10" s="3">
        <f>'BIZ kWh ENTRY'!N169</f>
        <v>2454.7697448730469</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row>
    <row r="11" spans="1:41" x14ac:dyDescent="0.25">
      <c r="A11" s="583"/>
      <c r="B11" s="11" t="s">
        <v>3</v>
      </c>
      <c r="C11" s="3">
        <f>'BIZ kWh ENTRY'!C170</f>
        <v>0</v>
      </c>
      <c r="D11" s="3">
        <f>'BIZ kWh ENTRY'!D170</f>
        <v>0</v>
      </c>
      <c r="E11" s="3">
        <f>'BIZ kWh ENTRY'!E170</f>
        <v>0</v>
      </c>
      <c r="F11" s="3">
        <f>'BIZ kWh ENTRY'!F170</f>
        <v>12220.004566986148</v>
      </c>
      <c r="G11" s="3">
        <f>'BIZ kWh ENTRY'!G170</f>
        <v>0</v>
      </c>
      <c r="H11" s="3">
        <f>'BIZ kWh ENTRY'!H170</f>
        <v>0</v>
      </c>
      <c r="I11" s="3">
        <f>'BIZ kWh ENTRY'!I170</f>
        <v>0</v>
      </c>
      <c r="J11" s="3">
        <f>'BIZ kWh ENTRY'!J170</f>
        <v>0</v>
      </c>
      <c r="K11" s="3">
        <f>'BIZ kWh ENTRY'!K170</f>
        <v>6789.5877672971947</v>
      </c>
      <c r="L11" s="3">
        <f>'BIZ kWh ENTRY'!L170</f>
        <v>57725.205239278694</v>
      </c>
      <c r="M11" s="3">
        <f>'BIZ kWh ENTRY'!M170</f>
        <v>430837.26046026126</v>
      </c>
      <c r="N11" s="3">
        <f>'BIZ kWh ENTRY'!N170</f>
        <v>435859.27786199423</v>
      </c>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row>
    <row r="12" spans="1:41" x14ac:dyDescent="0.25">
      <c r="A12" s="583"/>
      <c r="B12" s="11" t="s">
        <v>4</v>
      </c>
      <c r="C12" s="3">
        <f>'BIZ kWh ENTRY'!C171</f>
        <v>0</v>
      </c>
      <c r="D12" s="3">
        <f>'BIZ kWh ENTRY'!D171</f>
        <v>502672.02844948007</v>
      </c>
      <c r="E12" s="3">
        <f>'BIZ kWh ENTRY'!E171</f>
        <v>1430151.2915318105</v>
      </c>
      <c r="F12" s="3">
        <f>'BIZ kWh ENTRY'!F171</f>
        <v>877124.8834514526</v>
      </c>
      <c r="G12" s="3">
        <f>'BIZ kWh ENTRY'!G171</f>
        <v>861468.57736816141</v>
      </c>
      <c r="H12" s="3">
        <f>'BIZ kWh ENTRY'!H171</f>
        <v>1654460.8027633636</v>
      </c>
      <c r="I12" s="3">
        <f>'BIZ kWh ENTRY'!I171</f>
        <v>513950.8379217817</v>
      </c>
      <c r="J12" s="3">
        <f>'BIZ kWh ENTRY'!J171</f>
        <v>578869.93149350968</v>
      </c>
      <c r="K12" s="3">
        <f>'BIZ kWh ENTRY'!K171</f>
        <v>1402382.799776922</v>
      </c>
      <c r="L12" s="3">
        <f>'BIZ kWh ENTRY'!L171</f>
        <v>1419612.7580161097</v>
      </c>
      <c r="M12" s="3">
        <f>'BIZ kWh ENTRY'!M171</f>
        <v>2072308.9756956277</v>
      </c>
      <c r="N12" s="3">
        <f>'BIZ kWh ENTRY'!N171</f>
        <v>5471817.6730538951</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row>
    <row r="13" spans="1:41" x14ac:dyDescent="0.25">
      <c r="A13" s="583"/>
      <c r="B13" s="11" t="s">
        <v>5</v>
      </c>
      <c r="C13" s="3">
        <f>'BIZ kWh ENTRY'!C172</f>
        <v>0</v>
      </c>
      <c r="D13" s="3">
        <f>'BIZ kWh ENTRY'!D172</f>
        <v>0</v>
      </c>
      <c r="E13" s="3">
        <f>'BIZ kWh ENTRY'!E172</f>
        <v>2616.7837279378032</v>
      </c>
      <c r="F13" s="3">
        <f>'BIZ kWh ENTRY'!F172</f>
        <v>7580.6169911722936</v>
      </c>
      <c r="G13" s="3">
        <f>'BIZ kWh ENTRY'!G172</f>
        <v>0</v>
      </c>
      <c r="H13" s="3">
        <f>'BIZ kWh ENTRY'!H172</f>
        <v>0</v>
      </c>
      <c r="I13" s="3">
        <f>'BIZ kWh ENTRY'!I172</f>
        <v>4739.8688067171161</v>
      </c>
      <c r="J13" s="3">
        <f>'BIZ kWh ENTRY'!J172</f>
        <v>0</v>
      </c>
      <c r="K13" s="3">
        <f>'BIZ kWh ENTRY'!K172</f>
        <v>0</v>
      </c>
      <c r="L13" s="3">
        <f>'BIZ kWh ENTRY'!L172</f>
        <v>0</v>
      </c>
      <c r="M13" s="3">
        <f>'BIZ kWh ENTRY'!M172</f>
        <v>0</v>
      </c>
      <c r="N13" s="3">
        <f>'BIZ kWh ENTRY'!N172</f>
        <v>1300.6981034405478</v>
      </c>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41" x14ac:dyDescent="0.25">
      <c r="A14" s="583"/>
      <c r="B14" s="11" t="s">
        <v>22</v>
      </c>
      <c r="C14" s="3">
        <f>'BIZ kWh ENTRY'!C173</f>
        <v>0</v>
      </c>
      <c r="D14" s="3">
        <f>'BIZ kWh ENTRY'!D173</f>
        <v>0</v>
      </c>
      <c r="E14" s="3">
        <f>'BIZ kWh ENTRY'!E173</f>
        <v>0</v>
      </c>
      <c r="F14" s="3">
        <f>'BIZ kWh ENTRY'!F173</f>
        <v>0</v>
      </c>
      <c r="G14" s="3">
        <f>'BIZ kWh ENTRY'!G173</f>
        <v>0</v>
      </c>
      <c r="H14" s="3">
        <f>'BIZ kWh ENTRY'!H173</f>
        <v>0</v>
      </c>
      <c r="I14" s="3">
        <f>'BIZ kWh ENTRY'!I173</f>
        <v>0</v>
      </c>
      <c r="J14" s="3">
        <f>'BIZ kWh ENTRY'!J173</f>
        <v>0</v>
      </c>
      <c r="K14" s="3">
        <f>'BIZ kWh ENTRY'!K173</f>
        <v>0</v>
      </c>
      <c r="L14" s="3">
        <f>'BIZ kWh ENTRY'!L173</f>
        <v>0</v>
      </c>
      <c r="M14" s="3">
        <f>'BIZ kWh ENTRY'!M173</f>
        <v>0</v>
      </c>
      <c r="N14" s="3">
        <f>'BIZ kWh ENTRY'!N173</f>
        <v>0</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row>
    <row r="15" spans="1:41" x14ac:dyDescent="0.25">
      <c r="A15" s="583"/>
      <c r="B15" s="11" t="s">
        <v>23</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row>
    <row r="16" spans="1:41" x14ac:dyDescent="0.25">
      <c r="A16" s="583"/>
      <c r="B16" s="11" t="s">
        <v>7</v>
      </c>
      <c r="C16" s="3">
        <f>'BIZ kWh ENTRY'!C175</f>
        <v>0</v>
      </c>
      <c r="D16" s="3">
        <f>'BIZ kWh ENTRY'!D175</f>
        <v>0</v>
      </c>
      <c r="E16" s="3">
        <f>'BIZ kWh ENTRY'!E175</f>
        <v>2403</v>
      </c>
      <c r="F16" s="3">
        <f>'BIZ kWh ENTRY'!F175</f>
        <v>0</v>
      </c>
      <c r="G16" s="3">
        <f>'BIZ kWh ENTRY'!G175</f>
        <v>1220</v>
      </c>
      <c r="H16" s="3">
        <f>'BIZ kWh ENTRY'!H175</f>
        <v>6377.5460000000003</v>
      </c>
      <c r="I16" s="3">
        <f>'BIZ kWh ENTRY'!I175</f>
        <v>0</v>
      </c>
      <c r="J16" s="3">
        <f>'BIZ kWh ENTRY'!J175</f>
        <v>0</v>
      </c>
      <c r="K16" s="3">
        <f>'BIZ kWh ENTRY'!K175</f>
        <v>58283.601999999999</v>
      </c>
      <c r="L16" s="3">
        <f>'BIZ kWh ENTRY'!L175</f>
        <v>211833</v>
      </c>
      <c r="M16" s="3">
        <f>'BIZ kWh ENTRY'!M175</f>
        <v>105776.644</v>
      </c>
      <c r="N16" s="3">
        <f>'BIZ kWh ENTRY'!N175</f>
        <v>50504.114000000001</v>
      </c>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1:39" x14ac:dyDescent="0.25">
      <c r="A17" s="583"/>
      <c r="B17" s="11" t="s">
        <v>8</v>
      </c>
      <c r="C17" s="3">
        <f>'BIZ kWh ENTRY'!C176</f>
        <v>0</v>
      </c>
      <c r="D17" s="3">
        <f>'BIZ kWh ENTRY'!D176</f>
        <v>0</v>
      </c>
      <c r="E17" s="3">
        <f>'BIZ kWh ENTRY'!E176</f>
        <v>0</v>
      </c>
      <c r="F17" s="3">
        <f>'BIZ kWh ENTRY'!F176</f>
        <v>0</v>
      </c>
      <c r="G17" s="3">
        <f>'BIZ kWh ENTRY'!G176</f>
        <v>0</v>
      </c>
      <c r="H17" s="3">
        <f>'BIZ kWh ENTRY'!H176</f>
        <v>0</v>
      </c>
      <c r="I17" s="3">
        <f>'BIZ kWh ENTRY'!I176</f>
        <v>21156</v>
      </c>
      <c r="J17" s="3">
        <f>'BIZ kWh ENTRY'!J176</f>
        <v>0</v>
      </c>
      <c r="K17" s="3">
        <f>'BIZ kWh ENTRY'!K176</f>
        <v>0</v>
      </c>
      <c r="L17" s="3">
        <f>'BIZ kWh ENTRY'!L176</f>
        <v>0</v>
      </c>
      <c r="M17" s="3">
        <f>'BIZ kWh ENTRY'!M176</f>
        <v>0</v>
      </c>
      <c r="N17" s="3">
        <f>'BIZ kWh ENTRY'!N176</f>
        <v>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x14ac:dyDescent="0.25">
      <c r="A18" s="583"/>
      <c r="B18" s="11" t="s">
        <v>11</v>
      </c>
      <c r="C18" s="3"/>
      <c r="D18" s="3"/>
      <c r="E18" s="229"/>
      <c r="F18" s="229"/>
      <c r="G18" s="229"/>
      <c r="H18" s="229"/>
      <c r="I18" s="229"/>
      <c r="J18" s="229"/>
      <c r="K18" s="229"/>
      <c r="L18" s="229"/>
      <c r="M18" s="229"/>
      <c r="N18" s="22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1:39" ht="15.75" thickBot="1" x14ac:dyDescent="0.3">
      <c r="A19" s="584"/>
      <c r="B19" s="185" t="str">
        <f>' 1M - RES'!B16</f>
        <v>Monthly kWh</v>
      </c>
      <c r="C19" s="230">
        <f>SUM(C5:C18)</f>
        <v>0</v>
      </c>
      <c r="D19" s="230">
        <f t="shared" ref="D19:AM19" si="1">SUM(D5:D18)</f>
        <v>505841.99280128721</v>
      </c>
      <c r="E19" s="230">
        <f t="shared" si="1"/>
        <v>1439629.7065890033</v>
      </c>
      <c r="F19" s="230">
        <f t="shared" si="1"/>
        <v>955407.91744216415</v>
      </c>
      <c r="G19" s="230">
        <f t="shared" si="1"/>
        <v>912263.61160993355</v>
      </c>
      <c r="H19" s="230">
        <f t="shared" si="1"/>
        <v>1680820.1329191418</v>
      </c>
      <c r="I19" s="230">
        <f t="shared" si="1"/>
        <v>547284.98190347629</v>
      </c>
      <c r="J19" s="230">
        <f t="shared" si="1"/>
        <v>596605.39542453573</v>
      </c>
      <c r="K19" s="230">
        <f t="shared" si="1"/>
        <v>1602538.2230209056</v>
      </c>
      <c r="L19" s="230">
        <f t="shared" si="1"/>
        <v>1702336.5690377979</v>
      </c>
      <c r="M19" s="230">
        <f t="shared" si="1"/>
        <v>2733055.9960550349</v>
      </c>
      <c r="N19" s="230">
        <f t="shared" si="1"/>
        <v>7454452.1772945179</v>
      </c>
      <c r="O19" s="231">
        <f t="shared" si="1"/>
        <v>0</v>
      </c>
      <c r="P19" s="231">
        <f t="shared" si="1"/>
        <v>0</v>
      </c>
      <c r="Q19" s="231">
        <f t="shared" si="1"/>
        <v>0</v>
      </c>
      <c r="R19" s="231">
        <f t="shared" si="1"/>
        <v>0</v>
      </c>
      <c r="S19" s="231">
        <f t="shared" si="1"/>
        <v>0</v>
      </c>
      <c r="T19" s="231">
        <f t="shared" si="1"/>
        <v>0</v>
      </c>
      <c r="U19" s="231">
        <f t="shared" si="1"/>
        <v>0</v>
      </c>
      <c r="V19" s="231">
        <f t="shared" si="1"/>
        <v>0</v>
      </c>
      <c r="W19" s="231">
        <f t="shared" si="1"/>
        <v>0</v>
      </c>
      <c r="X19" s="231">
        <f t="shared" si="1"/>
        <v>0</v>
      </c>
      <c r="Y19" s="231">
        <f t="shared" si="1"/>
        <v>0</v>
      </c>
      <c r="Z19" s="231">
        <f t="shared" si="1"/>
        <v>0</v>
      </c>
      <c r="AA19" s="231">
        <f t="shared" si="1"/>
        <v>0</v>
      </c>
      <c r="AB19" s="231">
        <f t="shared" si="1"/>
        <v>0</v>
      </c>
      <c r="AC19" s="231">
        <f t="shared" si="1"/>
        <v>0</v>
      </c>
      <c r="AD19" s="231">
        <f t="shared" si="1"/>
        <v>0</v>
      </c>
      <c r="AE19" s="231">
        <f t="shared" si="1"/>
        <v>0</v>
      </c>
      <c r="AF19" s="231">
        <f t="shared" si="1"/>
        <v>0</v>
      </c>
      <c r="AG19" s="231">
        <f t="shared" si="1"/>
        <v>0</v>
      </c>
      <c r="AH19" s="231">
        <f t="shared" si="1"/>
        <v>0</v>
      </c>
      <c r="AI19" s="231">
        <f t="shared" si="1"/>
        <v>0</v>
      </c>
      <c r="AJ19" s="231">
        <f t="shared" si="1"/>
        <v>0</v>
      </c>
      <c r="AK19" s="231">
        <f t="shared" si="1"/>
        <v>0</v>
      </c>
      <c r="AL19" s="231">
        <f t="shared" si="1"/>
        <v>0</v>
      </c>
      <c r="AM19" s="231">
        <f t="shared" si="1"/>
        <v>0</v>
      </c>
    </row>
    <row r="20" spans="1:39" x14ac:dyDescent="0.25">
      <c r="A20" s="249"/>
      <c r="B20" s="250"/>
      <c r="C20" s="9"/>
      <c r="D20" s="250"/>
      <c r="E20" s="9"/>
      <c r="F20" s="250"/>
      <c r="G20" s="250"/>
      <c r="H20" s="9"/>
      <c r="I20" s="250"/>
      <c r="J20" s="250"/>
      <c r="K20" s="9"/>
      <c r="L20" s="250"/>
      <c r="M20" s="250"/>
      <c r="N20" s="9"/>
      <c r="O20" s="250"/>
      <c r="P20" s="250"/>
      <c r="Q20" s="9"/>
      <c r="R20" s="250"/>
      <c r="S20" s="250"/>
      <c r="T20" s="9"/>
      <c r="U20" s="250"/>
      <c r="V20" s="250"/>
      <c r="W20" s="9"/>
      <c r="X20" s="250"/>
      <c r="Y20" s="250"/>
      <c r="Z20" s="9"/>
      <c r="AA20" s="250"/>
      <c r="AB20" s="250"/>
      <c r="AC20" s="9"/>
      <c r="AD20" s="250"/>
      <c r="AE20" s="250"/>
      <c r="AF20" s="9"/>
      <c r="AG20" s="250"/>
      <c r="AH20" s="250"/>
      <c r="AI20" s="9"/>
      <c r="AJ20" s="250"/>
      <c r="AK20" s="250"/>
      <c r="AL20" s="9"/>
      <c r="AM20" s="250"/>
    </row>
    <row r="21" spans="1:39" ht="15.75" thickBot="1" x14ac:dyDescent="0.3">
      <c r="C21" s="251"/>
      <c r="D21" s="127"/>
      <c r="E21" s="251"/>
      <c r="F21" s="127"/>
      <c r="G21" s="127"/>
      <c r="H21" s="251"/>
      <c r="I21" s="127"/>
      <c r="J21" s="127"/>
      <c r="K21" s="251"/>
      <c r="L21" s="127"/>
      <c r="M21" s="127"/>
      <c r="N21" s="251"/>
      <c r="O21" s="127"/>
      <c r="P21" s="127"/>
      <c r="Q21" s="251"/>
      <c r="R21" s="127"/>
      <c r="S21" s="127"/>
      <c r="T21" s="251"/>
      <c r="U21" s="127"/>
      <c r="V21" s="127"/>
      <c r="W21" s="251"/>
      <c r="X21" s="127"/>
      <c r="Y21" s="127"/>
      <c r="Z21" s="251"/>
      <c r="AA21" s="127"/>
      <c r="AB21" s="127"/>
      <c r="AC21" s="251"/>
      <c r="AD21" s="127"/>
      <c r="AE21" s="127"/>
      <c r="AF21" s="251"/>
      <c r="AG21" s="127"/>
      <c r="AH21" s="127"/>
      <c r="AI21" s="251"/>
      <c r="AJ21" s="127"/>
      <c r="AK21" s="127"/>
      <c r="AL21" s="251"/>
      <c r="AM21" s="127"/>
    </row>
    <row r="22" spans="1:39" ht="16.5" thickBot="1" x14ac:dyDescent="0.3">
      <c r="A22" s="585" t="s">
        <v>14</v>
      </c>
      <c r="B22" s="17" t="s">
        <v>10</v>
      </c>
      <c r="C22" s="142">
        <f>C$4</f>
        <v>44927</v>
      </c>
      <c r="D22" s="142">
        <f t="shared" ref="D22:AM22" si="2">D$4</f>
        <v>44958</v>
      </c>
      <c r="E22" s="142">
        <f t="shared" si="2"/>
        <v>44986</v>
      </c>
      <c r="F22" s="142">
        <f t="shared" si="2"/>
        <v>45017</v>
      </c>
      <c r="G22" s="142">
        <f t="shared" si="2"/>
        <v>45047</v>
      </c>
      <c r="H22" s="142">
        <f t="shared" si="2"/>
        <v>45078</v>
      </c>
      <c r="I22" s="142">
        <f t="shared" si="2"/>
        <v>45108</v>
      </c>
      <c r="J22" s="142">
        <f t="shared" si="2"/>
        <v>45139</v>
      </c>
      <c r="K22" s="142">
        <f t="shared" si="2"/>
        <v>45170</v>
      </c>
      <c r="L22" s="142">
        <f t="shared" si="2"/>
        <v>45200</v>
      </c>
      <c r="M22" s="142">
        <f t="shared" si="2"/>
        <v>45231</v>
      </c>
      <c r="N22" s="142">
        <f t="shared" si="2"/>
        <v>45261</v>
      </c>
      <c r="O22" s="142">
        <f t="shared" si="2"/>
        <v>45292</v>
      </c>
      <c r="P22" s="142">
        <f t="shared" si="2"/>
        <v>45323</v>
      </c>
      <c r="Q22" s="142">
        <f t="shared" si="2"/>
        <v>45352</v>
      </c>
      <c r="R22" s="142">
        <f t="shared" si="2"/>
        <v>45383</v>
      </c>
      <c r="S22" s="142">
        <f t="shared" si="2"/>
        <v>45413</v>
      </c>
      <c r="T22" s="142">
        <f t="shared" si="2"/>
        <v>45444</v>
      </c>
      <c r="U22" s="142">
        <f t="shared" si="2"/>
        <v>45474</v>
      </c>
      <c r="V22" s="142">
        <f t="shared" si="2"/>
        <v>45505</v>
      </c>
      <c r="W22" s="142">
        <f t="shared" si="2"/>
        <v>45536</v>
      </c>
      <c r="X22" s="142">
        <f t="shared" si="2"/>
        <v>45566</v>
      </c>
      <c r="Y22" s="142">
        <f t="shared" si="2"/>
        <v>45597</v>
      </c>
      <c r="Z22" s="480">
        <f t="shared" si="2"/>
        <v>45627</v>
      </c>
      <c r="AA22" s="142">
        <f t="shared" si="2"/>
        <v>45658</v>
      </c>
      <c r="AB22" s="142">
        <f t="shared" si="2"/>
        <v>45689</v>
      </c>
      <c r="AC22" s="142">
        <f t="shared" si="2"/>
        <v>45717</v>
      </c>
      <c r="AD22" s="142">
        <f t="shared" si="2"/>
        <v>45748</v>
      </c>
      <c r="AE22" s="142">
        <f t="shared" si="2"/>
        <v>45778</v>
      </c>
      <c r="AF22" s="142">
        <f t="shared" si="2"/>
        <v>45809</v>
      </c>
      <c r="AG22" s="142">
        <f t="shared" si="2"/>
        <v>45839</v>
      </c>
      <c r="AH22" s="142">
        <f t="shared" si="2"/>
        <v>45870</v>
      </c>
      <c r="AI22" s="142">
        <f t="shared" si="2"/>
        <v>45901</v>
      </c>
      <c r="AJ22" s="142">
        <f t="shared" si="2"/>
        <v>45931</v>
      </c>
      <c r="AK22" s="142">
        <f t="shared" si="2"/>
        <v>45962</v>
      </c>
      <c r="AL22" s="142">
        <f t="shared" si="2"/>
        <v>45992</v>
      </c>
      <c r="AM22" s="142">
        <f t="shared" si="2"/>
        <v>46023</v>
      </c>
    </row>
    <row r="23" spans="1:39" ht="15" customHeight="1" x14ac:dyDescent="0.25">
      <c r="A23" s="586"/>
      <c r="B23" s="11" t="str">
        <f t="shared" ref="B23:C37" si="3">B5</f>
        <v>Air Comp</v>
      </c>
      <c r="C23" s="3">
        <f>C5</f>
        <v>0</v>
      </c>
      <c r="D23" s="3">
        <f>IF(SUM($C$19:$N$19)=0,0,C23+D5)</f>
        <v>0</v>
      </c>
      <c r="E23" s="3">
        <f t="shared" ref="E23:AM24"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481">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25">
      <c r="A24" s="586"/>
      <c r="B24" s="12" t="str">
        <f t="shared" si="3"/>
        <v>Building Shell</v>
      </c>
      <c r="C24" s="3">
        <f t="shared" si="3"/>
        <v>0</v>
      </c>
      <c r="D24" s="3">
        <f t="shared" ref="D24:S35"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4"/>
        <v>0</v>
      </c>
      <c r="U24" s="3">
        <f t="shared" si="4"/>
        <v>0</v>
      </c>
      <c r="V24" s="3">
        <f t="shared" si="4"/>
        <v>0</v>
      </c>
      <c r="W24" s="3">
        <f t="shared" si="4"/>
        <v>0</v>
      </c>
      <c r="X24" s="3">
        <f t="shared" si="4"/>
        <v>0</v>
      </c>
      <c r="Y24" s="3">
        <f t="shared" si="4"/>
        <v>0</v>
      </c>
      <c r="Z24" s="481">
        <f t="shared" si="4"/>
        <v>0</v>
      </c>
      <c r="AA24" s="3">
        <f t="shared" si="4"/>
        <v>0</v>
      </c>
      <c r="AB24" s="3">
        <f t="shared" si="4"/>
        <v>0</v>
      </c>
      <c r="AC24" s="3">
        <f t="shared" si="4"/>
        <v>0</v>
      </c>
      <c r="AD24" s="3">
        <f t="shared" si="4"/>
        <v>0</v>
      </c>
      <c r="AE24" s="3">
        <f t="shared" si="4"/>
        <v>0</v>
      </c>
      <c r="AF24" s="3">
        <f t="shared" si="4"/>
        <v>0</v>
      </c>
      <c r="AG24" s="3">
        <f t="shared" si="4"/>
        <v>0</v>
      </c>
      <c r="AH24" s="3">
        <f t="shared" si="4"/>
        <v>0</v>
      </c>
      <c r="AI24" s="3">
        <f t="shared" si="4"/>
        <v>0</v>
      </c>
      <c r="AJ24" s="3">
        <f t="shared" si="4"/>
        <v>0</v>
      </c>
      <c r="AK24" s="3">
        <f t="shared" si="4"/>
        <v>0</v>
      </c>
      <c r="AL24" s="3">
        <f t="shared" si="4"/>
        <v>0</v>
      </c>
      <c r="AM24" s="3">
        <f t="shared" si="4"/>
        <v>0</v>
      </c>
    </row>
    <row r="25" spans="1:39" x14ac:dyDescent="0.25">
      <c r="A25" s="586"/>
      <c r="B25" s="11" t="str">
        <f t="shared" si="3"/>
        <v>Cooking</v>
      </c>
      <c r="C25" s="3">
        <f t="shared" si="3"/>
        <v>0</v>
      </c>
      <c r="D25" s="3">
        <f t="shared" si="5"/>
        <v>0</v>
      </c>
      <c r="E25" s="3">
        <f t="shared" ref="E25:AM28" si="6">IF(SUM($C$19:$N$19)=0,0,D25+E7)</f>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81">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25">
      <c r="A26" s="586"/>
      <c r="B26" s="11" t="str">
        <f t="shared" si="3"/>
        <v>Cooling</v>
      </c>
      <c r="C26" s="3">
        <f t="shared" si="3"/>
        <v>0</v>
      </c>
      <c r="D26" s="3">
        <f t="shared" si="5"/>
        <v>3169.9643518071098</v>
      </c>
      <c r="E26" s="3">
        <f t="shared" si="6"/>
        <v>7628.595681062121</v>
      </c>
      <c r="F26" s="3">
        <f t="shared" si="6"/>
        <v>66111.0081136152</v>
      </c>
      <c r="G26" s="3">
        <f t="shared" si="6"/>
        <v>115686.04235538734</v>
      </c>
      <c r="H26" s="3">
        <f t="shared" si="6"/>
        <v>135667.82651116545</v>
      </c>
      <c r="I26" s="3">
        <f t="shared" si="6"/>
        <v>143106.10168614291</v>
      </c>
      <c r="J26" s="3">
        <f t="shared" si="6"/>
        <v>160841.56561716899</v>
      </c>
      <c r="K26" s="3">
        <f t="shared" si="6"/>
        <v>295923.79909385554</v>
      </c>
      <c r="L26" s="3">
        <f t="shared" si="6"/>
        <v>309089.40487626498</v>
      </c>
      <c r="M26" s="3">
        <f t="shared" si="6"/>
        <v>433222.52077541122</v>
      </c>
      <c r="N26" s="3">
        <f t="shared" si="6"/>
        <v>1925738.1653057258</v>
      </c>
      <c r="O26" s="3">
        <f t="shared" si="6"/>
        <v>1925738.1653057258</v>
      </c>
      <c r="P26" s="3">
        <f t="shared" si="6"/>
        <v>1925738.1653057258</v>
      </c>
      <c r="Q26" s="3">
        <f t="shared" si="6"/>
        <v>1925738.1653057258</v>
      </c>
      <c r="R26" s="3">
        <f t="shared" si="6"/>
        <v>1925738.1653057258</v>
      </c>
      <c r="S26" s="3">
        <f t="shared" si="6"/>
        <v>1925738.1653057258</v>
      </c>
      <c r="T26" s="3">
        <f t="shared" si="6"/>
        <v>1925738.1653057258</v>
      </c>
      <c r="U26" s="3">
        <f t="shared" si="6"/>
        <v>1925738.1653057258</v>
      </c>
      <c r="V26" s="3">
        <f t="shared" si="6"/>
        <v>1925738.1653057258</v>
      </c>
      <c r="W26" s="3">
        <f t="shared" si="6"/>
        <v>1925738.1653057258</v>
      </c>
      <c r="X26" s="3">
        <f t="shared" si="6"/>
        <v>1925738.1653057258</v>
      </c>
      <c r="Y26" s="3">
        <f t="shared" si="6"/>
        <v>1925738.1653057258</v>
      </c>
      <c r="Z26" s="481">
        <f t="shared" si="6"/>
        <v>1925738.1653057258</v>
      </c>
      <c r="AA26" s="3">
        <f t="shared" si="6"/>
        <v>1925738.1653057258</v>
      </c>
      <c r="AB26" s="3">
        <f t="shared" si="6"/>
        <v>1925738.1653057258</v>
      </c>
      <c r="AC26" s="3">
        <f t="shared" si="6"/>
        <v>1925738.1653057258</v>
      </c>
      <c r="AD26" s="3">
        <f t="shared" si="6"/>
        <v>1925738.1653057258</v>
      </c>
      <c r="AE26" s="3">
        <f t="shared" si="6"/>
        <v>1925738.1653057258</v>
      </c>
      <c r="AF26" s="3">
        <f t="shared" si="6"/>
        <v>1925738.1653057258</v>
      </c>
      <c r="AG26" s="3">
        <f t="shared" si="6"/>
        <v>1925738.1653057258</v>
      </c>
      <c r="AH26" s="3">
        <f t="shared" si="6"/>
        <v>1925738.1653057258</v>
      </c>
      <c r="AI26" s="3">
        <f t="shared" si="6"/>
        <v>1925738.1653057258</v>
      </c>
      <c r="AJ26" s="3">
        <f t="shared" si="6"/>
        <v>1925738.1653057258</v>
      </c>
      <c r="AK26" s="3">
        <f t="shared" si="6"/>
        <v>1925738.1653057258</v>
      </c>
      <c r="AL26" s="3">
        <f t="shared" si="6"/>
        <v>1925738.1653057258</v>
      </c>
      <c r="AM26" s="3">
        <f t="shared" si="6"/>
        <v>1925738.1653057258</v>
      </c>
    </row>
    <row r="27" spans="1:39" x14ac:dyDescent="0.25">
      <c r="A27" s="586"/>
      <c r="B27" s="12" t="str">
        <f t="shared" si="3"/>
        <v>Ext Lighting</v>
      </c>
      <c r="C27" s="3">
        <f t="shared" si="3"/>
        <v>0</v>
      </c>
      <c r="D27" s="3">
        <f t="shared" si="5"/>
        <v>0</v>
      </c>
      <c r="E27" s="3">
        <f t="shared" si="6"/>
        <v>0</v>
      </c>
      <c r="F27" s="3">
        <f t="shared" si="6"/>
        <v>0</v>
      </c>
      <c r="G27" s="3">
        <f t="shared" si="6"/>
        <v>0</v>
      </c>
      <c r="H27" s="3">
        <f t="shared" si="6"/>
        <v>0</v>
      </c>
      <c r="I27" s="3">
        <f t="shared" si="6"/>
        <v>0</v>
      </c>
      <c r="J27" s="3">
        <f t="shared" si="6"/>
        <v>0</v>
      </c>
      <c r="K27" s="3">
        <f t="shared" si="6"/>
        <v>0</v>
      </c>
      <c r="L27" s="3">
        <f t="shared" si="6"/>
        <v>0</v>
      </c>
      <c r="M27" s="3">
        <f t="shared" si="6"/>
        <v>0</v>
      </c>
      <c r="N27" s="3">
        <f t="shared" si="6"/>
        <v>0</v>
      </c>
      <c r="O27" s="3">
        <f t="shared" si="6"/>
        <v>0</v>
      </c>
      <c r="P27" s="3">
        <f t="shared" si="6"/>
        <v>0</v>
      </c>
      <c r="Q27" s="3">
        <f t="shared" si="6"/>
        <v>0</v>
      </c>
      <c r="R27" s="3">
        <f t="shared" si="6"/>
        <v>0</v>
      </c>
      <c r="S27" s="3">
        <f t="shared" si="6"/>
        <v>0</v>
      </c>
      <c r="T27" s="3">
        <f t="shared" si="6"/>
        <v>0</v>
      </c>
      <c r="U27" s="3">
        <f t="shared" si="6"/>
        <v>0</v>
      </c>
      <c r="V27" s="3">
        <f t="shared" si="6"/>
        <v>0</v>
      </c>
      <c r="W27" s="3">
        <f t="shared" si="6"/>
        <v>0</v>
      </c>
      <c r="X27" s="3">
        <f t="shared" si="6"/>
        <v>0</v>
      </c>
      <c r="Y27" s="3">
        <f t="shared" si="6"/>
        <v>0</v>
      </c>
      <c r="Z27" s="481">
        <f t="shared" si="6"/>
        <v>0</v>
      </c>
      <c r="AA27" s="3">
        <f t="shared" si="6"/>
        <v>0</v>
      </c>
      <c r="AB27" s="3">
        <f t="shared" si="6"/>
        <v>0</v>
      </c>
      <c r="AC27" s="3">
        <f t="shared" si="6"/>
        <v>0</v>
      </c>
      <c r="AD27" s="3">
        <f t="shared" si="6"/>
        <v>0</v>
      </c>
      <c r="AE27" s="3">
        <f t="shared" si="6"/>
        <v>0</v>
      </c>
      <c r="AF27" s="3">
        <f t="shared" si="6"/>
        <v>0</v>
      </c>
      <c r="AG27" s="3">
        <f t="shared" si="6"/>
        <v>0</v>
      </c>
      <c r="AH27" s="3">
        <f t="shared" si="6"/>
        <v>0</v>
      </c>
      <c r="AI27" s="3">
        <f t="shared" si="6"/>
        <v>0</v>
      </c>
      <c r="AJ27" s="3">
        <f t="shared" si="6"/>
        <v>0</v>
      </c>
      <c r="AK27" s="3">
        <f t="shared" si="6"/>
        <v>0</v>
      </c>
      <c r="AL27" s="3">
        <f t="shared" si="6"/>
        <v>0</v>
      </c>
      <c r="AM27" s="3">
        <f t="shared" si="6"/>
        <v>0</v>
      </c>
    </row>
    <row r="28" spans="1:39" x14ac:dyDescent="0.25">
      <c r="A28" s="586"/>
      <c r="B28" s="11" t="str">
        <f t="shared" si="3"/>
        <v>Heating</v>
      </c>
      <c r="C28" s="3">
        <f t="shared" si="3"/>
        <v>0</v>
      </c>
      <c r="D28" s="3">
        <f t="shared" si="5"/>
        <v>0</v>
      </c>
      <c r="E28" s="3">
        <f t="shared" si="6"/>
        <v>0</v>
      </c>
      <c r="F28" s="3">
        <f t="shared" si="6"/>
        <v>0</v>
      </c>
      <c r="G28" s="3">
        <f t="shared" si="6"/>
        <v>0</v>
      </c>
      <c r="H28" s="3">
        <f t="shared" si="6"/>
        <v>0</v>
      </c>
      <c r="I28" s="3">
        <f t="shared" si="6"/>
        <v>0</v>
      </c>
      <c r="J28" s="3">
        <f t="shared" si="6"/>
        <v>0</v>
      </c>
      <c r="K28" s="3">
        <f t="shared" si="6"/>
        <v>0</v>
      </c>
      <c r="L28" s="3">
        <f t="shared" si="6"/>
        <v>0</v>
      </c>
      <c r="M28" s="3">
        <f t="shared" si="6"/>
        <v>0</v>
      </c>
      <c r="N28" s="3">
        <f t="shared" si="6"/>
        <v>2454.7697448730469</v>
      </c>
      <c r="O28" s="3">
        <f t="shared" si="6"/>
        <v>2454.7697448730469</v>
      </c>
      <c r="P28" s="3">
        <f t="shared" si="6"/>
        <v>2454.7697448730469</v>
      </c>
      <c r="Q28" s="3">
        <f t="shared" si="6"/>
        <v>2454.7697448730469</v>
      </c>
      <c r="R28" s="3">
        <f t="shared" si="6"/>
        <v>2454.7697448730469</v>
      </c>
      <c r="S28" s="3">
        <f t="shared" si="6"/>
        <v>2454.7697448730469</v>
      </c>
      <c r="T28" s="3">
        <f t="shared" si="6"/>
        <v>2454.7697448730469</v>
      </c>
      <c r="U28" s="3">
        <f t="shared" si="6"/>
        <v>2454.7697448730469</v>
      </c>
      <c r="V28" s="3">
        <f t="shared" si="6"/>
        <v>2454.7697448730469</v>
      </c>
      <c r="W28" s="3">
        <f t="shared" si="6"/>
        <v>2454.7697448730469</v>
      </c>
      <c r="X28" s="3">
        <f t="shared" si="6"/>
        <v>2454.7697448730469</v>
      </c>
      <c r="Y28" s="3">
        <f t="shared" si="6"/>
        <v>2454.7697448730469</v>
      </c>
      <c r="Z28" s="481">
        <f t="shared" si="6"/>
        <v>2454.7697448730469</v>
      </c>
      <c r="AA28" s="3">
        <f t="shared" si="6"/>
        <v>2454.7697448730469</v>
      </c>
      <c r="AB28" s="3">
        <f t="shared" si="6"/>
        <v>2454.7697448730469</v>
      </c>
      <c r="AC28" s="3">
        <f t="shared" si="6"/>
        <v>2454.7697448730469</v>
      </c>
      <c r="AD28" s="3">
        <f t="shared" si="6"/>
        <v>2454.7697448730469</v>
      </c>
      <c r="AE28" s="3">
        <f t="shared" si="6"/>
        <v>2454.7697448730469</v>
      </c>
      <c r="AF28" s="3">
        <f t="shared" si="6"/>
        <v>2454.7697448730469</v>
      </c>
      <c r="AG28" s="3">
        <f t="shared" si="6"/>
        <v>2454.7697448730469</v>
      </c>
      <c r="AH28" s="3">
        <f t="shared" si="6"/>
        <v>2454.7697448730469</v>
      </c>
      <c r="AI28" s="3">
        <f t="shared" si="6"/>
        <v>2454.7697448730469</v>
      </c>
      <c r="AJ28" s="3">
        <f t="shared" si="6"/>
        <v>2454.7697448730469</v>
      </c>
      <c r="AK28" s="3">
        <f t="shared" si="6"/>
        <v>2454.7697448730469</v>
      </c>
      <c r="AL28" s="3">
        <f t="shared" si="6"/>
        <v>2454.7697448730469</v>
      </c>
      <c r="AM28" s="3">
        <f t="shared" si="6"/>
        <v>2454.7697448730469</v>
      </c>
    </row>
    <row r="29" spans="1:39" x14ac:dyDescent="0.25">
      <c r="A29" s="586"/>
      <c r="B29" s="11" t="str">
        <f t="shared" si="3"/>
        <v>HVAC</v>
      </c>
      <c r="C29" s="3">
        <f t="shared" si="3"/>
        <v>0</v>
      </c>
      <c r="D29" s="3">
        <f t="shared" si="5"/>
        <v>0</v>
      </c>
      <c r="E29" s="3">
        <f t="shared" ref="E29:AM32" si="7">IF(SUM($C$19:$N$19)=0,0,D29+E11)</f>
        <v>0</v>
      </c>
      <c r="F29" s="3">
        <f t="shared" si="7"/>
        <v>12220.004566986148</v>
      </c>
      <c r="G29" s="3">
        <f t="shared" si="7"/>
        <v>12220.004566986148</v>
      </c>
      <c r="H29" s="3">
        <f t="shared" si="7"/>
        <v>12220.004566986148</v>
      </c>
      <c r="I29" s="3">
        <f t="shared" si="7"/>
        <v>12220.004566986148</v>
      </c>
      <c r="J29" s="3">
        <f t="shared" si="7"/>
        <v>12220.004566986148</v>
      </c>
      <c r="K29" s="3">
        <f t="shared" si="7"/>
        <v>19009.592334283341</v>
      </c>
      <c r="L29" s="3">
        <f t="shared" si="7"/>
        <v>76734.797573562042</v>
      </c>
      <c r="M29" s="3">
        <f t="shared" si="7"/>
        <v>507572.05803382327</v>
      </c>
      <c r="N29" s="3">
        <f t="shared" si="7"/>
        <v>943431.33589581749</v>
      </c>
      <c r="O29" s="3">
        <f t="shared" si="7"/>
        <v>943431.33589581749</v>
      </c>
      <c r="P29" s="3">
        <f t="shared" si="7"/>
        <v>943431.33589581749</v>
      </c>
      <c r="Q29" s="3">
        <f t="shared" si="7"/>
        <v>943431.33589581749</v>
      </c>
      <c r="R29" s="3">
        <f t="shared" si="7"/>
        <v>943431.33589581749</v>
      </c>
      <c r="S29" s="3">
        <f t="shared" si="7"/>
        <v>943431.33589581749</v>
      </c>
      <c r="T29" s="3">
        <f t="shared" si="7"/>
        <v>943431.33589581749</v>
      </c>
      <c r="U29" s="3">
        <f t="shared" si="7"/>
        <v>943431.33589581749</v>
      </c>
      <c r="V29" s="3">
        <f t="shared" si="7"/>
        <v>943431.33589581749</v>
      </c>
      <c r="W29" s="3">
        <f t="shared" si="7"/>
        <v>943431.33589581749</v>
      </c>
      <c r="X29" s="3">
        <f t="shared" si="7"/>
        <v>943431.33589581749</v>
      </c>
      <c r="Y29" s="3">
        <f t="shared" si="7"/>
        <v>943431.33589581749</v>
      </c>
      <c r="Z29" s="481">
        <f t="shared" si="7"/>
        <v>943431.33589581749</v>
      </c>
      <c r="AA29" s="3">
        <f t="shared" si="7"/>
        <v>943431.33589581749</v>
      </c>
      <c r="AB29" s="3">
        <f t="shared" si="7"/>
        <v>943431.33589581749</v>
      </c>
      <c r="AC29" s="3">
        <f t="shared" si="7"/>
        <v>943431.33589581749</v>
      </c>
      <c r="AD29" s="3">
        <f t="shared" si="7"/>
        <v>943431.33589581749</v>
      </c>
      <c r="AE29" s="3">
        <f t="shared" si="7"/>
        <v>943431.33589581749</v>
      </c>
      <c r="AF29" s="3">
        <f t="shared" si="7"/>
        <v>943431.33589581749</v>
      </c>
      <c r="AG29" s="3">
        <f t="shared" si="7"/>
        <v>943431.33589581749</v>
      </c>
      <c r="AH29" s="3">
        <f t="shared" si="7"/>
        <v>943431.33589581749</v>
      </c>
      <c r="AI29" s="3">
        <f t="shared" si="7"/>
        <v>943431.33589581749</v>
      </c>
      <c r="AJ29" s="3">
        <f t="shared" si="7"/>
        <v>943431.33589581749</v>
      </c>
      <c r="AK29" s="3">
        <f t="shared" si="7"/>
        <v>943431.33589581749</v>
      </c>
      <c r="AL29" s="3">
        <f t="shared" si="7"/>
        <v>943431.33589581749</v>
      </c>
      <c r="AM29" s="3">
        <f t="shared" si="7"/>
        <v>943431.33589581749</v>
      </c>
    </row>
    <row r="30" spans="1:39" x14ac:dyDescent="0.25">
      <c r="A30" s="586"/>
      <c r="B30" s="11" t="str">
        <f t="shared" si="3"/>
        <v>Lighting</v>
      </c>
      <c r="C30" s="3">
        <f t="shared" si="3"/>
        <v>0</v>
      </c>
      <c r="D30" s="3">
        <f t="shared" si="5"/>
        <v>502672.02844948007</v>
      </c>
      <c r="E30" s="3">
        <f t="shared" si="7"/>
        <v>1932823.3199812905</v>
      </c>
      <c r="F30" s="3">
        <f t="shared" si="7"/>
        <v>2809948.203432743</v>
      </c>
      <c r="G30" s="3">
        <f t="shared" si="7"/>
        <v>3671416.7808009041</v>
      </c>
      <c r="H30" s="3">
        <f t="shared" si="7"/>
        <v>5325877.5835642675</v>
      </c>
      <c r="I30" s="3">
        <f t="shared" si="7"/>
        <v>5839828.421486049</v>
      </c>
      <c r="J30" s="3">
        <f t="shared" si="7"/>
        <v>6418698.3529795585</v>
      </c>
      <c r="K30" s="3">
        <f t="shared" si="7"/>
        <v>7821081.1527564805</v>
      </c>
      <c r="L30" s="3">
        <f t="shared" si="7"/>
        <v>9240693.91077259</v>
      </c>
      <c r="M30" s="3">
        <f t="shared" si="7"/>
        <v>11313002.886468217</v>
      </c>
      <c r="N30" s="3">
        <f t="shared" si="7"/>
        <v>16784820.559522111</v>
      </c>
      <c r="O30" s="3">
        <f t="shared" si="7"/>
        <v>16784820.559522111</v>
      </c>
      <c r="P30" s="3">
        <f t="shared" si="7"/>
        <v>16784820.559522111</v>
      </c>
      <c r="Q30" s="3">
        <f t="shared" si="7"/>
        <v>16784820.559522111</v>
      </c>
      <c r="R30" s="3">
        <f t="shared" si="7"/>
        <v>16784820.559522111</v>
      </c>
      <c r="S30" s="3">
        <f t="shared" si="7"/>
        <v>16784820.559522111</v>
      </c>
      <c r="T30" s="3">
        <f t="shared" si="7"/>
        <v>16784820.559522111</v>
      </c>
      <c r="U30" s="3">
        <f t="shared" si="7"/>
        <v>16784820.559522111</v>
      </c>
      <c r="V30" s="3">
        <f t="shared" si="7"/>
        <v>16784820.559522111</v>
      </c>
      <c r="W30" s="3">
        <f t="shared" si="7"/>
        <v>16784820.559522111</v>
      </c>
      <c r="X30" s="3">
        <f t="shared" si="7"/>
        <v>16784820.559522111</v>
      </c>
      <c r="Y30" s="3">
        <f t="shared" si="7"/>
        <v>16784820.559522111</v>
      </c>
      <c r="Z30" s="481">
        <f t="shared" si="7"/>
        <v>16784820.559522111</v>
      </c>
      <c r="AA30" s="3">
        <f t="shared" si="7"/>
        <v>16784820.559522111</v>
      </c>
      <c r="AB30" s="3">
        <f t="shared" si="7"/>
        <v>16784820.559522111</v>
      </c>
      <c r="AC30" s="3">
        <f t="shared" si="7"/>
        <v>16784820.559522111</v>
      </c>
      <c r="AD30" s="3">
        <f t="shared" si="7"/>
        <v>16784820.559522111</v>
      </c>
      <c r="AE30" s="3">
        <f t="shared" si="7"/>
        <v>16784820.559522111</v>
      </c>
      <c r="AF30" s="3">
        <f t="shared" si="7"/>
        <v>16784820.559522111</v>
      </c>
      <c r="AG30" s="3">
        <f t="shared" si="7"/>
        <v>16784820.559522111</v>
      </c>
      <c r="AH30" s="3">
        <f t="shared" si="7"/>
        <v>16784820.559522111</v>
      </c>
      <c r="AI30" s="3">
        <f t="shared" si="7"/>
        <v>16784820.559522111</v>
      </c>
      <c r="AJ30" s="3">
        <f t="shared" si="7"/>
        <v>16784820.559522111</v>
      </c>
      <c r="AK30" s="3">
        <f t="shared" si="7"/>
        <v>16784820.559522111</v>
      </c>
      <c r="AL30" s="3">
        <f t="shared" si="7"/>
        <v>16784820.559522111</v>
      </c>
      <c r="AM30" s="3">
        <f t="shared" si="7"/>
        <v>16784820.559522111</v>
      </c>
    </row>
    <row r="31" spans="1:39" x14ac:dyDescent="0.25">
      <c r="A31" s="586"/>
      <c r="B31" s="11" t="str">
        <f t="shared" si="3"/>
        <v>Miscellaneous</v>
      </c>
      <c r="C31" s="3">
        <f t="shared" si="3"/>
        <v>0</v>
      </c>
      <c r="D31" s="3">
        <f t="shared" si="5"/>
        <v>0</v>
      </c>
      <c r="E31" s="3">
        <f t="shared" si="7"/>
        <v>2616.7837279378032</v>
      </c>
      <c r="F31" s="3">
        <f t="shared" si="7"/>
        <v>10197.400719110097</v>
      </c>
      <c r="G31" s="3">
        <f t="shared" si="7"/>
        <v>10197.400719110097</v>
      </c>
      <c r="H31" s="3">
        <f t="shared" si="7"/>
        <v>10197.400719110097</v>
      </c>
      <c r="I31" s="3">
        <f t="shared" si="7"/>
        <v>14937.269525827214</v>
      </c>
      <c r="J31" s="3">
        <f t="shared" si="7"/>
        <v>14937.269525827214</v>
      </c>
      <c r="K31" s="3">
        <f t="shared" si="7"/>
        <v>14937.269525827214</v>
      </c>
      <c r="L31" s="3">
        <f t="shared" si="7"/>
        <v>14937.269525827214</v>
      </c>
      <c r="M31" s="3">
        <f t="shared" si="7"/>
        <v>14937.269525827214</v>
      </c>
      <c r="N31" s="3">
        <f t="shared" si="7"/>
        <v>16237.967629267761</v>
      </c>
      <c r="O31" s="3">
        <f t="shared" si="7"/>
        <v>16237.967629267761</v>
      </c>
      <c r="P31" s="3">
        <f t="shared" si="7"/>
        <v>16237.967629267761</v>
      </c>
      <c r="Q31" s="3">
        <f t="shared" si="7"/>
        <v>16237.967629267761</v>
      </c>
      <c r="R31" s="3">
        <f t="shared" si="7"/>
        <v>16237.967629267761</v>
      </c>
      <c r="S31" s="3">
        <f t="shared" si="7"/>
        <v>16237.967629267761</v>
      </c>
      <c r="T31" s="3">
        <f t="shared" si="7"/>
        <v>16237.967629267761</v>
      </c>
      <c r="U31" s="3">
        <f t="shared" si="7"/>
        <v>16237.967629267761</v>
      </c>
      <c r="V31" s="3">
        <f t="shared" si="7"/>
        <v>16237.967629267761</v>
      </c>
      <c r="W31" s="3">
        <f t="shared" si="7"/>
        <v>16237.967629267761</v>
      </c>
      <c r="X31" s="3">
        <f t="shared" si="7"/>
        <v>16237.967629267761</v>
      </c>
      <c r="Y31" s="3">
        <f t="shared" si="7"/>
        <v>16237.967629267761</v>
      </c>
      <c r="Z31" s="481">
        <f t="shared" si="7"/>
        <v>16237.967629267761</v>
      </c>
      <c r="AA31" s="3">
        <f t="shared" si="7"/>
        <v>16237.967629267761</v>
      </c>
      <c r="AB31" s="3">
        <f t="shared" si="7"/>
        <v>16237.967629267761</v>
      </c>
      <c r="AC31" s="3">
        <f t="shared" si="7"/>
        <v>16237.967629267761</v>
      </c>
      <c r="AD31" s="3">
        <f t="shared" si="7"/>
        <v>16237.967629267761</v>
      </c>
      <c r="AE31" s="3">
        <f t="shared" si="7"/>
        <v>16237.967629267761</v>
      </c>
      <c r="AF31" s="3">
        <f t="shared" si="7"/>
        <v>16237.967629267761</v>
      </c>
      <c r="AG31" s="3">
        <f t="shared" si="7"/>
        <v>16237.967629267761</v>
      </c>
      <c r="AH31" s="3">
        <f t="shared" si="7"/>
        <v>16237.967629267761</v>
      </c>
      <c r="AI31" s="3">
        <f t="shared" si="7"/>
        <v>16237.967629267761</v>
      </c>
      <c r="AJ31" s="3">
        <f t="shared" si="7"/>
        <v>16237.967629267761</v>
      </c>
      <c r="AK31" s="3">
        <f t="shared" si="7"/>
        <v>16237.967629267761</v>
      </c>
      <c r="AL31" s="3">
        <f t="shared" si="7"/>
        <v>16237.967629267761</v>
      </c>
      <c r="AM31" s="3">
        <f t="shared" si="7"/>
        <v>16237.967629267761</v>
      </c>
    </row>
    <row r="32" spans="1:39" ht="15" customHeight="1" x14ac:dyDescent="0.25">
      <c r="A32" s="586"/>
      <c r="B32" s="11" t="str">
        <f t="shared" si="3"/>
        <v>Motors</v>
      </c>
      <c r="C32" s="3">
        <f t="shared" si="3"/>
        <v>0</v>
      </c>
      <c r="D32" s="3">
        <f t="shared" si="5"/>
        <v>0</v>
      </c>
      <c r="E32" s="3">
        <f t="shared" si="7"/>
        <v>0</v>
      </c>
      <c r="F32" s="3">
        <f t="shared" si="7"/>
        <v>0</v>
      </c>
      <c r="G32" s="3">
        <f t="shared" si="7"/>
        <v>0</v>
      </c>
      <c r="H32" s="3">
        <f t="shared" si="7"/>
        <v>0</v>
      </c>
      <c r="I32" s="3">
        <f t="shared" si="7"/>
        <v>0</v>
      </c>
      <c r="J32" s="3">
        <f t="shared" si="7"/>
        <v>0</v>
      </c>
      <c r="K32" s="3">
        <f t="shared" si="7"/>
        <v>0</v>
      </c>
      <c r="L32" s="3">
        <f t="shared" si="7"/>
        <v>0</v>
      </c>
      <c r="M32" s="3">
        <f t="shared" si="7"/>
        <v>0</v>
      </c>
      <c r="N32" s="3">
        <f t="shared" si="7"/>
        <v>0</v>
      </c>
      <c r="O32" s="3">
        <f t="shared" si="7"/>
        <v>0</v>
      </c>
      <c r="P32" s="3">
        <f t="shared" si="7"/>
        <v>0</v>
      </c>
      <c r="Q32" s="3">
        <f t="shared" si="7"/>
        <v>0</v>
      </c>
      <c r="R32" s="3">
        <f t="shared" si="7"/>
        <v>0</v>
      </c>
      <c r="S32" s="3">
        <f t="shared" si="7"/>
        <v>0</v>
      </c>
      <c r="T32" s="3">
        <f t="shared" si="7"/>
        <v>0</v>
      </c>
      <c r="U32" s="3">
        <f t="shared" si="7"/>
        <v>0</v>
      </c>
      <c r="V32" s="3">
        <f t="shared" si="7"/>
        <v>0</v>
      </c>
      <c r="W32" s="3">
        <f t="shared" si="7"/>
        <v>0</v>
      </c>
      <c r="X32" s="3">
        <f t="shared" si="7"/>
        <v>0</v>
      </c>
      <c r="Y32" s="3">
        <f t="shared" si="7"/>
        <v>0</v>
      </c>
      <c r="Z32" s="481">
        <f t="shared" si="7"/>
        <v>0</v>
      </c>
      <c r="AA32" s="3">
        <f t="shared" si="7"/>
        <v>0</v>
      </c>
      <c r="AB32" s="3">
        <f t="shared" si="7"/>
        <v>0</v>
      </c>
      <c r="AC32" s="3">
        <f t="shared" si="7"/>
        <v>0</v>
      </c>
      <c r="AD32" s="3">
        <f t="shared" si="7"/>
        <v>0</v>
      </c>
      <c r="AE32" s="3">
        <f t="shared" si="7"/>
        <v>0</v>
      </c>
      <c r="AF32" s="3">
        <f t="shared" si="7"/>
        <v>0</v>
      </c>
      <c r="AG32" s="3">
        <f t="shared" si="7"/>
        <v>0</v>
      </c>
      <c r="AH32" s="3">
        <f t="shared" si="7"/>
        <v>0</v>
      </c>
      <c r="AI32" s="3">
        <f t="shared" si="7"/>
        <v>0</v>
      </c>
      <c r="AJ32" s="3">
        <f t="shared" si="7"/>
        <v>0</v>
      </c>
      <c r="AK32" s="3">
        <f t="shared" si="7"/>
        <v>0</v>
      </c>
      <c r="AL32" s="3">
        <f t="shared" si="7"/>
        <v>0</v>
      </c>
      <c r="AM32" s="3">
        <f t="shared" si="7"/>
        <v>0</v>
      </c>
    </row>
    <row r="33" spans="1:39" x14ac:dyDescent="0.25">
      <c r="A33" s="586"/>
      <c r="B33" s="11" t="str">
        <f t="shared" si="3"/>
        <v>Process</v>
      </c>
      <c r="C33" s="3">
        <f t="shared" si="3"/>
        <v>0</v>
      </c>
      <c r="D33" s="3">
        <f t="shared" si="5"/>
        <v>0</v>
      </c>
      <c r="E33" s="3">
        <f t="shared" ref="E33:AM35" si="8">IF(SUM($C$19:$N$19)=0,0,D33+E15)</f>
        <v>0</v>
      </c>
      <c r="F33" s="3">
        <f t="shared" si="8"/>
        <v>0</v>
      </c>
      <c r="G33" s="3">
        <f t="shared" si="8"/>
        <v>0</v>
      </c>
      <c r="H33" s="3">
        <f t="shared" si="8"/>
        <v>0</v>
      </c>
      <c r="I33" s="3">
        <f t="shared" si="8"/>
        <v>0</v>
      </c>
      <c r="J33" s="3">
        <f t="shared" si="8"/>
        <v>0</v>
      </c>
      <c r="K33" s="3">
        <f t="shared" si="8"/>
        <v>0</v>
      </c>
      <c r="L33" s="3">
        <f t="shared" si="8"/>
        <v>0</v>
      </c>
      <c r="M33" s="3">
        <f t="shared" si="8"/>
        <v>0</v>
      </c>
      <c r="N33" s="3">
        <f t="shared" si="8"/>
        <v>0</v>
      </c>
      <c r="O33" s="3">
        <f t="shared" si="8"/>
        <v>0</v>
      </c>
      <c r="P33" s="3">
        <f t="shared" si="8"/>
        <v>0</v>
      </c>
      <c r="Q33" s="3">
        <f t="shared" si="8"/>
        <v>0</v>
      </c>
      <c r="R33" s="3">
        <f t="shared" si="8"/>
        <v>0</v>
      </c>
      <c r="S33" s="3">
        <f t="shared" si="8"/>
        <v>0</v>
      </c>
      <c r="T33" s="3">
        <f t="shared" si="8"/>
        <v>0</v>
      </c>
      <c r="U33" s="3">
        <f t="shared" si="8"/>
        <v>0</v>
      </c>
      <c r="V33" s="3">
        <f t="shared" si="8"/>
        <v>0</v>
      </c>
      <c r="W33" s="3">
        <f t="shared" si="8"/>
        <v>0</v>
      </c>
      <c r="X33" s="3">
        <f t="shared" si="8"/>
        <v>0</v>
      </c>
      <c r="Y33" s="3">
        <f t="shared" si="8"/>
        <v>0</v>
      </c>
      <c r="Z33" s="481">
        <f t="shared" si="8"/>
        <v>0</v>
      </c>
      <c r="AA33" s="3">
        <f t="shared" si="8"/>
        <v>0</v>
      </c>
      <c r="AB33" s="3">
        <f t="shared" si="8"/>
        <v>0</v>
      </c>
      <c r="AC33" s="3">
        <f t="shared" si="8"/>
        <v>0</v>
      </c>
      <c r="AD33" s="3">
        <f t="shared" si="8"/>
        <v>0</v>
      </c>
      <c r="AE33" s="3">
        <f t="shared" si="8"/>
        <v>0</v>
      </c>
      <c r="AF33" s="3">
        <f t="shared" si="8"/>
        <v>0</v>
      </c>
      <c r="AG33" s="3">
        <f t="shared" si="8"/>
        <v>0</v>
      </c>
      <c r="AH33" s="3">
        <f t="shared" si="8"/>
        <v>0</v>
      </c>
      <c r="AI33" s="3">
        <f t="shared" si="8"/>
        <v>0</v>
      </c>
      <c r="AJ33" s="3">
        <f t="shared" si="8"/>
        <v>0</v>
      </c>
      <c r="AK33" s="3">
        <f t="shared" si="8"/>
        <v>0</v>
      </c>
      <c r="AL33" s="3">
        <f t="shared" si="8"/>
        <v>0</v>
      </c>
      <c r="AM33" s="3">
        <f t="shared" si="8"/>
        <v>0</v>
      </c>
    </row>
    <row r="34" spans="1:39" x14ac:dyDescent="0.25">
      <c r="A34" s="586"/>
      <c r="B34" s="11" t="str">
        <f t="shared" si="3"/>
        <v>Refrigeration</v>
      </c>
      <c r="C34" s="3">
        <f t="shared" si="3"/>
        <v>0</v>
      </c>
      <c r="D34" s="3">
        <f t="shared" si="5"/>
        <v>0</v>
      </c>
      <c r="E34" s="3">
        <f t="shared" si="8"/>
        <v>2403</v>
      </c>
      <c r="F34" s="3">
        <f t="shared" si="8"/>
        <v>2403</v>
      </c>
      <c r="G34" s="3">
        <f t="shared" si="8"/>
        <v>3623</v>
      </c>
      <c r="H34" s="3">
        <f t="shared" si="8"/>
        <v>10000.546</v>
      </c>
      <c r="I34" s="3">
        <f t="shared" si="8"/>
        <v>10000.546</v>
      </c>
      <c r="J34" s="3">
        <f t="shared" si="8"/>
        <v>10000.546</v>
      </c>
      <c r="K34" s="3">
        <f t="shared" si="8"/>
        <v>68284.148000000001</v>
      </c>
      <c r="L34" s="3">
        <f t="shared" si="8"/>
        <v>280117.14799999999</v>
      </c>
      <c r="M34" s="3">
        <f t="shared" si="8"/>
        <v>385893.79200000002</v>
      </c>
      <c r="N34" s="3">
        <f t="shared" si="8"/>
        <v>436397.90600000002</v>
      </c>
      <c r="O34" s="3">
        <f t="shared" si="8"/>
        <v>436397.90600000002</v>
      </c>
      <c r="P34" s="3">
        <f t="shared" si="8"/>
        <v>436397.90600000002</v>
      </c>
      <c r="Q34" s="3">
        <f t="shared" si="8"/>
        <v>436397.90600000002</v>
      </c>
      <c r="R34" s="3">
        <f t="shared" si="8"/>
        <v>436397.90600000002</v>
      </c>
      <c r="S34" s="3">
        <f t="shared" si="8"/>
        <v>436397.90600000002</v>
      </c>
      <c r="T34" s="3">
        <f t="shared" si="8"/>
        <v>436397.90600000002</v>
      </c>
      <c r="U34" s="3">
        <f t="shared" si="8"/>
        <v>436397.90600000002</v>
      </c>
      <c r="V34" s="3">
        <f t="shared" si="8"/>
        <v>436397.90600000002</v>
      </c>
      <c r="W34" s="3">
        <f t="shared" si="8"/>
        <v>436397.90600000002</v>
      </c>
      <c r="X34" s="3">
        <f t="shared" si="8"/>
        <v>436397.90600000002</v>
      </c>
      <c r="Y34" s="3">
        <f t="shared" si="8"/>
        <v>436397.90600000002</v>
      </c>
      <c r="Z34" s="481">
        <f t="shared" si="8"/>
        <v>436397.90600000002</v>
      </c>
      <c r="AA34" s="3">
        <f t="shared" si="8"/>
        <v>436397.90600000002</v>
      </c>
      <c r="AB34" s="3">
        <f t="shared" si="8"/>
        <v>436397.90600000002</v>
      </c>
      <c r="AC34" s="3">
        <f t="shared" si="8"/>
        <v>436397.90600000002</v>
      </c>
      <c r="AD34" s="3">
        <f t="shared" si="8"/>
        <v>436397.90600000002</v>
      </c>
      <c r="AE34" s="3">
        <f t="shared" si="8"/>
        <v>436397.90600000002</v>
      </c>
      <c r="AF34" s="3">
        <f t="shared" si="8"/>
        <v>436397.90600000002</v>
      </c>
      <c r="AG34" s="3">
        <f t="shared" si="8"/>
        <v>436397.90600000002</v>
      </c>
      <c r="AH34" s="3">
        <f t="shared" si="8"/>
        <v>436397.90600000002</v>
      </c>
      <c r="AI34" s="3">
        <f t="shared" si="8"/>
        <v>436397.90600000002</v>
      </c>
      <c r="AJ34" s="3">
        <f t="shared" si="8"/>
        <v>436397.90600000002</v>
      </c>
      <c r="AK34" s="3">
        <f t="shared" si="8"/>
        <v>436397.90600000002</v>
      </c>
      <c r="AL34" s="3">
        <f t="shared" si="8"/>
        <v>436397.90600000002</v>
      </c>
      <c r="AM34" s="3">
        <f t="shared" si="8"/>
        <v>436397.90600000002</v>
      </c>
    </row>
    <row r="35" spans="1:39" x14ac:dyDescent="0.25">
      <c r="A35" s="586"/>
      <c r="B35" s="11" t="str">
        <f t="shared" si="3"/>
        <v>Water Heating</v>
      </c>
      <c r="C35" s="3">
        <f t="shared" si="3"/>
        <v>0</v>
      </c>
      <c r="D35" s="3">
        <f t="shared" si="5"/>
        <v>0</v>
      </c>
      <c r="E35" s="3">
        <f t="shared" si="8"/>
        <v>0</v>
      </c>
      <c r="F35" s="3">
        <f t="shared" si="8"/>
        <v>0</v>
      </c>
      <c r="G35" s="3">
        <f t="shared" si="8"/>
        <v>0</v>
      </c>
      <c r="H35" s="3">
        <f t="shared" si="8"/>
        <v>0</v>
      </c>
      <c r="I35" s="3">
        <f t="shared" si="8"/>
        <v>21156</v>
      </c>
      <c r="J35" s="3">
        <f t="shared" si="8"/>
        <v>21156</v>
      </c>
      <c r="K35" s="3">
        <f t="shared" si="8"/>
        <v>21156</v>
      </c>
      <c r="L35" s="3">
        <f t="shared" si="8"/>
        <v>21156</v>
      </c>
      <c r="M35" s="3">
        <f t="shared" si="8"/>
        <v>21156</v>
      </c>
      <c r="N35" s="3">
        <f t="shared" si="8"/>
        <v>21156</v>
      </c>
      <c r="O35" s="3">
        <f t="shared" si="8"/>
        <v>21156</v>
      </c>
      <c r="P35" s="3">
        <f t="shared" si="8"/>
        <v>21156</v>
      </c>
      <c r="Q35" s="3">
        <f t="shared" si="8"/>
        <v>21156</v>
      </c>
      <c r="R35" s="3">
        <f t="shared" si="8"/>
        <v>21156</v>
      </c>
      <c r="S35" s="3">
        <f t="shared" si="8"/>
        <v>21156</v>
      </c>
      <c r="T35" s="3">
        <f t="shared" si="8"/>
        <v>21156</v>
      </c>
      <c r="U35" s="3">
        <f t="shared" si="8"/>
        <v>21156</v>
      </c>
      <c r="V35" s="3">
        <f t="shared" si="8"/>
        <v>21156</v>
      </c>
      <c r="W35" s="3">
        <f t="shared" si="8"/>
        <v>21156</v>
      </c>
      <c r="X35" s="3">
        <f t="shared" si="8"/>
        <v>21156</v>
      </c>
      <c r="Y35" s="3">
        <f t="shared" si="8"/>
        <v>21156</v>
      </c>
      <c r="Z35" s="481">
        <f t="shared" si="8"/>
        <v>21156</v>
      </c>
      <c r="AA35" s="3">
        <f t="shared" si="8"/>
        <v>21156</v>
      </c>
      <c r="AB35" s="3">
        <f t="shared" si="8"/>
        <v>21156</v>
      </c>
      <c r="AC35" s="3">
        <f t="shared" si="8"/>
        <v>21156</v>
      </c>
      <c r="AD35" s="3">
        <f t="shared" si="8"/>
        <v>21156</v>
      </c>
      <c r="AE35" s="3">
        <f t="shared" si="8"/>
        <v>21156</v>
      </c>
      <c r="AF35" s="3">
        <f t="shared" si="8"/>
        <v>21156</v>
      </c>
      <c r="AG35" s="3">
        <f t="shared" si="8"/>
        <v>21156</v>
      </c>
      <c r="AH35" s="3">
        <f t="shared" si="8"/>
        <v>21156</v>
      </c>
      <c r="AI35" s="3">
        <f t="shared" si="8"/>
        <v>21156</v>
      </c>
      <c r="AJ35" s="3">
        <f t="shared" si="8"/>
        <v>21156</v>
      </c>
      <c r="AK35" s="3">
        <f t="shared" si="8"/>
        <v>21156</v>
      </c>
      <c r="AL35" s="3">
        <f t="shared" si="8"/>
        <v>21156</v>
      </c>
      <c r="AM35" s="3">
        <f t="shared" si="8"/>
        <v>21156</v>
      </c>
    </row>
    <row r="36" spans="1:39" ht="15" customHeight="1" x14ac:dyDescent="0.25">
      <c r="A36" s="586"/>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3">
      <c r="A37" s="587"/>
      <c r="B37" s="185" t="str">
        <f t="shared" si="3"/>
        <v>Monthly kWh</v>
      </c>
      <c r="C37" s="230">
        <f>SUM(C23:C36)</f>
        <v>0</v>
      </c>
      <c r="D37" s="230">
        <f t="shared" ref="D37" si="9">SUM(D23:D36)</f>
        <v>505841.99280128721</v>
      </c>
      <c r="E37" s="230">
        <f t="shared" ref="E37" si="10">SUM(E23:E36)</f>
        <v>1945471.6993902905</v>
      </c>
      <c r="F37" s="230">
        <f t="shared" ref="F37" si="11">SUM(F23:F36)</f>
        <v>2900879.6168324542</v>
      </c>
      <c r="G37" s="230">
        <f t="shared" ref="G37" si="12">SUM(G23:G36)</f>
        <v>3813143.2284423877</v>
      </c>
      <c r="H37" s="230">
        <f t="shared" ref="H37" si="13">SUM(H23:H36)</f>
        <v>5493963.3613615287</v>
      </c>
      <c r="I37" s="230">
        <f t="shared" ref="I37" si="14">SUM(I23:I36)</f>
        <v>6041248.3432650054</v>
      </c>
      <c r="J37" s="230">
        <f t="shared" ref="J37" si="15">SUM(J23:J36)</f>
        <v>6637853.7386895409</v>
      </c>
      <c r="K37" s="230">
        <f t="shared" ref="K37" si="16">SUM(K23:K36)</f>
        <v>8240391.9617104465</v>
      </c>
      <c r="L37" s="230">
        <f t="shared" ref="L37" si="17">SUM(L23:L36)</f>
        <v>9942728.5307482444</v>
      </c>
      <c r="M37" s="230">
        <f t="shared" ref="M37" si="18">SUM(M23:M36)</f>
        <v>12675784.526803279</v>
      </c>
      <c r="N37" s="230">
        <f t="shared" ref="N37" si="19">SUM(N23:N36)</f>
        <v>20130236.704097796</v>
      </c>
      <c r="O37" s="230">
        <f t="shared" ref="O37" si="20">SUM(O23:O36)</f>
        <v>20130236.704097796</v>
      </c>
      <c r="P37" s="230">
        <f t="shared" ref="P37" si="21">SUM(P23:P36)</f>
        <v>20130236.704097796</v>
      </c>
      <c r="Q37" s="230">
        <f t="shared" ref="Q37" si="22">SUM(Q23:Q36)</f>
        <v>20130236.704097796</v>
      </c>
      <c r="R37" s="230">
        <f t="shared" ref="R37" si="23">SUM(R23:R36)</f>
        <v>20130236.704097796</v>
      </c>
      <c r="S37" s="230">
        <f t="shared" ref="S37" si="24">SUM(S23:S36)</f>
        <v>20130236.704097796</v>
      </c>
      <c r="T37" s="230">
        <f t="shared" ref="T37" si="25">SUM(T23:T36)</f>
        <v>20130236.704097796</v>
      </c>
      <c r="U37" s="230">
        <f t="shared" ref="U37" si="26">SUM(U23:U36)</f>
        <v>20130236.704097796</v>
      </c>
      <c r="V37" s="230">
        <f t="shared" ref="V37" si="27">SUM(V23:V36)</f>
        <v>20130236.704097796</v>
      </c>
      <c r="W37" s="230">
        <f t="shared" ref="W37" si="28">SUM(W23:W36)</f>
        <v>20130236.704097796</v>
      </c>
      <c r="X37" s="230">
        <f t="shared" ref="X37" si="29">SUM(X23:X36)</f>
        <v>20130236.704097796</v>
      </c>
      <c r="Y37" s="230">
        <f t="shared" ref="Y37" si="30">SUM(Y23:Y36)</f>
        <v>20130236.704097796</v>
      </c>
      <c r="Z37" s="230">
        <f t="shared" ref="Z37" si="31">SUM(Z23:Z36)</f>
        <v>20130236.704097796</v>
      </c>
      <c r="AA37" s="230">
        <f t="shared" ref="AA37" si="32">SUM(AA23:AA36)</f>
        <v>20130236.704097796</v>
      </c>
      <c r="AB37" s="230">
        <f t="shared" ref="AB37" si="33">SUM(AB23:AB36)</f>
        <v>20130236.704097796</v>
      </c>
      <c r="AC37" s="230">
        <f t="shared" ref="AC37" si="34">SUM(AC23:AC36)</f>
        <v>20130236.704097796</v>
      </c>
      <c r="AD37" s="230">
        <f t="shared" ref="AD37" si="35">SUM(AD23:AD36)</f>
        <v>20130236.704097796</v>
      </c>
      <c r="AE37" s="230">
        <f t="shared" ref="AE37" si="36">SUM(AE23:AE36)</f>
        <v>20130236.704097796</v>
      </c>
      <c r="AF37" s="230">
        <f t="shared" ref="AF37" si="37">SUM(AF23:AF36)</f>
        <v>20130236.704097796</v>
      </c>
      <c r="AG37" s="230">
        <f t="shared" ref="AG37" si="38">SUM(AG23:AG36)</f>
        <v>20130236.704097796</v>
      </c>
      <c r="AH37" s="230">
        <f t="shared" ref="AH37" si="39">SUM(AH23:AH36)</f>
        <v>20130236.704097796</v>
      </c>
      <c r="AI37" s="230">
        <f t="shared" ref="AI37" si="40">SUM(AI23:AI36)</f>
        <v>20130236.704097796</v>
      </c>
      <c r="AJ37" s="230">
        <f t="shared" ref="AJ37" si="41">SUM(AJ23:AJ36)</f>
        <v>20130236.704097796</v>
      </c>
      <c r="AK37" s="230">
        <f t="shared" ref="AK37" si="42">SUM(AK23:AK36)</f>
        <v>20130236.704097796</v>
      </c>
      <c r="AL37" s="230">
        <f t="shared" ref="AL37" si="43">SUM(AL23:AL36)</f>
        <v>20130236.704097796</v>
      </c>
      <c r="AM37" s="230">
        <f t="shared" ref="AM37" si="44">SUM(AM23:AM36)</f>
        <v>20130236.704097796</v>
      </c>
    </row>
    <row r="38" spans="1:39" x14ac:dyDescent="0.25">
      <c r="A38" s="8"/>
      <c r="B38" s="250"/>
      <c r="C38" s="9"/>
      <c r="D38" s="250"/>
      <c r="E38" s="9"/>
      <c r="F38" s="250"/>
      <c r="G38" s="250"/>
      <c r="H38" s="9"/>
      <c r="I38" s="250"/>
      <c r="J38" s="250"/>
      <c r="K38" s="9"/>
      <c r="L38" s="250"/>
      <c r="M38" s="250"/>
      <c r="N38" s="296" t="s">
        <v>184</v>
      </c>
      <c r="O38" s="295">
        <f>SUM(C5:N18)</f>
        <v>20130236.7040978</v>
      </c>
      <c r="P38" s="250"/>
      <c r="Q38" s="9"/>
      <c r="R38" s="250"/>
      <c r="S38" s="250"/>
      <c r="T38" s="9"/>
      <c r="U38" s="250"/>
      <c r="V38" s="250"/>
      <c r="W38" s="9"/>
      <c r="X38" s="250"/>
      <c r="Y38" s="250"/>
      <c r="Z38" s="9"/>
      <c r="AA38" s="250"/>
      <c r="AB38" s="250"/>
      <c r="AC38" s="9"/>
      <c r="AD38" s="250"/>
      <c r="AE38" s="250"/>
      <c r="AF38" s="9"/>
      <c r="AG38" s="250"/>
      <c r="AH38" s="250"/>
      <c r="AI38" s="9"/>
      <c r="AJ38" s="250"/>
      <c r="AK38" s="250"/>
      <c r="AL38" s="9"/>
      <c r="AM38" s="250"/>
    </row>
    <row r="39" spans="1:39" ht="15.75" thickBot="1" x14ac:dyDescent="0.3">
      <c r="C39" s="251"/>
      <c r="D39" s="127"/>
      <c r="E39" s="251"/>
      <c r="F39" s="127"/>
      <c r="G39" s="127"/>
      <c r="H39" s="251"/>
      <c r="I39" s="127"/>
      <c r="J39" s="127"/>
      <c r="K39" s="251"/>
      <c r="L39" s="127"/>
      <c r="M39" s="127"/>
      <c r="N39" s="251"/>
      <c r="O39" s="127"/>
      <c r="P39" s="127"/>
      <c r="Q39" s="251"/>
      <c r="R39" s="127"/>
      <c r="S39" s="127"/>
      <c r="T39" s="251"/>
      <c r="U39" s="127"/>
      <c r="V39" s="127"/>
      <c r="W39" s="251"/>
      <c r="X39" s="127"/>
      <c r="Y39" s="127"/>
      <c r="Z39" s="251"/>
      <c r="AA39" s="127"/>
      <c r="AB39" s="127"/>
      <c r="AC39" s="251"/>
      <c r="AD39" s="127"/>
      <c r="AE39" s="127"/>
      <c r="AF39" s="479" t="s">
        <v>275</v>
      </c>
      <c r="AG39" s="127"/>
      <c r="AH39" s="127"/>
      <c r="AI39" s="251"/>
      <c r="AJ39" s="127"/>
      <c r="AK39" s="127"/>
      <c r="AL39" s="251"/>
      <c r="AM39" s="127"/>
    </row>
    <row r="40" spans="1:39" ht="16.5" thickBot="1" x14ac:dyDescent="0.3">
      <c r="A40" s="588" t="s">
        <v>15</v>
      </c>
      <c r="B40" s="17" t="s">
        <v>10</v>
      </c>
      <c r="C40" s="142">
        <f>C$4</f>
        <v>44927</v>
      </c>
      <c r="D40" s="142">
        <f t="shared" ref="D40:AM40" si="45">D$4</f>
        <v>44958</v>
      </c>
      <c r="E40" s="142">
        <f t="shared" si="45"/>
        <v>44986</v>
      </c>
      <c r="F40" s="142">
        <f t="shared" si="45"/>
        <v>45017</v>
      </c>
      <c r="G40" s="142">
        <f t="shared" si="45"/>
        <v>45047</v>
      </c>
      <c r="H40" s="142">
        <f t="shared" si="45"/>
        <v>45078</v>
      </c>
      <c r="I40" s="142">
        <f t="shared" si="45"/>
        <v>45108</v>
      </c>
      <c r="J40" s="142">
        <f t="shared" si="45"/>
        <v>45139</v>
      </c>
      <c r="K40" s="142">
        <f t="shared" si="45"/>
        <v>45170</v>
      </c>
      <c r="L40" s="142">
        <f t="shared" si="45"/>
        <v>45200</v>
      </c>
      <c r="M40" s="142">
        <f t="shared" si="45"/>
        <v>45231</v>
      </c>
      <c r="N40" s="142">
        <f t="shared" si="45"/>
        <v>45261</v>
      </c>
      <c r="O40" s="142">
        <f t="shared" si="45"/>
        <v>45292</v>
      </c>
      <c r="P40" s="142">
        <f t="shared" si="45"/>
        <v>45323</v>
      </c>
      <c r="Q40" s="142">
        <f t="shared" si="45"/>
        <v>45352</v>
      </c>
      <c r="R40" s="142">
        <f t="shared" si="45"/>
        <v>45383</v>
      </c>
      <c r="S40" s="142">
        <f t="shared" si="45"/>
        <v>45413</v>
      </c>
      <c r="T40" s="142">
        <f t="shared" si="45"/>
        <v>45444</v>
      </c>
      <c r="U40" s="142">
        <f t="shared" si="45"/>
        <v>45474</v>
      </c>
      <c r="V40" s="142">
        <f t="shared" si="45"/>
        <v>45505</v>
      </c>
      <c r="W40" s="142">
        <f t="shared" si="45"/>
        <v>45536</v>
      </c>
      <c r="X40" s="142">
        <f t="shared" si="45"/>
        <v>45566</v>
      </c>
      <c r="Y40" s="142">
        <f t="shared" si="45"/>
        <v>45597</v>
      </c>
      <c r="Z40" s="142">
        <f t="shared" si="45"/>
        <v>45627</v>
      </c>
      <c r="AA40" s="142">
        <f t="shared" si="45"/>
        <v>45658</v>
      </c>
      <c r="AB40" s="142">
        <f t="shared" si="45"/>
        <v>45689</v>
      </c>
      <c r="AC40" s="142">
        <f t="shared" si="45"/>
        <v>45717</v>
      </c>
      <c r="AD40" s="142">
        <f t="shared" si="45"/>
        <v>45748</v>
      </c>
      <c r="AE40" s="142">
        <f t="shared" si="45"/>
        <v>45778</v>
      </c>
      <c r="AF40" s="480">
        <f t="shared" si="45"/>
        <v>45809</v>
      </c>
      <c r="AG40" s="142">
        <f t="shared" si="45"/>
        <v>45839</v>
      </c>
      <c r="AH40" s="142">
        <f t="shared" si="45"/>
        <v>45870</v>
      </c>
      <c r="AI40" s="142">
        <f t="shared" si="45"/>
        <v>45901</v>
      </c>
      <c r="AJ40" s="142">
        <f t="shared" si="45"/>
        <v>45931</v>
      </c>
      <c r="AK40" s="142">
        <f t="shared" si="45"/>
        <v>45962</v>
      </c>
      <c r="AL40" s="142">
        <f t="shared" si="45"/>
        <v>45992</v>
      </c>
      <c r="AM40" s="142">
        <f t="shared" si="45"/>
        <v>46023</v>
      </c>
    </row>
    <row r="41" spans="1:39" ht="15" customHeight="1" x14ac:dyDescent="0.25">
      <c r="A41" s="589"/>
      <c r="B41" s="11" t="str">
        <f t="shared" ref="B41:B55" si="46">B23</f>
        <v>Air Comp</v>
      </c>
      <c r="C41" s="3">
        <v>0</v>
      </c>
      <c r="D41" s="3">
        <v>0</v>
      </c>
      <c r="E41" s="3">
        <v>0</v>
      </c>
      <c r="F41" s="3">
        <v>0</v>
      </c>
      <c r="G41" s="3">
        <f>F41</f>
        <v>0</v>
      </c>
      <c r="H41" s="3">
        <f t="shared" ref="H41:AM41" si="47">G41</f>
        <v>0</v>
      </c>
      <c r="I41" s="3">
        <f t="shared" si="47"/>
        <v>0</v>
      </c>
      <c r="J41" s="3">
        <f t="shared" si="47"/>
        <v>0</v>
      </c>
      <c r="K41" s="3">
        <f t="shared" si="47"/>
        <v>0</v>
      </c>
      <c r="L41" s="3">
        <f t="shared" si="47"/>
        <v>0</v>
      </c>
      <c r="M41" s="3">
        <f t="shared" si="47"/>
        <v>0</v>
      </c>
      <c r="N41" s="3">
        <f t="shared" si="47"/>
        <v>0</v>
      </c>
      <c r="O41" s="3">
        <f t="shared" si="47"/>
        <v>0</v>
      </c>
      <c r="P41" s="3">
        <f t="shared" si="47"/>
        <v>0</v>
      </c>
      <c r="Q41" s="3">
        <f t="shared" si="47"/>
        <v>0</v>
      </c>
      <c r="R41" s="3">
        <f t="shared" si="47"/>
        <v>0</v>
      </c>
      <c r="S41" s="3">
        <f t="shared" si="47"/>
        <v>0</v>
      </c>
      <c r="T41" s="3">
        <f t="shared" si="47"/>
        <v>0</v>
      </c>
      <c r="U41" s="3">
        <f t="shared" si="47"/>
        <v>0</v>
      </c>
      <c r="V41" s="3">
        <f t="shared" si="47"/>
        <v>0</v>
      </c>
      <c r="W41" s="3">
        <f t="shared" si="47"/>
        <v>0</v>
      </c>
      <c r="X41" s="3">
        <f t="shared" si="47"/>
        <v>0</v>
      </c>
      <c r="Y41" s="3">
        <f t="shared" si="47"/>
        <v>0</v>
      </c>
      <c r="Z41" s="3">
        <f t="shared" si="47"/>
        <v>0</v>
      </c>
      <c r="AA41" s="3">
        <f t="shared" si="47"/>
        <v>0</v>
      </c>
      <c r="AB41" s="3">
        <f t="shared" si="47"/>
        <v>0</v>
      </c>
      <c r="AC41" s="3">
        <f t="shared" si="47"/>
        <v>0</v>
      </c>
      <c r="AD41" s="3">
        <f t="shared" si="47"/>
        <v>0</v>
      </c>
      <c r="AE41" s="3">
        <f t="shared" si="47"/>
        <v>0</v>
      </c>
      <c r="AF41" s="481">
        <f>Z23</f>
        <v>0</v>
      </c>
      <c r="AG41" s="3">
        <f t="shared" si="47"/>
        <v>0</v>
      </c>
      <c r="AH41" s="3">
        <f t="shared" si="47"/>
        <v>0</v>
      </c>
      <c r="AI41" s="3">
        <f t="shared" si="47"/>
        <v>0</v>
      </c>
      <c r="AJ41" s="3">
        <f t="shared" si="47"/>
        <v>0</v>
      </c>
      <c r="AK41" s="3">
        <f t="shared" si="47"/>
        <v>0</v>
      </c>
      <c r="AL41" s="3">
        <f t="shared" si="47"/>
        <v>0</v>
      </c>
      <c r="AM41" s="3">
        <f t="shared" si="47"/>
        <v>0</v>
      </c>
    </row>
    <row r="42" spans="1:39" x14ac:dyDescent="0.25">
      <c r="A42" s="589"/>
      <c r="B42" s="12" t="str">
        <f t="shared" si="46"/>
        <v>Building Shell</v>
      </c>
      <c r="C42" s="3">
        <v>0</v>
      </c>
      <c r="D42" s="3">
        <v>0</v>
      </c>
      <c r="E42" s="3">
        <v>0</v>
      </c>
      <c r="F42" s="3">
        <v>0</v>
      </c>
      <c r="G42" s="3">
        <f t="shared" ref="G42:AM42" si="48">F42</f>
        <v>0</v>
      </c>
      <c r="H42" s="3">
        <f t="shared" si="48"/>
        <v>0</v>
      </c>
      <c r="I42" s="3">
        <f t="shared" si="48"/>
        <v>0</v>
      </c>
      <c r="J42" s="3">
        <f t="shared" si="48"/>
        <v>0</v>
      </c>
      <c r="K42" s="3">
        <f t="shared" si="48"/>
        <v>0</v>
      </c>
      <c r="L42" s="3">
        <f t="shared" si="48"/>
        <v>0</v>
      </c>
      <c r="M42" s="3">
        <f t="shared" si="48"/>
        <v>0</v>
      </c>
      <c r="N42" s="3">
        <f t="shared" si="48"/>
        <v>0</v>
      </c>
      <c r="O42" s="3">
        <f t="shared" si="48"/>
        <v>0</v>
      </c>
      <c r="P42" s="3">
        <f t="shared" si="48"/>
        <v>0</v>
      </c>
      <c r="Q42" s="3">
        <f t="shared" si="48"/>
        <v>0</v>
      </c>
      <c r="R42" s="3">
        <f t="shared" si="48"/>
        <v>0</v>
      </c>
      <c r="S42" s="3">
        <f t="shared" si="48"/>
        <v>0</v>
      </c>
      <c r="T42" s="3">
        <f t="shared" si="48"/>
        <v>0</v>
      </c>
      <c r="U42" s="3">
        <f t="shared" si="48"/>
        <v>0</v>
      </c>
      <c r="V42" s="3">
        <f t="shared" si="48"/>
        <v>0</v>
      </c>
      <c r="W42" s="3">
        <f t="shared" si="48"/>
        <v>0</v>
      </c>
      <c r="X42" s="3">
        <f t="shared" si="48"/>
        <v>0</v>
      </c>
      <c r="Y42" s="3">
        <f t="shared" si="48"/>
        <v>0</v>
      </c>
      <c r="Z42" s="3">
        <f t="shared" si="48"/>
        <v>0</v>
      </c>
      <c r="AA42" s="3">
        <f t="shared" si="48"/>
        <v>0</v>
      </c>
      <c r="AB42" s="3">
        <f t="shared" si="48"/>
        <v>0</v>
      </c>
      <c r="AC42" s="3">
        <f t="shared" si="48"/>
        <v>0</v>
      </c>
      <c r="AD42" s="3">
        <f t="shared" si="48"/>
        <v>0</v>
      </c>
      <c r="AE42" s="3">
        <f t="shared" si="48"/>
        <v>0</v>
      </c>
      <c r="AF42" s="481">
        <f t="shared" ref="AF42:AF53" si="49">Z24</f>
        <v>0</v>
      </c>
      <c r="AG42" s="3">
        <f t="shared" si="48"/>
        <v>0</v>
      </c>
      <c r="AH42" s="3">
        <f t="shared" si="48"/>
        <v>0</v>
      </c>
      <c r="AI42" s="3">
        <f t="shared" si="48"/>
        <v>0</v>
      </c>
      <c r="AJ42" s="3">
        <f t="shared" si="48"/>
        <v>0</v>
      </c>
      <c r="AK42" s="3">
        <f t="shared" si="48"/>
        <v>0</v>
      </c>
      <c r="AL42" s="3">
        <f t="shared" si="48"/>
        <v>0</v>
      </c>
      <c r="AM42" s="3">
        <f t="shared" si="48"/>
        <v>0</v>
      </c>
    </row>
    <row r="43" spans="1:39" x14ac:dyDescent="0.25">
      <c r="A43" s="589"/>
      <c r="B43" s="11" t="str">
        <f t="shared" si="46"/>
        <v>Cooking</v>
      </c>
      <c r="C43" s="3">
        <v>0</v>
      </c>
      <c r="D43" s="3">
        <v>0</v>
      </c>
      <c r="E43" s="3">
        <v>0</v>
      </c>
      <c r="F43" s="3">
        <v>0</v>
      </c>
      <c r="G43" s="3">
        <f t="shared" ref="G43:AM43" si="50">F43</f>
        <v>0</v>
      </c>
      <c r="H43" s="3">
        <f t="shared" si="50"/>
        <v>0</v>
      </c>
      <c r="I43" s="3">
        <f t="shared" si="50"/>
        <v>0</v>
      </c>
      <c r="J43" s="3">
        <f t="shared" si="50"/>
        <v>0</v>
      </c>
      <c r="K43" s="3">
        <f t="shared" si="50"/>
        <v>0</v>
      </c>
      <c r="L43" s="3">
        <f t="shared" si="50"/>
        <v>0</v>
      </c>
      <c r="M43" s="3">
        <f t="shared" si="50"/>
        <v>0</v>
      </c>
      <c r="N43" s="3">
        <f t="shared" si="50"/>
        <v>0</v>
      </c>
      <c r="O43" s="3">
        <f t="shared" si="50"/>
        <v>0</v>
      </c>
      <c r="P43" s="3">
        <f t="shared" si="50"/>
        <v>0</v>
      </c>
      <c r="Q43" s="3">
        <f t="shared" si="50"/>
        <v>0</v>
      </c>
      <c r="R43" s="3">
        <f t="shared" si="50"/>
        <v>0</v>
      </c>
      <c r="S43" s="3">
        <f t="shared" si="50"/>
        <v>0</v>
      </c>
      <c r="T43" s="3">
        <f t="shared" si="50"/>
        <v>0</v>
      </c>
      <c r="U43" s="3">
        <f t="shared" si="50"/>
        <v>0</v>
      </c>
      <c r="V43" s="3">
        <f t="shared" si="50"/>
        <v>0</v>
      </c>
      <c r="W43" s="3">
        <f t="shared" si="50"/>
        <v>0</v>
      </c>
      <c r="X43" s="3">
        <f t="shared" si="50"/>
        <v>0</v>
      </c>
      <c r="Y43" s="3">
        <f t="shared" si="50"/>
        <v>0</v>
      </c>
      <c r="Z43" s="3">
        <f t="shared" si="50"/>
        <v>0</v>
      </c>
      <c r="AA43" s="3">
        <f t="shared" si="50"/>
        <v>0</v>
      </c>
      <c r="AB43" s="3">
        <f t="shared" si="50"/>
        <v>0</v>
      </c>
      <c r="AC43" s="3">
        <f t="shared" si="50"/>
        <v>0</v>
      </c>
      <c r="AD43" s="3">
        <f t="shared" si="50"/>
        <v>0</v>
      </c>
      <c r="AE43" s="3">
        <f t="shared" si="50"/>
        <v>0</v>
      </c>
      <c r="AF43" s="481">
        <f t="shared" si="49"/>
        <v>0</v>
      </c>
      <c r="AG43" s="3">
        <f t="shared" si="50"/>
        <v>0</v>
      </c>
      <c r="AH43" s="3">
        <f t="shared" si="50"/>
        <v>0</v>
      </c>
      <c r="AI43" s="3">
        <f t="shared" si="50"/>
        <v>0</v>
      </c>
      <c r="AJ43" s="3">
        <f t="shared" si="50"/>
        <v>0</v>
      </c>
      <c r="AK43" s="3">
        <f t="shared" si="50"/>
        <v>0</v>
      </c>
      <c r="AL43" s="3">
        <f t="shared" si="50"/>
        <v>0</v>
      </c>
      <c r="AM43" s="3">
        <f t="shared" si="50"/>
        <v>0</v>
      </c>
    </row>
    <row r="44" spans="1:39" x14ac:dyDescent="0.25">
      <c r="A44" s="589"/>
      <c r="B44" s="11" t="str">
        <f t="shared" si="46"/>
        <v>Cooling</v>
      </c>
      <c r="C44" s="3">
        <v>0</v>
      </c>
      <c r="D44" s="3">
        <v>0</v>
      </c>
      <c r="E44" s="3">
        <v>0</v>
      </c>
      <c r="F44" s="3">
        <v>0</v>
      </c>
      <c r="G44" s="3">
        <f t="shared" ref="G44:AM44" si="51">F44</f>
        <v>0</v>
      </c>
      <c r="H44" s="3">
        <f t="shared" si="51"/>
        <v>0</v>
      </c>
      <c r="I44" s="3">
        <f t="shared" si="51"/>
        <v>0</v>
      </c>
      <c r="J44" s="3">
        <f t="shared" si="51"/>
        <v>0</v>
      </c>
      <c r="K44" s="3">
        <f t="shared" si="51"/>
        <v>0</v>
      </c>
      <c r="L44" s="3">
        <f t="shared" si="51"/>
        <v>0</v>
      </c>
      <c r="M44" s="3">
        <f t="shared" si="51"/>
        <v>0</v>
      </c>
      <c r="N44" s="3">
        <f t="shared" si="51"/>
        <v>0</v>
      </c>
      <c r="O44" s="3">
        <f t="shared" si="51"/>
        <v>0</v>
      </c>
      <c r="P44" s="3">
        <f t="shared" si="51"/>
        <v>0</v>
      </c>
      <c r="Q44" s="3">
        <f t="shared" si="51"/>
        <v>0</v>
      </c>
      <c r="R44" s="3">
        <f t="shared" si="51"/>
        <v>0</v>
      </c>
      <c r="S44" s="3">
        <f t="shared" si="51"/>
        <v>0</v>
      </c>
      <c r="T44" s="3">
        <f t="shared" si="51"/>
        <v>0</v>
      </c>
      <c r="U44" s="3">
        <f t="shared" si="51"/>
        <v>0</v>
      </c>
      <c r="V44" s="3">
        <f t="shared" si="51"/>
        <v>0</v>
      </c>
      <c r="W44" s="3">
        <f t="shared" si="51"/>
        <v>0</v>
      </c>
      <c r="X44" s="3">
        <f t="shared" si="51"/>
        <v>0</v>
      </c>
      <c r="Y44" s="3">
        <f t="shared" si="51"/>
        <v>0</v>
      </c>
      <c r="Z44" s="3">
        <f t="shared" si="51"/>
        <v>0</v>
      </c>
      <c r="AA44" s="3">
        <f t="shared" si="51"/>
        <v>0</v>
      </c>
      <c r="AB44" s="3">
        <f t="shared" si="51"/>
        <v>0</v>
      </c>
      <c r="AC44" s="3">
        <f t="shared" si="51"/>
        <v>0</v>
      </c>
      <c r="AD44" s="3">
        <f t="shared" si="51"/>
        <v>0</v>
      </c>
      <c r="AE44" s="3">
        <f t="shared" si="51"/>
        <v>0</v>
      </c>
      <c r="AF44" s="481">
        <f t="shared" si="49"/>
        <v>1925738.1653057258</v>
      </c>
      <c r="AG44" s="3">
        <f t="shared" si="51"/>
        <v>1925738.1653057258</v>
      </c>
      <c r="AH44" s="3">
        <f t="shared" si="51"/>
        <v>1925738.1653057258</v>
      </c>
      <c r="AI44" s="3">
        <f t="shared" si="51"/>
        <v>1925738.1653057258</v>
      </c>
      <c r="AJ44" s="3">
        <f t="shared" si="51"/>
        <v>1925738.1653057258</v>
      </c>
      <c r="AK44" s="3">
        <f t="shared" si="51"/>
        <v>1925738.1653057258</v>
      </c>
      <c r="AL44" s="3">
        <f t="shared" si="51"/>
        <v>1925738.1653057258</v>
      </c>
      <c r="AM44" s="3">
        <f t="shared" si="51"/>
        <v>1925738.1653057258</v>
      </c>
    </row>
    <row r="45" spans="1:39" x14ac:dyDescent="0.25">
      <c r="A45" s="589"/>
      <c r="B45" s="12" t="str">
        <f t="shared" si="46"/>
        <v>Ext Lighting</v>
      </c>
      <c r="C45" s="3">
        <v>0</v>
      </c>
      <c r="D45" s="3">
        <v>0</v>
      </c>
      <c r="E45" s="3">
        <v>0</v>
      </c>
      <c r="F45" s="3">
        <v>0</v>
      </c>
      <c r="G45" s="3">
        <f t="shared" ref="G45:AM45" si="52">F45</f>
        <v>0</v>
      </c>
      <c r="H45" s="3">
        <f t="shared" si="52"/>
        <v>0</v>
      </c>
      <c r="I45" s="3">
        <f t="shared" si="52"/>
        <v>0</v>
      </c>
      <c r="J45" s="3">
        <f t="shared" si="52"/>
        <v>0</v>
      </c>
      <c r="K45" s="3">
        <f t="shared" si="52"/>
        <v>0</v>
      </c>
      <c r="L45" s="3">
        <f t="shared" si="52"/>
        <v>0</v>
      </c>
      <c r="M45" s="3">
        <f t="shared" si="52"/>
        <v>0</v>
      </c>
      <c r="N45" s="3">
        <f t="shared" si="52"/>
        <v>0</v>
      </c>
      <c r="O45" s="3">
        <f t="shared" si="52"/>
        <v>0</v>
      </c>
      <c r="P45" s="3">
        <f t="shared" si="52"/>
        <v>0</v>
      </c>
      <c r="Q45" s="3">
        <f t="shared" si="52"/>
        <v>0</v>
      </c>
      <c r="R45" s="3">
        <f t="shared" si="52"/>
        <v>0</v>
      </c>
      <c r="S45" s="3">
        <f t="shared" si="52"/>
        <v>0</v>
      </c>
      <c r="T45" s="3">
        <f t="shared" si="52"/>
        <v>0</v>
      </c>
      <c r="U45" s="3">
        <f t="shared" si="52"/>
        <v>0</v>
      </c>
      <c r="V45" s="3">
        <f t="shared" si="52"/>
        <v>0</v>
      </c>
      <c r="W45" s="3">
        <f t="shared" si="52"/>
        <v>0</v>
      </c>
      <c r="X45" s="3">
        <f t="shared" si="52"/>
        <v>0</v>
      </c>
      <c r="Y45" s="3">
        <f t="shared" si="52"/>
        <v>0</v>
      </c>
      <c r="Z45" s="3">
        <f t="shared" si="52"/>
        <v>0</v>
      </c>
      <c r="AA45" s="3">
        <f t="shared" si="52"/>
        <v>0</v>
      </c>
      <c r="AB45" s="3">
        <f t="shared" si="52"/>
        <v>0</v>
      </c>
      <c r="AC45" s="3">
        <f t="shared" si="52"/>
        <v>0</v>
      </c>
      <c r="AD45" s="3">
        <f t="shared" si="52"/>
        <v>0</v>
      </c>
      <c r="AE45" s="3">
        <f t="shared" si="52"/>
        <v>0</v>
      </c>
      <c r="AF45" s="481">
        <f t="shared" si="49"/>
        <v>0</v>
      </c>
      <c r="AG45" s="3">
        <f t="shared" si="52"/>
        <v>0</v>
      </c>
      <c r="AH45" s="3">
        <f t="shared" si="52"/>
        <v>0</v>
      </c>
      <c r="AI45" s="3">
        <f t="shared" si="52"/>
        <v>0</v>
      </c>
      <c r="AJ45" s="3">
        <f t="shared" si="52"/>
        <v>0</v>
      </c>
      <c r="AK45" s="3">
        <f t="shared" si="52"/>
        <v>0</v>
      </c>
      <c r="AL45" s="3">
        <f t="shared" si="52"/>
        <v>0</v>
      </c>
      <c r="AM45" s="3">
        <f t="shared" si="52"/>
        <v>0</v>
      </c>
    </row>
    <row r="46" spans="1:39" x14ac:dyDescent="0.25">
      <c r="A46" s="589"/>
      <c r="B46" s="11" t="str">
        <f t="shared" si="46"/>
        <v>Heating</v>
      </c>
      <c r="C46" s="3">
        <v>0</v>
      </c>
      <c r="D46" s="3">
        <v>0</v>
      </c>
      <c r="E46" s="3">
        <v>0</v>
      </c>
      <c r="F46" s="3">
        <v>0</v>
      </c>
      <c r="G46" s="3">
        <f t="shared" ref="G46:AM46" si="53">F46</f>
        <v>0</v>
      </c>
      <c r="H46" s="3">
        <f t="shared" si="53"/>
        <v>0</v>
      </c>
      <c r="I46" s="3">
        <f t="shared" si="53"/>
        <v>0</v>
      </c>
      <c r="J46" s="3">
        <f t="shared" si="53"/>
        <v>0</v>
      </c>
      <c r="K46" s="3">
        <f t="shared" si="53"/>
        <v>0</v>
      </c>
      <c r="L46" s="3">
        <f t="shared" si="53"/>
        <v>0</v>
      </c>
      <c r="M46" s="3">
        <f t="shared" si="53"/>
        <v>0</v>
      </c>
      <c r="N46" s="3">
        <f t="shared" si="53"/>
        <v>0</v>
      </c>
      <c r="O46" s="3">
        <f t="shared" si="53"/>
        <v>0</v>
      </c>
      <c r="P46" s="3">
        <f t="shared" si="53"/>
        <v>0</v>
      </c>
      <c r="Q46" s="3">
        <f t="shared" si="53"/>
        <v>0</v>
      </c>
      <c r="R46" s="3">
        <f t="shared" si="53"/>
        <v>0</v>
      </c>
      <c r="S46" s="3">
        <f t="shared" si="53"/>
        <v>0</v>
      </c>
      <c r="T46" s="3">
        <f t="shared" si="53"/>
        <v>0</v>
      </c>
      <c r="U46" s="3">
        <f t="shared" si="53"/>
        <v>0</v>
      </c>
      <c r="V46" s="3">
        <f t="shared" si="53"/>
        <v>0</v>
      </c>
      <c r="W46" s="3">
        <f t="shared" si="53"/>
        <v>0</v>
      </c>
      <c r="X46" s="3">
        <f t="shared" si="53"/>
        <v>0</v>
      </c>
      <c r="Y46" s="3">
        <f t="shared" si="53"/>
        <v>0</v>
      </c>
      <c r="Z46" s="3">
        <f t="shared" si="53"/>
        <v>0</v>
      </c>
      <c r="AA46" s="3">
        <f t="shared" si="53"/>
        <v>0</v>
      </c>
      <c r="AB46" s="3">
        <f t="shared" si="53"/>
        <v>0</v>
      </c>
      <c r="AC46" s="3">
        <f t="shared" si="53"/>
        <v>0</v>
      </c>
      <c r="AD46" s="3">
        <f t="shared" si="53"/>
        <v>0</v>
      </c>
      <c r="AE46" s="3">
        <f t="shared" si="53"/>
        <v>0</v>
      </c>
      <c r="AF46" s="481">
        <f t="shared" si="49"/>
        <v>2454.7697448730469</v>
      </c>
      <c r="AG46" s="3">
        <f t="shared" si="53"/>
        <v>2454.7697448730469</v>
      </c>
      <c r="AH46" s="3">
        <f t="shared" si="53"/>
        <v>2454.7697448730469</v>
      </c>
      <c r="AI46" s="3">
        <f t="shared" si="53"/>
        <v>2454.7697448730469</v>
      </c>
      <c r="AJ46" s="3">
        <f t="shared" si="53"/>
        <v>2454.7697448730469</v>
      </c>
      <c r="AK46" s="3">
        <f t="shared" si="53"/>
        <v>2454.7697448730469</v>
      </c>
      <c r="AL46" s="3">
        <f t="shared" si="53"/>
        <v>2454.7697448730469</v>
      </c>
      <c r="AM46" s="3">
        <f t="shared" si="53"/>
        <v>2454.7697448730469</v>
      </c>
    </row>
    <row r="47" spans="1:39" x14ac:dyDescent="0.25">
      <c r="A47" s="589"/>
      <c r="B47" s="11" t="str">
        <f t="shared" si="46"/>
        <v>HVAC</v>
      </c>
      <c r="C47" s="3">
        <v>0</v>
      </c>
      <c r="D47" s="3">
        <v>0</v>
      </c>
      <c r="E47" s="3">
        <v>0</v>
      </c>
      <c r="F47" s="3">
        <v>0</v>
      </c>
      <c r="G47" s="3">
        <f t="shared" ref="G47:AM47" si="54">F47</f>
        <v>0</v>
      </c>
      <c r="H47" s="3">
        <f t="shared" si="54"/>
        <v>0</v>
      </c>
      <c r="I47" s="3">
        <f t="shared" si="54"/>
        <v>0</v>
      </c>
      <c r="J47" s="3">
        <f t="shared" si="54"/>
        <v>0</v>
      </c>
      <c r="K47" s="3">
        <f t="shared" si="54"/>
        <v>0</v>
      </c>
      <c r="L47" s="3">
        <f t="shared" si="54"/>
        <v>0</v>
      </c>
      <c r="M47" s="3">
        <f t="shared" si="54"/>
        <v>0</v>
      </c>
      <c r="N47" s="3">
        <f t="shared" si="54"/>
        <v>0</v>
      </c>
      <c r="O47" s="3">
        <f t="shared" si="54"/>
        <v>0</v>
      </c>
      <c r="P47" s="3">
        <f t="shared" si="54"/>
        <v>0</v>
      </c>
      <c r="Q47" s="3">
        <f t="shared" si="54"/>
        <v>0</v>
      </c>
      <c r="R47" s="3">
        <f t="shared" si="54"/>
        <v>0</v>
      </c>
      <c r="S47" s="3">
        <f t="shared" si="54"/>
        <v>0</v>
      </c>
      <c r="T47" s="3">
        <f t="shared" si="54"/>
        <v>0</v>
      </c>
      <c r="U47" s="3">
        <f t="shared" si="54"/>
        <v>0</v>
      </c>
      <c r="V47" s="3">
        <f t="shared" si="54"/>
        <v>0</v>
      </c>
      <c r="W47" s="3">
        <f t="shared" si="54"/>
        <v>0</v>
      </c>
      <c r="X47" s="3">
        <f t="shared" si="54"/>
        <v>0</v>
      </c>
      <c r="Y47" s="3">
        <f t="shared" si="54"/>
        <v>0</v>
      </c>
      <c r="Z47" s="3">
        <f t="shared" si="54"/>
        <v>0</v>
      </c>
      <c r="AA47" s="3">
        <f t="shared" si="54"/>
        <v>0</v>
      </c>
      <c r="AB47" s="3">
        <f t="shared" si="54"/>
        <v>0</v>
      </c>
      <c r="AC47" s="3">
        <f t="shared" si="54"/>
        <v>0</v>
      </c>
      <c r="AD47" s="3">
        <f t="shared" si="54"/>
        <v>0</v>
      </c>
      <c r="AE47" s="3">
        <f t="shared" si="54"/>
        <v>0</v>
      </c>
      <c r="AF47" s="481">
        <f t="shared" si="49"/>
        <v>943431.33589581749</v>
      </c>
      <c r="AG47" s="3">
        <f t="shared" si="54"/>
        <v>943431.33589581749</v>
      </c>
      <c r="AH47" s="3">
        <f t="shared" si="54"/>
        <v>943431.33589581749</v>
      </c>
      <c r="AI47" s="3">
        <f t="shared" si="54"/>
        <v>943431.33589581749</v>
      </c>
      <c r="AJ47" s="3">
        <f t="shared" si="54"/>
        <v>943431.33589581749</v>
      </c>
      <c r="AK47" s="3">
        <f t="shared" si="54"/>
        <v>943431.33589581749</v>
      </c>
      <c r="AL47" s="3">
        <f t="shared" si="54"/>
        <v>943431.33589581749</v>
      </c>
      <c r="AM47" s="3">
        <f t="shared" si="54"/>
        <v>943431.33589581749</v>
      </c>
    </row>
    <row r="48" spans="1:39" x14ac:dyDescent="0.25">
      <c r="A48" s="589"/>
      <c r="B48" s="11" t="str">
        <f t="shared" si="46"/>
        <v>Lighting</v>
      </c>
      <c r="C48" s="3">
        <v>0</v>
      </c>
      <c r="D48" s="3">
        <v>0</v>
      </c>
      <c r="E48" s="3">
        <v>0</v>
      </c>
      <c r="F48" s="3">
        <v>0</v>
      </c>
      <c r="G48" s="3">
        <f t="shared" ref="G48:AM48" si="55">F48</f>
        <v>0</v>
      </c>
      <c r="H48" s="3">
        <f t="shared" si="55"/>
        <v>0</v>
      </c>
      <c r="I48" s="3">
        <f t="shared" si="55"/>
        <v>0</v>
      </c>
      <c r="J48" s="3">
        <f t="shared" si="55"/>
        <v>0</v>
      </c>
      <c r="K48" s="3">
        <f t="shared" si="55"/>
        <v>0</v>
      </c>
      <c r="L48" s="3">
        <f t="shared" si="55"/>
        <v>0</v>
      </c>
      <c r="M48" s="3">
        <f t="shared" si="55"/>
        <v>0</v>
      </c>
      <c r="N48" s="3">
        <f t="shared" si="55"/>
        <v>0</v>
      </c>
      <c r="O48" s="3">
        <f t="shared" si="55"/>
        <v>0</v>
      </c>
      <c r="P48" s="3">
        <f t="shared" si="55"/>
        <v>0</v>
      </c>
      <c r="Q48" s="3">
        <f t="shared" si="55"/>
        <v>0</v>
      </c>
      <c r="R48" s="3">
        <f t="shared" si="55"/>
        <v>0</v>
      </c>
      <c r="S48" s="3">
        <f t="shared" si="55"/>
        <v>0</v>
      </c>
      <c r="T48" s="3">
        <f t="shared" si="55"/>
        <v>0</v>
      </c>
      <c r="U48" s="3">
        <f t="shared" si="55"/>
        <v>0</v>
      </c>
      <c r="V48" s="3">
        <f t="shared" si="55"/>
        <v>0</v>
      </c>
      <c r="W48" s="3">
        <f t="shared" si="55"/>
        <v>0</v>
      </c>
      <c r="X48" s="3">
        <f t="shared" si="55"/>
        <v>0</v>
      </c>
      <c r="Y48" s="3">
        <f t="shared" si="55"/>
        <v>0</v>
      </c>
      <c r="Z48" s="3">
        <f t="shared" si="55"/>
        <v>0</v>
      </c>
      <c r="AA48" s="3">
        <f t="shared" si="55"/>
        <v>0</v>
      </c>
      <c r="AB48" s="3">
        <f t="shared" si="55"/>
        <v>0</v>
      </c>
      <c r="AC48" s="3">
        <f t="shared" si="55"/>
        <v>0</v>
      </c>
      <c r="AD48" s="3">
        <f t="shared" si="55"/>
        <v>0</v>
      </c>
      <c r="AE48" s="3">
        <f t="shared" si="55"/>
        <v>0</v>
      </c>
      <c r="AF48" s="481">
        <f t="shared" si="49"/>
        <v>16784820.559522111</v>
      </c>
      <c r="AG48" s="3">
        <f t="shared" si="55"/>
        <v>16784820.559522111</v>
      </c>
      <c r="AH48" s="3">
        <f t="shared" si="55"/>
        <v>16784820.559522111</v>
      </c>
      <c r="AI48" s="3">
        <f t="shared" si="55"/>
        <v>16784820.559522111</v>
      </c>
      <c r="AJ48" s="3">
        <f t="shared" si="55"/>
        <v>16784820.559522111</v>
      </c>
      <c r="AK48" s="3">
        <f t="shared" si="55"/>
        <v>16784820.559522111</v>
      </c>
      <c r="AL48" s="3">
        <f t="shared" si="55"/>
        <v>16784820.559522111</v>
      </c>
      <c r="AM48" s="3">
        <f t="shared" si="55"/>
        <v>16784820.559522111</v>
      </c>
    </row>
    <row r="49" spans="1:39" x14ac:dyDescent="0.25">
      <c r="A49" s="589"/>
      <c r="B49" s="11" t="str">
        <f t="shared" si="46"/>
        <v>Miscellaneous</v>
      </c>
      <c r="C49" s="3">
        <v>0</v>
      </c>
      <c r="D49" s="3">
        <v>0</v>
      </c>
      <c r="E49" s="3">
        <v>0</v>
      </c>
      <c r="F49" s="3">
        <v>0</v>
      </c>
      <c r="G49" s="3">
        <f t="shared" ref="G49:AM49" si="56">F49</f>
        <v>0</v>
      </c>
      <c r="H49" s="3">
        <f t="shared" si="56"/>
        <v>0</v>
      </c>
      <c r="I49" s="3">
        <f t="shared" si="56"/>
        <v>0</v>
      </c>
      <c r="J49" s="3">
        <f t="shared" si="56"/>
        <v>0</v>
      </c>
      <c r="K49" s="3">
        <f t="shared" si="56"/>
        <v>0</v>
      </c>
      <c r="L49" s="3">
        <f t="shared" si="56"/>
        <v>0</v>
      </c>
      <c r="M49" s="3">
        <f t="shared" si="56"/>
        <v>0</v>
      </c>
      <c r="N49" s="3">
        <f t="shared" si="56"/>
        <v>0</v>
      </c>
      <c r="O49" s="3">
        <f t="shared" si="56"/>
        <v>0</v>
      </c>
      <c r="P49" s="3">
        <f t="shared" si="56"/>
        <v>0</v>
      </c>
      <c r="Q49" s="3">
        <f t="shared" si="56"/>
        <v>0</v>
      </c>
      <c r="R49" s="3">
        <f t="shared" si="56"/>
        <v>0</v>
      </c>
      <c r="S49" s="3">
        <f t="shared" si="56"/>
        <v>0</v>
      </c>
      <c r="T49" s="3">
        <f t="shared" si="56"/>
        <v>0</v>
      </c>
      <c r="U49" s="3">
        <f t="shared" si="56"/>
        <v>0</v>
      </c>
      <c r="V49" s="3">
        <f t="shared" si="56"/>
        <v>0</v>
      </c>
      <c r="W49" s="3">
        <f t="shared" si="56"/>
        <v>0</v>
      </c>
      <c r="X49" s="3">
        <f t="shared" si="56"/>
        <v>0</v>
      </c>
      <c r="Y49" s="3">
        <f t="shared" si="56"/>
        <v>0</v>
      </c>
      <c r="Z49" s="3">
        <f t="shared" si="56"/>
        <v>0</v>
      </c>
      <c r="AA49" s="3">
        <f t="shared" si="56"/>
        <v>0</v>
      </c>
      <c r="AB49" s="3">
        <f t="shared" si="56"/>
        <v>0</v>
      </c>
      <c r="AC49" s="3">
        <f t="shared" si="56"/>
        <v>0</v>
      </c>
      <c r="AD49" s="3">
        <f t="shared" si="56"/>
        <v>0</v>
      </c>
      <c r="AE49" s="3">
        <f t="shared" si="56"/>
        <v>0</v>
      </c>
      <c r="AF49" s="481">
        <f t="shared" si="49"/>
        <v>16237.967629267761</v>
      </c>
      <c r="AG49" s="3">
        <f t="shared" si="56"/>
        <v>16237.967629267761</v>
      </c>
      <c r="AH49" s="3">
        <f t="shared" si="56"/>
        <v>16237.967629267761</v>
      </c>
      <c r="AI49" s="3">
        <f t="shared" si="56"/>
        <v>16237.967629267761</v>
      </c>
      <c r="AJ49" s="3">
        <f t="shared" si="56"/>
        <v>16237.967629267761</v>
      </c>
      <c r="AK49" s="3">
        <f t="shared" si="56"/>
        <v>16237.967629267761</v>
      </c>
      <c r="AL49" s="3">
        <f t="shared" si="56"/>
        <v>16237.967629267761</v>
      </c>
      <c r="AM49" s="3">
        <f t="shared" si="56"/>
        <v>16237.967629267761</v>
      </c>
    </row>
    <row r="50" spans="1:39" ht="15" customHeight="1" x14ac:dyDescent="0.25">
      <c r="A50" s="589"/>
      <c r="B50" s="11" t="str">
        <f t="shared" si="46"/>
        <v>Motors</v>
      </c>
      <c r="C50" s="3">
        <v>0</v>
      </c>
      <c r="D50" s="3">
        <v>0</v>
      </c>
      <c r="E50" s="3">
        <v>0</v>
      </c>
      <c r="F50" s="3">
        <v>0</v>
      </c>
      <c r="G50" s="3">
        <f t="shared" ref="G50:AM50" si="57">F50</f>
        <v>0</v>
      </c>
      <c r="H50" s="3">
        <f t="shared" si="57"/>
        <v>0</v>
      </c>
      <c r="I50" s="3">
        <f t="shared" si="57"/>
        <v>0</v>
      </c>
      <c r="J50" s="3">
        <f t="shared" si="57"/>
        <v>0</v>
      </c>
      <c r="K50" s="3">
        <f t="shared" si="57"/>
        <v>0</v>
      </c>
      <c r="L50" s="3">
        <f t="shared" si="57"/>
        <v>0</v>
      </c>
      <c r="M50" s="3">
        <f t="shared" si="57"/>
        <v>0</v>
      </c>
      <c r="N50" s="3">
        <f t="shared" si="57"/>
        <v>0</v>
      </c>
      <c r="O50" s="3">
        <f t="shared" si="57"/>
        <v>0</v>
      </c>
      <c r="P50" s="3">
        <f t="shared" si="57"/>
        <v>0</v>
      </c>
      <c r="Q50" s="3">
        <f t="shared" si="57"/>
        <v>0</v>
      </c>
      <c r="R50" s="3">
        <f t="shared" si="57"/>
        <v>0</v>
      </c>
      <c r="S50" s="3">
        <f t="shared" si="57"/>
        <v>0</v>
      </c>
      <c r="T50" s="3">
        <f t="shared" si="57"/>
        <v>0</v>
      </c>
      <c r="U50" s="3">
        <f t="shared" si="57"/>
        <v>0</v>
      </c>
      <c r="V50" s="3">
        <f t="shared" si="57"/>
        <v>0</v>
      </c>
      <c r="W50" s="3">
        <f t="shared" si="57"/>
        <v>0</v>
      </c>
      <c r="X50" s="3">
        <f t="shared" si="57"/>
        <v>0</v>
      </c>
      <c r="Y50" s="3">
        <f t="shared" si="57"/>
        <v>0</v>
      </c>
      <c r="Z50" s="3">
        <f t="shared" si="57"/>
        <v>0</v>
      </c>
      <c r="AA50" s="3">
        <f t="shared" si="57"/>
        <v>0</v>
      </c>
      <c r="AB50" s="3">
        <f t="shared" si="57"/>
        <v>0</v>
      </c>
      <c r="AC50" s="3">
        <f t="shared" si="57"/>
        <v>0</v>
      </c>
      <c r="AD50" s="3">
        <f t="shared" si="57"/>
        <v>0</v>
      </c>
      <c r="AE50" s="3">
        <f t="shared" si="57"/>
        <v>0</v>
      </c>
      <c r="AF50" s="481">
        <f t="shared" si="49"/>
        <v>0</v>
      </c>
      <c r="AG50" s="3">
        <f t="shared" si="57"/>
        <v>0</v>
      </c>
      <c r="AH50" s="3">
        <f t="shared" si="57"/>
        <v>0</v>
      </c>
      <c r="AI50" s="3">
        <f t="shared" si="57"/>
        <v>0</v>
      </c>
      <c r="AJ50" s="3">
        <f t="shared" si="57"/>
        <v>0</v>
      </c>
      <c r="AK50" s="3">
        <f t="shared" si="57"/>
        <v>0</v>
      </c>
      <c r="AL50" s="3">
        <f t="shared" si="57"/>
        <v>0</v>
      </c>
      <c r="AM50" s="3">
        <f t="shared" si="57"/>
        <v>0</v>
      </c>
    </row>
    <row r="51" spans="1:39" x14ac:dyDescent="0.25">
      <c r="A51" s="589"/>
      <c r="B51" s="11" t="str">
        <f t="shared" si="46"/>
        <v>Process</v>
      </c>
      <c r="C51" s="3">
        <v>0</v>
      </c>
      <c r="D51" s="3">
        <v>0</v>
      </c>
      <c r="E51" s="3">
        <v>0</v>
      </c>
      <c r="F51" s="3">
        <v>0</v>
      </c>
      <c r="G51" s="3">
        <f t="shared" ref="G51:AM51" si="58">F51</f>
        <v>0</v>
      </c>
      <c r="H51" s="3">
        <f t="shared" si="58"/>
        <v>0</v>
      </c>
      <c r="I51" s="3">
        <f t="shared" si="58"/>
        <v>0</v>
      </c>
      <c r="J51" s="3">
        <f t="shared" si="58"/>
        <v>0</v>
      </c>
      <c r="K51" s="3">
        <f t="shared" si="58"/>
        <v>0</v>
      </c>
      <c r="L51" s="3">
        <f t="shared" si="58"/>
        <v>0</v>
      </c>
      <c r="M51" s="3">
        <f t="shared" si="58"/>
        <v>0</v>
      </c>
      <c r="N51" s="3">
        <f t="shared" si="58"/>
        <v>0</v>
      </c>
      <c r="O51" s="3">
        <f t="shared" si="58"/>
        <v>0</v>
      </c>
      <c r="P51" s="3">
        <f t="shared" si="58"/>
        <v>0</v>
      </c>
      <c r="Q51" s="3">
        <f t="shared" si="58"/>
        <v>0</v>
      </c>
      <c r="R51" s="3">
        <f t="shared" si="58"/>
        <v>0</v>
      </c>
      <c r="S51" s="3">
        <f t="shared" si="58"/>
        <v>0</v>
      </c>
      <c r="T51" s="3">
        <f t="shared" si="58"/>
        <v>0</v>
      </c>
      <c r="U51" s="3">
        <f t="shared" si="58"/>
        <v>0</v>
      </c>
      <c r="V51" s="3">
        <f t="shared" si="58"/>
        <v>0</v>
      </c>
      <c r="W51" s="3">
        <f t="shared" si="58"/>
        <v>0</v>
      </c>
      <c r="X51" s="3">
        <f t="shared" si="58"/>
        <v>0</v>
      </c>
      <c r="Y51" s="3">
        <f t="shared" si="58"/>
        <v>0</v>
      </c>
      <c r="Z51" s="3">
        <f t="shared" si="58"/>
        <v>0</v>
      </c>
      <c r="AA51" s="3">
        <f t="shared" si="58"/>
        <v>0</v>
      </c>
      <c r="AB51" s="3">
        <f t="shared" si="58"/>
        <v>0</v>
      </c>
      <c r="AC51" s="3">
        <f t="shared" si="58"/>
        <v>0</v>
      </c>
      <c r="AD51" s="3">
        <f t="shared" si="58"/>
        <v>0</v>
      </c>
      <c r="AE51" s="3">
        <f t="shared" si="58"/>
        <v>0</v>
      </c>
      <c r="AF51" s="481">
        <f t="shared" si="49"/>
        <v>0</v>
      </c>
      <c r="AG51" s="3">
        <f t="shared" si="58"/>
        <v>0</v>
      </c>
      <c r="AH51" s="3">
        <f t="shared" si="58"/>
        <v>0</v>
      </c>
      <c r="AI51" s="3">
        <f t="shared" si="58"/>
        <v>0</v>
      </c>
      <c r="AJ51" s="3">
        <f t="shared" si="58"/>
        <v>0</v>
      </c>
      <c r="AK51" s="3">
        <f t="shared" si="58"/>
        <v>0</v>
      </c>
      <c r="AL51" s="3">
        <f t="shared" si="58"/>
        <v>0</v>
      </c>
      <c r="AM51" s="3">
        <f t="shared" si="58"/>
        <v>0</v>
      </c>
    </row>
    <row r="52" spans="1:39" x14ac:dyDescent="0.25">
      <c r="A52" s="589"/>
      <c r="B52" s="11" t="str">
        <f t="shared" si="46"/>
        <v>Refrigeration</v>
      </c>
      <c r="C52" s="3">
        <v>0</v>
      </c>
      <c r="D52" s="3">
        <v>0</v>
      </c>
      <c r="E52" s="3">
        <v>0</v>
      </c>
      <c r="F52" s="3">
        <v>0</v>
      </c>
      <c r="G52" s="3">
        <f t="shared" ref="G52:AM52" si="59">F52</f>
        <v>0</v>
      </c>
      <c r="H52" s="3">
        <f t="shared" si="59"/>
        <v>0</v>
      </c>
      <c r="I52" s="3">
        <f t="shared" si="59"/>
        <v>0</v>
      </c>
      <c r="J52" s="3">
        <f t="shared" si="59"/>
        <v>0</v>
      </c>
      <c r="K52" s="3">
        <f t="shared" si="59"/>
        <v>0</v>
      </c>
      <c r="L52" s="3">
        <f t="shared" si="59"/>
        <v>0</v>
      </c>
      <c r="M52" s="3">
        <f t="shared" si="59"/>
        <v>0</v>
      </c>
      <c r="N52" s="3">
        <f t="shared" si="59"/>
        <v>0</v>
      </c>
      <c r="O52" s="3">
        <f t="shared" si="59"/>
        <v>0</v>
      </c>
      <c r="P52" s="3">
        <f t="shared" si="59"/>
        <v>0</v>
      </c>
      <c r="Q52" s="3">
        <f t="shared" si="59"/>
        <v>0</v>
      </c>
      <c r="R52" s="3">
        <f t="shared" si="59"/>
        <v>0</v>
      </c>
      <c r="S52" s="3">
        <f t="shared" si="59"/>
        <v>0</v>
      </c>
      <c r="T52" s="3">
        <f t="shared" si="59"/>
        <v>0</v>
      </c>
      <c r="U52" s="3">
        <f t="shared" si="59"/>
        <v>0</v>
      </c>
      <c r="V52" s="3">
        <f t="shared" si="59"/>
        <v>0</v>
      </c>
      <c r="W52" s="3">
        <f t="shared" si="59"/>
        <v>0</v>
      </c>
      <c r="X52" s="3">
        <f t="shared" si="59"/>
        <v>0</v>
      </c>
      <c r="Y52" s="3">
        <f t="shared" si="59"/>
        <v>0</v>
      </c>
      <c r="Z52" s="3">
        <f t="shared" si="59"/>
        <v>0</v>
      </c>
      <c r="AA52" s="3">
        <f t="shared" si="59"/>
        <v>0</v>
      </c>
      <c r="AB52" s="3">
        <f t="shared" si="59"/>
        <v>0</v>
      </c>
      <c r="AC52" s="3">
        <f t="shared" si="59"/>
        <v>0</v>
      </c>
      <c r="AD52" s="3">
        <f t="shared" si="59"/>
        <v>0</v>
      </c>
      <c r="AE52" s="3">
        <f t="shared" si="59"/>
        <v>0</v>
      </c>
      <c r="AF52" s="481">
        <f t="shared" si="49"/>
        <v>436397.90600000002</v>
      </c>
      <c r="AG52" s="3">
        <f t="shared" si="59"/>
        <v>436397.90600000002</v>
      </c>
      <c r="AH52" s="3">
        <f t="shared" si="59"/>
        <v>436397.90600000002</v>
      </c>
      <c r="AI52" s="3">
        <f t="shared" si="59"/>
        <v>436397.90600000002</v>
      </c>
      <c r="AJ52" s="3">
        <f t="shared" si="59"/>
        <v>436397.90600000002</v>
      </c>
      <c r="AK52" s="3">
        <f t="shared" si="59"/>
        <v>436397.90600000002</v>
      </c>
      <c r="AL52" s="3">
        <f t="shared" si="59"/>
        <v>436397.90600000002</v>
      </c>
      <c r="AM52" s="3">
        <f t="shared" si="59"/>
        <v>436397.90600000002</v>
      </c>
    </row>
    <row r="53" spans="1:39" x14ac:dyDescent="0.25">
      <c r="A53" s="589"/>
      <c r="B53" s="11" t="str">
        <f t="shared" si="46"/>
        <v>Water Heating</v>
      </c>
      <c r="C53" s="3">
        <v>0</v>
      </c>
      <c r="D53" s="3">
        <v>0</v>
      </c>
      <c r="E53" s="3">
        <v>0</v>
      </c>
      <c r="F53" s="3">
        <v>0</v>
      </c>
      <c r="G53" s="3">
        <f t="shared" ref="G53:AM53" si="60">F53</f>
        <v>0</v>
      </c>
      <c r="H53" s="3">
        <f t="shared" si="60"/>
        <v>0</v>
      </c>
      <c r="I53" s="3">
        <f t="shared" si="60"/>
        <v>0</v>
      </c>
      <c r="J53" s="3">
        <f t="shared" si="60"/>
        <v>0</v>
      </c>
      <c r="K53" s="3">
        <f t="shared" si="60"/>
        <v>0</v>
      </c>
      <c r="L53" s="3">
        <f t="shared" si="60"/>
        <v>0</v>
      </c>
      <c r="M53" s="3">
        <f t="shared" si="60"/>
        <v>0</v>
      </c>
      <c r="N53" s="3">
        <f t="shared" si="60"/>
        <v>0</v>
      </c>
      <c r="O53" s="3">
        <f t="shared" si="60"/>
        <v>0</v>
      </c>
      <c r="P53" s="3">
        <f t="shared" si="60"/>
        <v>0</v>
      </c>
      <c r="Q53" s="3">
        <f t="shared" si="60"/>
        <v>0</v>
      </c>
      <c r="R53" s="3">
        <f t="shared" si="60"/>
        <v>0</v>
      </c>
      <c r="S53" s="3">
        <f t="shared" si="60"/>
        <v>0</v>
      </c>
      <c r="T53" s="3">
        <f t="shared" si="60"/>
        <v>0</v>
      </c>
      <c r="U53" s="3">
        <f t="shared" si="60"/>
        <v>0</v>
      </c>
      <c r="V53" s="3">
        <f t="shared" si="60"/>
        <v>0</v>
      </c>
      <c r="W53" s="3">
        <f t="shared" si="60"/>
        <v>0</v>
      </c>
      <c r="X53" s="3">
        <f t="shared" si="60"/>
        <v>0</v>
      </c>
      <c r="Y53" s="3">
        <f t="shared" si="60"/>
        <v>0</v>
      </c>
      <c r="Z53" s="3">
        <f t="shared" si="60"/>
        <v>0</v>
      </c>
      <c r="AA53" s="3">
        <f t="shared" si="60"/>
        <v>0</v>
      </c>
      <c r="AB53" s="3">
        <f t="shared" si="60"/>
        <v>0</v>
      </c>
      <c r="AC53" s="3">
        <f t="shared" si="60"/>
        <v>0</v>
      </c>
      <c r="AD53" s="3">
        <f t="shared" si="60"/>
        <v>0</v>
      </c>
      <c r="AE53" s="3">
        <f t="shared" si="60"/>
        <v>0</v>
      </c>
      <c r="AF53" s="481">
        <f t="shared" si="49"/>
        <v>21156</v>
      </c>
      <c r="AG53" s="3">
        <f t="shared" si="60"/>
        <v>21156</v>
      </c>
      <c r="AH53" s="3">
        <f t="shared" si="60"/>
        <v>21156</v>
      </c>
      <c r="AI53" s="3">
        <f t="shared" si="60"/>
        <v>21156</v>
      </c>
      <c r="AJ53" s="3">
        <f t="shared" si="60"/>
        <v>21156</v>
      </c>
      <c r="AK53" s="3">
        <f t="shared" si="60"/>
        <v>21156</v>
      </c>
      <c r="AL53" s="3">
        <f t="shared" si="60"/>
        <v>21156</v>
      </c>
      <c r="AM53" s="3">
        <f t="shared" si="60"/>
        <v>21156</v>
      </c>
    </row>
    <row r="54" spans="1:39" ht="15" customHeight="1" x14ac:dyDescent="0.25">
      <c r="A54" s="589"/>
      <c r="B54" s="11" t="str">
        <f t="shared" si="46"/>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3">
      <c r="A55" s="590"/>
      <c r="B55" s="185" t="str">
        <f t="shared" si="46"/>
        <v>Monthly kWh</v>
      </c>
      <c r="C55" s="230">
        <f>SUM(C41:C54)</f>
        <v>0</v>
      </c>
      <c r="D55" s="230">
        <f t="shared" ref="D55:AM55" si="61">SUM(D41:D54)</f>
        <v>0</v>
      </c>
      <c r="E55" s="230">
        <f t="shared" si="61"/>
        <v>0</v>
      </c>
      <c r="F55" s="230">
        <f t="shared" si="61"/>
        <v>0</v>
      </c>
      <c r="G55" s="230">
        <f t="shared" si="61"/>
        <v>0</v>
      </c>
      <c r="H55" s="230">
        <f t="shared" si="61"/>
        <v>0</v>
      </c>
      <c r="I55" s="230">
        <f t="shared" si="61"/>
        <v>0</v>
      </c>
      <c r="J55" s="230">
        <f t="shared" si="61"/>
        <v>0</v>
      </c>
      <c r="K55" s="230">
        <f t="shared" si="61"/>
        <v>0</v>
      </c>
      <c r="L55" s="230">
        <f t="shared" si="61"/>
        <v>0</v>
      </c>
      <c r="M55" s="230">
        <f t="shared" si="61"/>
        <v>0</v>
      </c>
      <c r="N55" s="230">
        <f t="shared" si="61"/>
        <v>0</v>
      </c>
      <c r="O55" s="230">
        <f t="shared" si="61"/>
        <v>0</v>
      </c>
      <c r="P55" s="230">
        <f t="shared" si="61"/>
        <v>0</v>
      </c>
      <c r="Q55" s="230">
        <f t="shared" si="61"/>
        <v>0</v>
      </c>
      <c r="R55" s="230">
        <f t="shared" si="61"/>
        <v>0</v>
      </c>
      <c r="S55" s="230">
        <f t="shared" si="61"/>
        <v>0</v>
      </c>
      <c r="T55" s="230">
        <f t="shared" si="61"/>
        <v>0</v>
      </c>
      <c r="U55" s="230">
        <f t="shared" si="61"/>
        <v>0</v>
      </c>
      <c r="V55" s="230">
        <f t="shared" si="61"/>
        <v>0</v>
      </c>
      <c r="W55" s="230">
        <f t="shared" si="61"/>
        <v>0</v>
      </c>
      <c r="X55" s="230">
        <f t="shared" si="61"/>
        <v>0</v>
      </c>
      <c r="Y55" s="230">
        <f t="shared" si="61"/>
        <v>0</v>
      </c>
      <c r="Z55" s="230">
        <f t="shared" si="61"/>
        <v>0</v>
      </c>
      <c r="AA55" s="230">
        <f t="shared" si="61"/>
        <v>0</v>
      </c>
      <c r="AB55" s="230">
        <f t="shared" si="61"/>
        <v>0</v>
      </c>
      <c r="AC55" s="230">
        <f t="shared" si="61"/>
        <v>0</v>
      </c>
      <c r="AD55" s="230">
        <f t="shared" si="61"/>
        <v>0</v>
      </c>
      <c r="AE55" s="230">
        <f t="shared" si="61"/>
        <v>0</v>
      </c>
      <c r="AF55" s="230">
        <f t="shared" si="61"/>
        <v>20130236.704097796</v>
      </c>
      <c r="AG55" s="230">
        <f t="shared" si="61"/>
        <v>20130236.704097796</v>
      </c>
      <c r="AH55" s="230">
        <f t="shared" si="61"/>
        <v>20130236.704097796</v>
      </c>
      <c r="AI55" s="230">
        <f t="shared" si="61"/>
        <v>20130236.704097796</v>
      </c>
      <c r="AJ55" s="230">
        <f t="shared" si="61"/>
        <v>20130236.704097796</v>
      </c>
      <c r="AK55" s="230">
        <f t="shared" si="61"/>
        <v>20130236.704097796</v>
      </c>
      <c r="AL55" s="230">
        <f t="shared" si="61"/>
        <v>20130236.704097796</v>
      </c>
      <c r="AM55" s="230">
        <f t="shared" si="61"/>
        <v>20130236.704097796</v>
      </c>
    </row>
    <row r="56" spans="1:39" x14ac:dyDescent="0.25">
      <c r="A56" s="8"/>
      <c r="B56" s="250"/>
      <c r="C56" s="9"/>
      <c r="D56" s="250"/>
      <c r="E56" s="9"/>
      <c r="F56" s="250"/>
      <c r="G56" s="250"/>
      <c r="H56" s="9"/>
      <c r="I56" s="250"/>
      <c r="J56" s="250"/>
      <c r="K56" s="9"/>
      <c r="L56" s="250"/>
      <c r="M56" s="250"/>
      <c r="N56" s="9"/>
      <c r="O56" s="250"/>
      <c r="P56" s="250"/>
      <c r="Q56" s="9"/>
      <c r="R56" s="250"/>
      <c r="S56" s="250"/>
      <c r="T56" s="9"/>
      <c r="U56" s="250"/>
      <c r="V56" s="250"/>
      <c r="W56" s="9"/>
      <c r="X56" s="250"/>
      <c r="Y56" s="250"/>
      <c r="Z56" s="9"/>
      <c r="AA56" s="250"/>
      <c r="AB56" s="250"/>
      <c r="AC56" s="9"/>
      <c r="AD56" s="250"/>
      <c r="AE56" s="250"/>
      <c r="AF56" s="9"/>
      <c r="AG56" s="250"/>
      <c r="AH56" s="250"/>
      <c r="AI56" s="9"/>
      <c r="AJ56" s="250"/>
      <c r="AK56" s="250"/>
      <c r="AL56" s="9"/>
      <c r="AM56" s="250"/>
    </row>
    <row r="57" spans="1:39" ht="15.75" thickBot="1" x14ac:dyDescent="0.3">
      <c r="A57" s="200" t="s">
        <v>173</v>
      </c>
      <c r="B57" s="200"/>
      <c r="C57" s="200"/>
      <c r="D57" s="200"/>
      <c r="E57" s="200"/>
      <c r="F57" s="200"/>
      <c r="G57" s="200"/>
      <c r="H57" s="200"/>
      <c r="I57" s="200"/>
      <c r="J57" s="357"/>
      <c r="K57" s="251"/>
      <c r="L57" s="127"/>
      <c r="M57" s="127"/>
      <c r="N57" s="251"/>
      <c r="O57" s="127"/>
      <c r="P57" s="127"/>
      <c r="Q57" s="251"/>
      <c r="R57" s="127"/>
      <c r="S57" s="127"/>
      <c r="T57" s="251"/>
      <c r="U57" s="127"/>
      <c r="V57" s="127"/>
      <c r="W57" s="251"/>
      <c r="X57" s="127"/>
      <c r="Y57" s="127"/>
      <c r="Z57" s="251"/>
      <c r="AA57" s="127"/>
      <c r="AB57" s="127"/>
      <c r="AC57" s="251"/>
      <c r="AD57" s="127"/>
      <c r="AE57" s="127"/>
      <c r="AF57" s="251"/>
      <c r="AG57" s="127"/>
      <c r="AH57" s="127"/>
      <c r="AI57" s="251"/>
      <c r="AJ57" s="127"/>
      <c r="AK57" s="127"/>
      <c r="AL57" s="251"/>
      <c r="AM57" s="127"/>
    </row>
    <row r="58" spans="1:39" ht="16.5" thickBot="1" x14ac:dyDescent="0.3">
      <c r="A58" s="591" t="s">
        <v>16</v>
      </c>
      <c r="B58" s="232" t="s">
        <v>153</v>
      </c>
      <c r="C58" s="142">
        <f>C$4</f>
        <v>44927</v>
      </c>
      <c r="D58" s="142">
        <f t="shared" ref="D58:AM58" si="62">D$4</f>
        <v>44958</v>
      </c>
      <c r="E58" s="142">
        <f t="shared" si="62"/>
        <v>44986</v>
      </c>
      <c r="F58" s="142">
        <f t="shared" si="62"/>
        <v>45017</v>
      </c>
      <c r="G58" s="142">
        <f t="shared" si="62"/>
        <v>45047</v>
      </c>
      <c r="H58" s="142">
        <f t="shared" si="62"/>
        <v>45078</v>
      </c>
      <c r="I58" s="142">
        <f t="shared" si="62"/>
        <v>45108</v>
      </c>
      <c r="J58" s="142">
        <f t="shared" si="62"/>
        <v>45139</v>
      </c>
      <c r="K58" s="142">
        <f t="shared" si="62"/>
        <v>45170</v>
      </c>
      <c r="L58" s="142">
        <f t="shared" si="62"/>
        <v>45200</v>
      </c>
      <c r="M58" s="142">
        <f t="shared" si="62"/>
        <v>45231</v>
      </c>
      <c r="N58" s="142">
        <f t="shared" si="62"/>
        <v>45261</v>
      </c>
      <c r="O58" s="142">
        <f t="shared" si="62"/>
        <v>45292</v>
      </c>
      <c r="P58" s="142">
        <f t="shared" si="62"/>
        <v>45323</v>
      </c>
      <c r="Q58" s="142">
        <f t="shared" si="62"/>
        <v>45352</v>
      </c>
      <c r="R58" s="142">
        <f t="shared" si="62"/>
        <v>45383</v>
      </c>
      <c r="S58" s="142">
        <f t="shared" si="62"/>
        <v>45413</v>
      </c>
      <c r="T58" s="142">
        <f t="shared" si="62"/>
        <v>45444</v>
      </c>
      <c r="U58" s="142">
        <f t="shared" si="62"/>
        <v>45474</v>
      </c>
      <c r="V58" s="142">
        <f t="shared" si="62"/>
        <v>45505</v>
      </c>
      <c r="W58" s="142">
        <f t="shared" si="62"/>
        <v>45536</v>
      </c>
      <c r="X58" s="142">
        <f t="shared" si="62"/>
        <v>45566</v>
      </c>
      <c r="Y58" s="142">
        <f t="shared" si="62"/>
        <v>45597</v>
      </c>
      <c r="Z58" s="142">
        <f t="shared" si="62"/>
        <v>45627</v>
      </c>
      <c r="AA58" s="142">
        <f t="shared" si="62"/>
        <v>45658</v>
      </c>
      <c r="AB58" s="142">
        <f t="shared" si="62"/>
        <v>45689</v>
      </c>
      <c r="AC58" s="142">
        <f t="shared" si="62"/>
        <v>45717</v>
      </c>
      <c r="AD58" s="142">
        <f t="shared" si="62"/>
        <v>45748</v>
      </c>
      <c r="AE58" s="142">
        <f t="shared" si="62"/>
        <v>45778</v>
      </c>
      <c r="AF58" s="142">
        <f t="shared" si="62"/>
        <v>45809</v>
      </c>
      <c r="AG58" s="142">
        <f t="shared" si="62"/>
        <v>45839</v>
      </c>
      <c r="AH58" s="142">
        <f t="shared" si="62"/>
        <v>45870</v>
      </c>
      <c r="AI58" s="142">
        <f t="shared" si="62"/>
        <v>45901</v>
      </c>
      <c r="AJ58" s="142">
        <f t="shared" si="62"/>
        <v>45931</v>
      </c>
      <c r="AK58" s="142">
        <f t="shared" si="62"/>
        <v>45962</v>
      </c>
      <c r="AL58" s="142">
        <f t="shared" si="62"/>
        <v>45992</v>
      </c>
      <c r="AM58" s="142">
        <f t="shared" si="62"/>
        <v>46023</v>
      </c>
    </row>
    <row r="59" spans="1:39" ht="15" customHeight="1" x14ac:dyDescent="0.25">
      <c r="A59" s="592"/>
      <c r="B59" s="13" t="str">
        <f t="shared" ref="B59:B71" si="63">B41</f>
        <v>Air Comp</v>
      </c>
      <c r="C59" s="26">
        <f>((C5*0.5)-C41)*C78*C$93*C$2</f>
        <v>0</v>
      </c>
      <c r="D59" s="26">
        <f>((D5*0.5)+C23-D41)*D78*D$93*D$2</f>
        <v>0</v>
      </c>
      <c r="E59" s="26">
        <f t="shared" ref="E59:I59" si="64">((E5*0.5)+D23-E41)*E78*E$93*E$2</f>
        <v>0</v>
      </c>
      <c r="F59" s="26">
        <f t="shared" si="64"/>
        <v>0</v>
      </c>
      <c r="G59" s="26">
        <f t="shared" si="64"/>
        <v>0</v>
      </c>
      <c r="H59" s="26">
        <f t="shared" si="64"/>
        <v>0</v>
      </c>
      <c r="I59" s="26">
        <f t="shared" si="64"/>
        <v>0</v>
      </c>
      <c r="J59" s="100">
        <f>((J5*0.5)+I23-J41)*J78*J$93*J$2</f>
        <v>0</v>
      </c>
      <c r="K59" s="26">
        <f t="shared" ref="K59:AM59" si="65">((K5*0.5)+J23-K41)*K78*K$93*K$2</f>
        <v>0</v>
      </c>
      <c r="L59" s="26">
        <f t="shared" si="65"/>
        <v>0</v>
      </c>
      <c r="M59" s="26">
        <f t="shared" si="65"/>
        <v>0</v>
      </c>
      <c r="N59" s="26">
        <f t="shared" si="65"/>
        <v>0</v>
      </c>
      <c r="O59" s="26">
        <f t="shared" si="65"/>
        <v>0</v>
      </c>
      <c r="P59" s="26">
        <f t="shared" si="65"/>
        <v>0</v>
      </c>
      <c r="Q59" s="26">
        <f t="shared" si="65"/>
        <v>0</v>
      </c>
      <c r="R59" s="26">
        <f t="shared" si="65"/>
        <v>0</v>
      </c>
      <c r="S59" s="26">
        <f t="shared" si="65"/>
        <v>0</v>
      </c>
      <c r="T59" s="26">
        <f t="shared" si="65"/>
        <v>0</v>
      </c>
      <c r="U59" s="26">
        <f t="shared" si="65"/>
        <v>0</v>
      </c>
      <c r="V59" s="26">
        <f t="shared" si="65"/>
        <v>0</v>
      </c>
      <c r="W59" s="26">
        <f t="shared" si="65"/>
        <v>0</v>
      </c>
      <c r="X59" s="26">
        <f t="shared" si="65"/>
        <v>0</v>
      </c>
      <c r="Y59" s="26">
        <f t="shared" si="65"/>
        <v>0</v>
      </c>
      <c r="Z59" s="26">
        <f t="shared" si="65"/>
        <v>0</v>
      </c>
      <c r="AA59" s="26">
        <f t="shared" si="65"/>
        <v>0</v>
      </c>
      <c r="AB59" s="26">
        <f t="shared" si="65"/>
        <v>0</v>
      </c>
      <c r="AC59" s="26">
        <f t="shared" si="65"/>
        <v>0</v>
      </c>
      <c r="AD59" s="26">
        <f t="shared" si="65"/>
        <v>0</v>
      </c>
      <c r="AE59" s="26">
        <f t="shared" si="65"/>
        <v>0</v>
      </c>
      <c r="AF59" s="26">
        <f t="shared" si="65"/>
        <v>0</v>
      </c>
      <c r="AG59" s="26">
        <f t="shared" si="65"/>
        <v>0</v>
      </c>
      <c r="AH59" s="26">
        <f t="shared" si="65"/>
        <v>0</v>
      </c>
      <c r="AI59" s="26">
        <f t="shared" si="65"/>
        <v>0</v>
      </c>
      <c r="AJ59" s="26">
        <f t="shared" si="65"/>
        <v>0</v>
      </c>
      <c r="AK59" s="26">
        <f t="shared" si="65"/>
        <v>0</v>
      </c>
      <c r="AL59" s="26">
        <f t="shared" si="65"/>
        <v>0</v>
      </c>
      <c r="AM59" s="26">
        <f t="shared" si="65"/>
        <v>0</v>
      </c>
    </row>
    <row r="60" spans="1:39" ht="15.75" x14ac:dyDescent="0.25">
      <c r="A60" s="592"/>
      <c r="B60" s="13" t="str">
        <f t="shared" si="63"/>
        <v>Building Shell</v>
      </c>
      <c r="C60" s="26">
        <f t="shared" ref="C60:C71" si="66">((C6*0.5)-C42)*C79*C$93*C$2</f>
        <v>0</v>
      </c>
      <c r="D60" s="26">
        <f t="shared" ref="D60:AM60" si="67">((D6*0.5)+C24-D42)*D79*D$93*D$2</f>
        <v>0</v>
      </c>
      <c r="E60" s="26">
        <f t="shared" si="67"/>
        <v>0</v>
      </c>
      <c r="F60" s="26">
        <f t="shared" si="67"/>
        <v>0</v>
      </c>
      <c r="G60" s="26">
        <f t="shared" si="67"/>
        <v>0</v>
      </c>
      <c r="H60" s="26">
        <f t="shared" si="67"/>
        <v>0</v>
      </c>
      <c r="I60" s="26">
        <f t="shared" si="67"/>
        <v>0</v>
      </c>
      <c r="J60" s="26">
        <f t="shared" si="67"/>
        <v>0</v>
      </c>
      <c r="K60" s="26">
        <f t="shared" si="67"/>
        <v>0</v>
      </c>
      <c r="L60" s="26">
        <f t="shared" si="67"/>
        <v>0</v>
      </c>
      <c r="M60" s="26">
        <f t="shared" si="67"/>
        <v>0</v>
      </c>
      <c r="N60" s="26">
        <f t="shared" si="67"/>
        <v>0</v>
      </c>
      <c r="O60" s="26">
        <f t="shared" si="67"/>
        <v>0</v>
      </c>
      <c r="P60" s="26">
        <f t="shared" si="67"/>
        <v>0</v>
      </c>
      <c r="Q60" s="26">
        <f t="shared" si="67"/>
        <v>0</v>
      </c>
      <c r="R60" s="26">
        <f t="shared" si="67"/>
        <v>0</v>
      </c>
      <c r="S60" s="26">
        <f t="shared" si="67"/>
        <v>0</v>
      </c>
      <c r="T60" s="26">
        <f t="shared" si="67"/>
        <v>0</v>
      </c>
      <c r="U60" s="26">
        <f t="shared" si="67"/>
        <v>0</v>
      </c>
      <c r="V60" s="26">
        <f t="shared" si="67"/>
        <v>0</v>
      </c>
      <c r="W60" s="26">
        <f t="shared" si="67"/>
        <v>0</v>
      </c>
      <c r="X60" s="26">
        <f t="shared" si="67"/>
        <v>0</v>
      </c>
      <c r="Y60" s="26">
        <f t="shared" si="67"/>
        <v>0</v>
      </c>
      <c r="Z60" s="26">
        <f t="shared" si="67"/>
        <v>0</v>
      </c>
      <c r="AA60" s="26">
        <f t="shared" si="67"/>
        <v>0</v>
      </c>
      <c r="AB60" s="26">
        <f t="shared" si="67"/>
        <v>0</v>
      </c>
      <c r="AC60" s="26">
        <f t="shared" si="67"/>
        <v>0</v>
      </c>
      <c r="AD60" s="26">
        <f t="shared" si="67"/>
        <v>0</v>
      </c>
      <c r="AE60" s="26">
        <f t="shared" si="67"/>
        <v>0</v>
      </c>
      <c r="AF60" s="26">
        <f t="shared" si="67"/>
        <v>0</v>
      </c>
      <c r="AG60" s="26">
        <f t="shared" si="67"/>
        <v>0</v>
      </c>
      <c r="AH60" s="26">
        <f t="shared" si="67"/>
        <v>0</v>
      </c>
      <c r="AI60" s="26">
        <f t="shared" si="67"/>
        <v>0</v>
      </c>
      <c r="AJ60" s="26">
        <f t="shared" si="67"/>
        <v>0</v>
      </c>
      <c r="AK60" s="26">
        <f t="shared" si="67"/>
        <v>0</v>
      </c>
      <c r="AL60" s="26">
        <f t="shared" si="67"/>
        <v>0</v>
      </c>
      <c r="AM60" s="26">
        <f t="shared" si="67"/>
        <v>0</v>
      </c>
    </row>
    <row r="61" spans="1:39" ht="15.75" x14ac:dyDescent="0.25">
      <c r="A61" s="592"/>
      <c r="B61" s="13" t="str">
        <f t="shared" si="63"/>
        <v>Cooking</v>
      </c>
      <c r="C61" s="26">
        <f t="shared" si="66"/>
        <v>0</v>
      </c>
      <c r="D61" s="26">
        <f t="shared" ref="D61:AM61" si="68">((D7*0.5)+C25-D43)*D80*D$93*D$2</f>
        <v>0</v>
      </c>
      <c r="E61" s="26">
        <f t="shared" si="68"/>
        <v>0</v>
      </c>
      <c r="F61" s="26">
        <f t="shared" si="68"/>
        <v>0</v>
      </c>
      <c r="G61" s="26">
        <f t="shared" si="68"/>
        <v>0</v>
      </c>
      <c r="H61" s="26">
        <f t="shared" si="68"/>
        <v>0</v>
      </c>
      <c r="I61" s="26">
        <f t="shared" si="68"/>
        <v>0</v>
      </c>
      <c r="J61" s="26">
        <f t="shared" si="68"/>
        <v>0</v>
      </c>
      <c r="K61" s="26">
        <f t="shared" si="68"/>
        <v>0</v>
      </c>
      <c r="L61" s="26">
        <f t="shared" si="68"/>
        <v>0</v>
      </c>
      <c r="M61" s="26">
        <f t="shared" si="68"/>
        <v>0</v>
      </c>
      <c r="N61" s="26">
        <f t="shared" si="68"/>
        <v>0</v>
      </c>
      <c r="O61" s="26">
        <f t="shared" si="68"/>
        <v>0</v>
      </c>
      <c r="P61" s="26">
        <f t="shared" si="68"/>
        <v>0</v>
      </c>
      <c r="Q61" s="26">
        <f t="shared" si="68"/>
        <v>0</v>
      </c>
      <c r="R61" s="26">
        <f t="shared" si="68"/>
        <v>0</v>
      </c>
      <c r="S61" s="26">
        <f t="shared" si="68"/>
        <v>0</v>
      </c>
      <c r="T61" s="26">
        <f t="shared" si="68"/>
        <v>0</v>
      </c>
      <c r="U61" s="26">
        <f t="shared" si="68"/>
        <v>0</v>
      </c>
      <c r="V61" s="26">
        <f t="shared" si="68"/>
        <v>0</v>
      </c>
      <c r="W61" s="26">
        <f t="shared" si="68"/>
        <v>0</v>
      </c>
      <c r="X61" s="26">
        <f t="shared" si="68"/>
        <v>0</v>
      </c>
      <c r="Y61" s="26">
        <f t="shared" si="68"/>
        <v>0</v>
      </c>
      <c r="Z61" s="26">
        <f t="shared" si="68"/>
        <v>0</v>
      </c>
      <c r="AA61" s="26">
        <f t="shared" si="68"/>
        <v>0</v>
      </c>
      <c r="AB61" s="26">
        <f t="shared" si="68"/>
        <v>0</v>
      </c>
      <c r="AC61" s="26">
        <f t="shared" si="68"/>
        <v>0</v>
      </c>
      <c r="AD61" s="26">
        <f t="shared" si="68"/>
        <v>0</v>
      </c>
      <c r="AE61" s="26">
        <f t="shared" si="68"/>
        <v>0</v>
      </c>
      <c r="AF61" s="26">
        <f t="shared" si="68"/>
        <v>0</v>
      </c>
      <c r="AG61" s="26">
        <f t="shared" si="68"/>
        <v>0</v>
      </c>
      <c r="AH61" s="26">
        <f t="shared" si="68"/>
        <v>0</v>
      </c>
      <c r="AI61" s="26">
        <f t="shared" si="68"/>
        <v>0</v>
      </c>
      <c r="AJ61" s="26">
        <f t="shared" si="68"/>
        <v>0</v>
      </c>
      <c r="AK61" s="26">
        <f t="shared" si="68"/>
        <v>0</v>
      </c>
      <c r="AL61" s="26">
        <f t="shared" si="68"/>
        <v>0</v>
      </c>
      <c r="AM61" s="26">
        <f t="shared" si="68"/>
        <v>0</v>
      </c>
    </row>
    <row r="62" spans="1:39" ht="15.75" x14ac:dyDescent="0.25">
      <c r="A62" s="592"/>
      <c r="B62" s="13" t="str">
        <f t="shared" si="63"/>
        <v>Cooling</v>
      </c>
      <c r="C62" s="26">
        <f t="shared" si="66"/>
        <v>0</v>
      </c>
      <c r="D62" s="26">
        <f t="shared" ref="D62:AM62" si="69">((D8*0.5)+C26-D44)*D81*D$93*D$2</f>
        <v>1.7956058806233452E-2</v>
      </c>
      <c r="E62" s="26">
        <f t="shared" si="69"/>
        <v>1.8494768602316161</v>
      </c>
      <c r="F62" s="26">
        <f t="shared" si="69"/>
        <v>42.169681935196955</v>
      </c>
      <c r="G62" s="26">
        <f t="shared" si="69"/>
        <v>325.46800092432261</v>
      </c>
      <c r="H62" s="26">
        <f t="shared" si="69"/>
        <v>2200.4292723006256</v>
      </c>
      <c r="I62" s="26">
        <f t="shared" si="69"/>
        <v>3486.3830529874299</v>
      </c>
      <c r="J62" s="26">
        <f t="shared" si="69"/>
        <v>3541.4027891683195</v>
      </c>
      <c r="K62" s="26">
        <f t="shared" si="69"/>
        <v>2140.8402132310712</v>
      </c>
      <c r="L62" s="26">
        <f t="shared" si="69"/>
        <v>322.76010523174926</v>
      </c>
      <c r="M62" s="26">
        <f t="shared" si="69"/>
        <v>126.13367831607219</v>
      </c>
      <c r="N62" s="26">
        <f t="shared" si="69"/>
        <v>4.0057530282029274</v>
      </c>
      <c r="O62" s="26">
        <f t="shared" si="69"/>
        <v>0.57268776260142507</v>
      </c>
      <c r="P62" s="26">
        <f t="shared" si="69"/>
        <v>22.93168944659568</v>
      </c>
      <c r="Q62" s="26">
        <f t="shared" si="69"/>
        <v>702.51389927563241</v>
      </c>
      <c r="R62" s="26">
        <f t="shared" si="69"/>
        <v>2384.5102724033873</v>
      </c>
      <c r="S62" s="26">
        <f t="shared" si="69"/>
        <v>7244.7332641838275</v>
      </c>
      <c r="T62" s="26">
        <f t="shared" si="69"/>
        <v>35402.574089457208</v>
      </c>
      <c r="U62" s="26">
        <f t="shared" si="69"/>
        <v>48167.064599104873</v>
      </c>
      <c r="V62" s="26">
        <f t="shared" si="69"/>
        <v>44874.925807645894</v>
      </c>
      <c r="W62" s="26">
        <f t="shared" si="69"/>
        <v>18051.708920831032</v>
      </c>
      <c r="X62" s="26">
        <f t="shared" si="69"/>
        <v>2054.670704058115</v>
      </c>
      <c r="Y62" s="26">
        <f t="shared" si="69"/>
        <v>654.44304441266536</v>
      </c>
      <c r="Z62" s="26">
        <f t="shared" si="69"/>
        <v>6.5401950381923708</v>
      </c>
      <c r="AA62" s="26">
        <f t="shared" si="69"/>
        <v>0.57268776260142507</v>
      </c>
      <c r="AB62" s="26">
        <f t="shared" si="69"/>
        <v>22.93168944659568</v>
      </c>
      <c r="AC62" s="26">
        <f t="shared" si="69"/>
        <v>702.51389927563241</v>
      </c>
      <c r="AD62" s="26">
        <f t="shared" si="69"/>
        <v>2384.5102724033873</v>
      </c>
      <c r="AE62" s="26">
        <f t="shared" si="69"/>
        <v>7244.7332641838275</v>
      </c>
      <c r="AF62" s="26">
        <f t="shared" si="69"/>
        <v>0</v>
      </c>
      <c r="AG62" s="26">
        <f t="shared" si="69"/>
        <v>0</v>
      </c>
      <c r="AH62" s="26">
        <f t="shared" si="69"/>
        <v>0</v>
      </c>
      <c r="AI62" s="26">
        <f t="shared" si="69"/>
        <v>0</v>
      </c>
      <c r="AJ62" s="26">
        <f t="shared" si="69"/>
        <v>0</v>
      </c>
      <c r="AK62" s="26">
        <f t="shared" si="69"/>
        <v>0</v>
      </c>
      <c r="AL62" s="26">
        <f t="shared" si="69"/>
        <v>0</v>
      </c>
      <c r="AM62" s="26">
        <f t="shared" si="69"/>
        <v>0</v>
      </c>
    </row>
    <row r="63" spans="1:39" ht="15.75" x14ac:dyDescent="0.25">
      <c r="A63" s="592"/>
      <c r="B63" s="13" t="str">
        <f t="shared" si="63"/>
        <v>Ext Lighting</v>
      </c>
      <c r="C63" s="26">
        <f t="shared" si="66"/>
        <v>0</v>
      </c>
      <c r="D63" s="26">
        <f t="shared" ref="D63:AM63" si="70">((D9*0.5)+C27-D45)*D82*D$93*D$2</f>
        <v>0</v>
      </c>
      <c r="E63" s="26">
        <f t="shared" si="70"/>
        <v>0</v>
      </c>
      <c r="F63" s="26">
        <f t="shared" si="70"/>
        <v>0</v>
      </c>
      <c r="G63" s="26">
        <f t="shared" si="70"/>
        <v>0</v>
      </c>
      <c r="H63" s="26">
        <f t="shared" si="70"/>
        <v>0</v>
      </c>
      <c r="I63" s="26">
        <f t="shared" si="70"/>
        <v>0</v>
      </c>
      <c r="J63" s="26">
        <f t="shared" si="70"/>
        <v>0</v>
      </c>
      <c r="K63" s="26">
        <f t="shared" si="70"/>
        <v>0</v>
      </c>
      <c r="L63" s="26">
        <f t="shared" si="70"/>
        <v>0</v>
      </c>
      <c r="M63" s="26">
        <f t="shared" si="70"/>
        <v>0</v>
      </c>
      <c r="N63" s="26">
        <f t="shared" si="70"/>
        <v>0</v>
      </c>
      <c r="O63" s="26">
        <f t="shared" si="70"/>
        <v>0</v>
      </c>
      <c r="P63" s="26">
        <f t="shared" si="70"/>
        <v>0</v>
      </c>
      <c r="Q63" s="26">
        <f t="shared" si="70"/>
        <v>0</v>
      </c>
      <c r="R63" s="26">
        <f t="shared" si="70"/>
        <v>0</v>
      </c>
      <c r="S63" s="26">
        <f t="shared" si="70"/>
        <v>0</v>
      </c>
      <c r="T63" s="26">
        <f t="shared" si="70"/>
        <v>0</v>
      </c>
      <c r="U63" s="26">
        <f t="shared" si="70"/>
        <v>0</v>
      </c>
      <c r="V63" s="26">
        <f t="shared" si="70"/>
        <v>0</v>
      </c>
      <c r="W63" s="26">
        <f t="shared" si="70"/>
        <v>0</v>
      </c>
      <c r="X63" s="26">
        <f t="shared" si="70"/>
        <v>0</v>
      </c>
      <c r="Y63" s="26">
        <f t="shared" si="70"/>
        <v>0</v>
      </c>
      <c r="Z63" s="26">
        <f t="shared" si="70"/>
        <v>0</v>
      </c>
      <c r="AA63" s="26">
        <f t="shared" si="70"/>
        <v>0</v>
      </c>
      <c r="AB63" s="26">
        <f t="shared" si="70"/>
        <v>0</v>
      </c>
      <c r="AC63" s="26">
        <f t="shared" si="70"/>
        <v>0</v>
      </c>
      <c r="AD63" s="26">
        <f t="shared" si="70"/>
        <v>0</v>
      </c>
      <c r="AE63" s="26">
        <f t="shared" si="70"/>
        <v>0</v>
      </c>
      <c r="AF63" s="26">
        <f t="shared" si="70"/>
        <v>0</v>
      </c>
      <c r="AG63" s="26">
        <f t="shared" si="70"/>
        <v>0</v>
      </c>
      <c r="AH63" s="26">
        <f t="shared" si="70"/>
        <v>0</v>
      </c>
      <c r="AI63" s="26">
        <f t="shared" si="70"/>
        <v>0</v>
      </c>
      <c r="AJ63" s="26">
        <f t="shared" si="70"/>
        <v>0</v>
      </c>
      <c r="AK63" s="26">
        <f t="shared" si="70"/>
        <v>0</v>
      </c>
      <c r="AL63" s="26">
        <f t="shared" si="70"/>
        <v>0</v>
      </c>
      <c r="AM63" s="26">
        <f t="shared" si="70"/>
        <v>0</v>
      </c>
    </row>
    <row r="64" spans="1:39" ht="15.75" x14ac:dyDescent="0.25">
      <c r="A64" s="592"/>
      <c r="B64" s="13" t="str">
        <f t="shared" si="63"/>
        <v>Heating</v>
      </c>
      <c r="C64" s="26">
        <f t="shared" si="66"/>
        <v>0</v>
      </c>
      <c r="D64" s="26">
        <f t="shared" ref="D64:AM64" si="71">((D10*0.5)+C28-D46)*D83*D$93*D$2</f>
        <v>0</v>
      </c>
      <c r="E64" s="26">
        <f t="shared" si="71"/>
        <v>0</v>
      </c>
      <c r="F64" s="26">
        <f t="shared" si="71"/>
        <v>0</v>
      </c>
      <c r="G64" s="26">
        <f t="shared" si="71"/>
        <v>0</v>
      </c>
      <c r="H64" s="26">
        <f t="shared" si="71"/>
        <v>0</v>
      </c>
      <c r="I64" s="26">
        <f t="shared" si="71"/>
        <v>0</v>
      </c>
      <c r="J64" s="26">
        <f t="shared" si="71"/>
        <v>0</v>
      </c>
      <c r="K64" s="26">
        <f t="shared" si="71"/>
        <v>0</v>
      </c>
      <c r="L64" s="26">
        <f t="shared" si="71"/>
        <v>0</v>
      </c>
      <c r="M64" s="26">
        <f t="shared" si="71"/>
        <v>0</v>
      </c>
      <c r="N64" s="26">
        <f t="shared" si="71"/>
        <v>13.207527236614007</v>
      </c>
      <c r="O64" s="26">
        <f t="shared" si="71"/>
        <v>25.598806648423967</v>
      </c>
      <c r="P64" s="26">
        <f t="shared" si="71"/>
        <v>20.998794395172219</v>
      </c>
      <c r="Q64" s="26">
        <f t="shared" si="71"/>
        <v>16.326522766089695</v>
      </c>
      <c r="R64" s="26">
        <f t="shared" si="71"/>
        <v>8.3683223731517788</v>
      </c>
      <c r="S64" s="26">
        <f t="shared" si="71"/>
        <v>3.9252327714708737</v>
      </c>
      <c r="T64" s="26">
        <f t="shared" si="71"/>
        <v>0.90925447609660237</v>
      </c>
      <c r="U64" s="26">
        <f t="shared" si="71"/>
        <v>0.61287350600690649</v>
      </c>
      <c r="V64" s="26">
        <f t="shared" si="71"/>
        <v>0.72655677810559705</v>
      </c>
      <c r="W64" s="26">
        <f t="shared" si="71"/>
        <v>1.9904099148452281</v>
      </c>
      <c r="X64" s="26">
        <f t="shared" si="71"/>
        <v>7.3997567503686392</v>
      </c>
      <c r="Y64" s="26">
        <f t="shared" si="71"/>
        <v>15.972376146999339</v>
      </c>
      <c r="Z64" s="26">
        <f t="shared" si="71"/>
        <v>26.415054473228015</v>
      </c>
      <c r="AA64" s="26">
        <f t="shared" si="71"/>
        <v>25.598806648423967</v>
      </c>
      <c r="AB64" s="26">
        <f t="shared" si="71"/>
        <v>20.998794395172219</v>
      </c>
      <c r="AC64" s="26">
        <f t="shared" si="71"/>
        <v>16.326522766089695</v>
      </c>
      <c r="AD64" s="26">
        <f t="shared" si="71"/>
        <v>8.3683223731517788</v>
      </c>
      <c r="AE64" s="26">
        <f t="shared" si="71"/>
        <v>3.9252327714708737</v>
      </c>
      <c r="AF64" s="26">
        <f t="shared" si="71"/>
        <v>0</v>
      </c>
      <c r="AG64" s="26">
        <f t="shared" si="71"/>
        <v>0</v>
      </c>
      <c r="AH64" s="26">
        <f t="shared" si="71"/>
        <v>0</v>
      </c>
      <c r="AI64" s="26">
        <f t="shared" si="71"/>
        <v>0</v>
      </c>
      <c r="AJ64" s="26">
        <f t="shared" si="71"/>
        <v>0</v>
      </c>
      <c r="AK64" s="26">
        <f t="shared" si="71"/>
        <v>0</v>
      </c>
      <c r="AL64" s="26">
        <f t="shared" si="71"/>
        <v>0</v>
      </c>
      <c r="AM64" s="26">
        <f t="shared" si="71"/>
        <v>0</v>
      </c>
    </row>
    <row r="65" spans="1:41" ht="15.75" x14ac:dyDescent="0.25">
      <c r="A65" s="592"/>
      <c r="B65" s="13" t="str">
        <f t="shared" si="63"/>
        <v>HVAC</v>
      </c>
      <c r="C65" s="26">
        <f t="shared" si="66"/>
        <v>0</v>
      </c>
      <c r="D65" s="26">
        <f t="shared" ref="D65:AM65" si="72">((D11*0.5)+C29-D47)*D84*D$93*D$2</f>
        <v>0</v>
      </c>
      <c r="E65" s="26">
        <f t="shared" si="72"/>
        <v>0</v>
      </c>
      <c r="F65" s="26">
        <f t="shared" si="72"/>
        <v>13.266828508410489</v>
      </c>
      <c r="G65" s="26">
        <f t="shared" si="72"/>
        <v>30.862978169502533</v>
      </c>
      <c r="H65" s="26">
        <f t="shared" si="72"/>
        <v>106.51900427100495</v>
      </c>
      <c r="I65" s="26">
        <f t="shared" si="72"/>
        <v>150.57655849502555</v>
      </c>
      <c r="J65" s="26">
        <f t="shared" si="72"/>
        <v>140.68397547424038</v>
      </c>
      <c r="K65" s="26">
        <f t="shared" si="72"/>
        <v>77.84861130503036</v>
      </c>
      <c r="L65" s="26">
        <f t="shared" si="72"/>
        <v>98.857535938997785</v>
      </c>
      <c r="M65" s="26">
        <f t="shared" si="72"/>
        <v>1022.5578002146123</v>
      </c>
      <c r="N65" s="26">
        <f t="shared" si="72"/>
        <v>4001.9938281000095</v>
      </c>
      <c r="O65" s="26">
        <f t="shared" si="72"/>
        <v>5041.9107220729866</v>
      </c>
      <c r="P65" s="26">
        <f t="shared" si="72"/>
        <v>4141.3472530942317</v>
      </c>
      <c r="Q65" s="26">
        <f t="shared" si="72"/>
        <v>3383.395430676107</v>
      </c>
      <c r="R65" s="26">
        <f t="shared" si="72"/>
        <v>2217.7290168999921</v>
      </c>
      <c r="S65" s="26">
        <f t="shared" si="72"/>
        <v>2503.5165345092432</v>
      </c>
      <c r="T65" s="26">
        <f t="shared" si="72"/>
        <v>8634.7902940320892</v>
      </c>
      <c r="U65" s="26">
        <f t="shared" si="72"/>
        <v>11625.089250731186</v>
      </c>
      <c r="V65" s="26">
        <f t="shared" si="72"/>
        <v>10861.34380664405</v>
      </c>
      <c r="W65" s="26">
        <f t="shared" si="72"/>
        <v>4703.539376017593</v>
      </c>
      <c r="X65" s="26">
        <f t="shared" si="72"/>
        <v>1948.2143503983041</v>
      </c>
      <c r="Y65" s="26">
        <f t="shared" si="72"/>
        <v>3302.076853041006</v>
      </c>
      <c r="Z65" s="26">
        <f t="shared" si="72"/>
        <v>5204.1317053932244</v>
      </c>
      <c r="AA65" s="26">
        <f t="shared" si="72"/>
        <v>5041.9107220729866</v>
      </c>
      <c r="AB65" s="26">
        <f t="shared" si="72"/>
        <v>4141.3472530942317</v>
      </c>
      <c r="AC65" s="26">
        <f t="shared" si="72"/>
        <v>3383.395430676107</v>
      </c>
      <c r="AD65" s="26">
        <f t="shared" si="72"/>
        <v>2217.7290168999921</v>
      </c>
      <c r="AE65" s="26">
        <f t="shared" si="72"/>
        <v>2503.5165345092432</v>
      </c>
      <c r="AF65" s="26">
        <f t="shared" si="72"/>
        <v>0</v>
      </c>
      <c r="AG65" s="26">
        <f t="shared" si="72"/>
        <v>0</v>
      </c>
      <c r="AH65" s="26">
        <f t="shared" si="72"/>
        <v>0</v>
      </c>
      <c r="AI65" s="26">
        <f t="shared" si="72"/>
        <v>0</v>
      </c>
      <c r="AJ65" s="26">
        <f t="shared" si="72"/>
        <v>0</v>
      </c>
      <c r="AK65" s="26">
        <f t="shared" si="72"/>
        <v>0</v>
      </c>
      <c r="AL65" s="26">
        <f t="shared" si="72"/>
        <v>0</v>
      </c>
      <c r="AM65" s="26">
        <f t="shared" si="72"/>
        <v>0</v>
      </c>
    </row>
    <row r="66" spans="1:41" ht="15.75" x14ac:dyDescent="0.25">
      <c r="A66" s="592"/>
      <c r="B66" s="13" t="str">
        <f t="shared" si="63"/>
        <v>Lighting</v>
      </c>
      <c r="C66" s="26">
        <f t="shared" si="66"/>
        <v>0</v>
      </c>
      <c r="D66" s="26">
        <f t="shared" ref="D66:AM66" si="73">((D12*0.5)+C30-D48)*D85*D$93*D$2</f>
        <v>831.86522210922226</v>
      </c>
      <c r="E66" s="26">
        <f t="shared" si="73"/>
        <v>4517.917253422801</v>
      </c>
      <c r="F66" s="26">
        <f t="shared" si="73"/>
        <v>9569.8816486983524</v>
      </c>
      <c r="G66" s="26">
        <f t="shared" si="73"/>
        <v>17364.121690190077</v>
      </c>
      <c r="H66" s="26">
        <f t="shared" si="73"/>
        <v>27933.395764257875</v>
      </c>
      <c r="I66" s="26">
        <f t="shared" si="73"/>
        <v>46317.251759365798</v>
      </c>
      <c r="J66" s="26">
        <f t="shared" si="73"/>
        <v>40742.740613513699</v>
      </c>
      <c r="K66" s="26">
        <f t="shared" si="73"/>
        <v>49965.524546239656</v>
      </c>
      <c r="L66" s="26">
        <f t="shared" si="73"/>
        <v>43590.491738197903</v>
      </c>
      <c r="M66" s="26">
        <f t="shared" si="73"/>
        <v>44427.538758444338</v>
      </c>
      <c r="N66" s="26">
        <f t="shared" si="73"/>
        <v>62690.3254362757</v>
      </c>
      <c r="O66" s="26">
        <f t="shared" si="73"/>
        <v>77838.578842226751</v>
      </c>
      <c r="P66" s="26">
        <f t="shared" si="73"/>
        <v>58393.852018600803</v>
      </c>
      <c r="Q66" s="26">
        <f t="shared" si="73"/>
        <v>66319.661272625919</v>
      </c>
      <c r="R66" s="26">
        <f t="shared" si="73"/>
        <v>73331.995066333082</v>
      </c>
      <c r="S66" s="26">
        <f t="shared" si="73"/>
        <v>94494.546286719022</v>
      </c>
      <c r="T66" s="26">
        <f t="shared" si="73"/>
        <v>109431.9835147031</v>
      </c>
      <c r="U66" s="26">
        <f t="shared" si="73"/>
        <v>139252.59347497235</v>
      </c>
      <c r="V66" s="26">
        <f t="shared" si="73"/>
        <v>111572.88357446902</v>
      </c>
      <c r="W66" s="26">
        <f t="shared" si="73"/>
        <v>117791.48171967154</v>
      </c>
      <c r="X66" s="26">
        <f t="shared" si="73"/>
        <v>85765.822044033688</v>
      </c>
      <c r="Y66" s="26">
        <f t="shared" si="73"/>
        <v>72561.960343971616</v>
      </c>
      <c r="Z66" s="26">
        <f t="shared" si="73"/>
        <v>74898.745469631176</v>
      </c>
      <c r="AA66" s="26">
        <f t="shared" si="73"/>
        <v>77838.578842226751</v>
      </c>
      <c r="AB66" s="26">
        <f t="shared" si="73"/>
        <v>58393.852018600803</v>
      </c>
      <c r="AC66" s="26">
        <f t="shared" si="73"/>
        <v>66319.661272625919</v>
      </c>
      <c r="AD66" s="26">
        <f t="shared" si="73"/>
        <v>73331.995066333082</v>
      </c>
      <c r="AE66" s="26">
        <f t="shared" si="73"/>
        <v>94494.546286719022</v>
      </c>
      <c r="AF66" s="26">
        <f t="shared" si="73"/>
        <v>0</v>
      </c>
      <c r="AG66" s="26">
        <f t="shared" si="73"/>
        <v>0</v>
      </c>
      <c r="AH66" s="26">
        <f t="shared" si="73"/>
        <v>0</v>
      </c>
      <c r="AI66" s="26">
        <f t="shared" si="73"/>
        <v>0</v>
      </c>
      <c r="AJ66" s="26">
        <f t="shared" si="73"/>
        <v>0</v>
      </c>
      <c r="AK66" s="26">
        <f t="shared" si="73"/>
        <v>0</v>
      </c>
      <c r="AL66" s="26">
        <f t="shared" si="73"/>
        <v>0</v>
      </c>
      <c r="AM66" s="26">
        <f t="shared" si="73"/>
        <v>0</v>
      </c>
    </row>
    <row r="67" spans="1:41" ht="15.75" x14ac:dyDescent="0.25">
      <c r="A67" s="592"/>
      <c r="B67" s="13" t="str">
        <f t="shared" si="63"/>
        <v>Miscellaneous</v>
      </c>
      <c r="C67" s="26">
        <f t="shared" si="66"/>
        <v>0</v>
      </c>
      <c r="D67" s="26">
        <f t="shared" ref="D67:AM67" si="74">((D13*0.5)+C31-D49)*D86*D$93*D$2</f>
        <v>0</v>
      </c>
      <c r="E67" s="26">
        <f t="shared" si="74"/>
        <v>5.3350319836366378</v>
      </c>
      <c r="F67" s="26">
        <f t="shared" si="74"/>
        <v>26.958271559917847</v>
      </c>
      <c r="G67" s="26">
        <f t="shared" si="74"/>
        <v>49.472685040721913</v>
      </c>
      <c r="H67" s="26">
        <f t="shared" si="74"/>
        <v>68.675622679177351</v>
      </c>
      <c r="I67" s="26">
        <f t="shared" si="74"/>
        <v>91.147664587071802</v>
      </c>
      <c r="J67" s="26">
        <f t="shared" si="74"/>
        <v>108.46501197961025</v>
      </c>
      <c r="K67" s="26">
        <f t="shared" si="74"/>
        <v>106.29182138103307</v>
      </c>
      <c r="L67" s="26">
        <f t="shared" si="74"/>
        <v>69.189518071155774</v>
      </c>
      <c r="M67" s="26">
        <f t="shared" si="74"/>
        <v>69.526558319549778</v>
      </c>
      <c r="N67" s="26">
        <f t="shared" si="74"/>
        <v>70.506070273019958</v>
      </c>
      <c r="O67" s="26">
        <f t="shared" si="74"/>
        <v>68.497792273468662</v>
      </c>
      <c r="P67" s="26">
        <f t="shared" si="74"/>
        <v>60.838483989383427</v>
      </c>
      <c r="Q67" s="26">
        <f t="shared" si="74"/>
        <v>70.514023620793481</v>
      </c>
      <c r="R67" s="26">
        <f t="shared" si="74"/>
        <v>73.966518701631443</v>
      </c>
      <c r="S67" s="26">
        <f t="shared" si="74"/>
        <v>82.771603853591614</v>
      </c>
      <c r="T67" s="26">
        <f t="shared" si="74"/>
        <v>114.82344140058417</v>
      </c>
      <c r="U67" s="26">
        <f t="shared" si="74"/>
        <v>117.7698225300046</v>
      </c>
      <c r="V67" s="26">
        <f t="shared" si="74"/>
        <v>117.90985965592762</v>
      </c>
      <c r="W67" s="26">
        <f t="shared" si="74"/>
        <v>115.54743334160619</v>
      </c>
      <c r="X67" s="26">
        <f t="shared" si="74"/>
        <v>75.214359142511753</v>
      </c>
      <c r="Y67" s="26">
        <f t="shared" si="74"/>
        <v>75.580747968375775</v>
      </c>
      <c r="Z67" s="26">
        <f t="shared" si="74"/>
        <v>73.44773552576288</v>
      </c>
      <c r="AA67" s="26">
        <f t="shared" si="74"/>
        <v>68.497792273468662</v>
      </c>
      <c r="AB67" s="26">
        <f t="shared" si="74"/>
        <v>60.838483989383427</v>
      </c>
      <c r="AC67" s="26">
        <f t="shared" si="74"/>
        <v>70.514023620793481</v>
      </c>
      <c r="AD67" s="26">
        <f t="shared" si="74"/>
        <v>73.966518701631443</v>
      </c>
      <c r="AE67" s="26">
        <f t="shared" si="74"/>
        <v>82.771603853591614</v>
      </c>
      <c r="AF67" s="26">
        <f t="shared" si="74"/>
        <v>0</v>
      </c>
      <c r="AG67" s="26">
        <f t="shared" si="74"/>
        <v>0</v>
      </c>
      <c r="AH67" s="26">
        <f t="shared" si="74"/>
        <v>0</v>
      </c>
      <c r="AI67" s="26">
        <f t="shared" si="74"/>
        <v>0</v>
      </c>
      <c r="AJ67" s="26">
        <f t="shared" si="74"/>
        <v>0</v>
      </c>
      <c r="AK67" s="26">
        <f t="shared" si="74"/>
        <v>0</v>
      </c>
      <c r="AL67" s="26">
        <f t="shared" si="74"/>
        <v>0</v>
      </c>
      <c r="AM67" s="26">
        <f t="shared" si="74"/>
        <v>0</v>
      </c>
    </row>
    <row r="68" spans="1:41" ht="15.75" customHeight="1" x14ac:dyDescent="0.25">
      <c r="A68" s="592"/>
      <c r="B68" s="13" t="str">
        <f t="shared" si="63"/>
        <v>Motors</v>
      </c>
      <c r="C68" s="26">
        <f t="shared" si="66"/>
        <v>0</v>
      </c>
      <c r="D68" s="26">
        <f t="shared" ref="D68:AM68" si="75">((D14*0.5)+C32-D50)*D87*D$93*D$2</f>
        <v>0</v>
      </c>
      <c r="E68" s="26">
        <f t="shared" si="75"/>
        <v>0</v>
      </c>
      <c r="F68" s="26">
        <f t="shared" si="75"/>
        <v>0</v>
      </c>
      <c r="G68" s="26">
        <f t="shared" si="75"/>
        <v>0</v>
      </c>
      <c r="H68" s="26">
        <f t="shared" si="75"/>
        <v>0</v>
      </c>
      <c r="I68" s="26">
        <f t="shared" si="75"/>
        <v>0</v>
      </c>
      <c r="J68" s="26">
        <f t="shared" si="75"/>
        <v>0</v>
      </c>
      <c r="K68" s="26">
        <f t="shared" si="75"/>
        <v>0</v>
      </c>
      <c r="L68" s="26">
        <f t="shared" si="75"/>
        <v>0</v>
      </c>
      <c r="M68" s="26">
        <f t="shared" si="75"/>
        <v>0</v>
      </c>
      <c r="N68" s="26">
        <f t="shared" si="75"/>
        <v>0</v>
      </c>
      <c r="O68" s="26">
        <f t="shared" si="75"/>
        <v>0</v>
      </c>
      <c r="P68" s="26">
        <f t="shared" si="75"/>
        <v>0</v>
      </c>
      <c r="Q68" s="26">
        <f t="shared" si="75"/>
        <v>0</v>
      </c>
      <c r="R68" s="26">
        <f t="shared" si="75"/>
        <v>0</v>
      </c>
      <c r="S68" s="26">
        <f t="shared" si="75"/>
        <v>0</v>
      </c>
      <c r="T68" s="26">
        <f t="shared" si="75"/>
        <v>0</v>
      </c>
      <c r="U68" s="26">
        <f t="shared" si="75"/>
        <v>0</v>
      </c>
      <c r="V68" s="26">
        <f t="shared" si="75"/>
        <v>0</v>
      </c>
      <c r="W68" s="26">
        <f t="shared" si="75"/>
        <v>0</v>
      </c>
      <c r="X68" s="26">
        <f t="shared" si="75"/>
        <v>0</v>
      </c>
      <c r="Y68" s="26">
        <f t="shared" si="75"/>
        <v>0</v>
      </c>
      <c r="Z68" s="26">
        <f t="shared" si="75"/>
        <v>0</v>
      </c>
      <c r="AA68" s="26">
        <f t="shared" si="75"/>
        <v>0</v>
      </c>
      <c r="AB68" s="26">
        <f t="shared" si="75"/>
        <v>0</v>
      </c>
      <c r="AC68" s="26">
        <f t="shared" si="75"/>
        <v>0</v>
      </c>
      <c r="AD68" s="26">
        <f t="shared" si="75"/>
        <v>0</v>
      </c>
      <c r="AE68" s="26">
        <f t="shared" si="75"/>
        <v>0</v>
      </c>
      <c r="AF68" s="26">
        <f t="shared" si="75"/>
        <v>0</v>
      </c>
      <c r="AG68" s="26">
        <f t="shared" si="75"/>
        <v>0</v>
      </c>
      <c r="AH68" s="26">
        <f t="shared" si="75"/>
        <v>0</v>
      </c>
      <c r="AI68" s="26">
        <f t="shared" si="75"/>
        <v>0</v>
      </c>
      <c r="AJ68" s="26">
        <f t="shared" si="75"/>
        <v>0</v>
      </c>
      <c r="AK68" s="26">
        <f t="shared" si="75"/>
        <v>0</v>
      </c>
      <c r="AL68" s="26">
        <f t="shared" si="75"/>
        <v>0</v>
      </c>
      <c r="AM68" s="26">
        <f t="shared" si="75"/>
        <v>0</v>
      </c>
    </row>
    <row r="69" spans="1:41" ht="15.75" x14ac:dyDescent="0.25">
      <c r="A69" s="592"/>
      <c r="B69" s="13" t="str">
        <f t="shared" si="63"/>
        <v>Process</v>
      </c>
      <c r="C69" s="26">
        <f t="shared" si="66"/>
        <v>0</v>
      </c>
      <c r="D69" s="26">
        <f t="shared" ref="D69:AM69" si="76">((D15*0.5)+C33-D51)*D88*D$93*D$2</f>
        <v>0</v>
      </c>
      <c r="E69" s="26">
        <f t="shared" si="76"/>
        <v>0</v>
      </c>
      <c r="F69" s="26">
        <f t="shared" si="76"/>
        <v>0</v>
      </c>
      <c r="G69" s="26">
        <f t="shared" si="76"/>
        <v>0</v>
      </c>
      <c r="H69" s="26">
        <f t="shared" si="76"/>
        <v>0</v>
      </c>
      <c r="I69" s="26">
        <f t="shared" si="76"/>
        <v>0</v>
      </c>
      <c r="J69" s="26">
        <f t="shared" si="76"/>
        <v>0</v>
      </c>
      <c r="K69" s="26">
        <f t="shared" si="76"/>
        <v>0</v>
      </c>
      <c r="L69" s="26">
        <f t="shared" si="76"/>
        <v>0</v>
      </c>
      <c r="M69" s="26">
        <f t="shared" si="76"/>
        <v>0</v>
      </c>
      <c r="N69" s="26">
        <f t="shared" si="76"/>
        <v>0</v>
      </c>
      <c r="O69" s="26">
        <f t="shared" si="76"/>
        <v>0</v>
      </c>
      <c r="P69" s="26">
        <f t="shared" si="76"/>
        <v>0</v>
      </c>
      <c r="Q69" s="26">
        <f t="shared" si="76"/>
        <v>0</v>
      </c>
      <c r="R69" s="26">
        <f t="shared" si="76"/>
        <v>0</v>
      </c>
      <c r="S69" s="26">
        <f t="shared" si="76"/>
        <v>0</v>
      </c>
      <c r="T69" s="26">
        <f t="shared" si="76"/>
        <v>0</v>
      </c>
      <c r="U69" s="26">
        <f t="shared" si="76"/>
        <v>0</v>
      </c>
      <c r="V69" s="26">
        <f t="shared" si="76"/>
        <v>0</v>
      </c>
      <c r="W69" s="26">
        <f t="shared" si="76"/>
        <v>0</v>
      </c>
      <c r="X69" s="26">
        <f t="shared" si="76"/>
        <v>0</v>
      </c>
      <c r="Y69" s="26">
        <f t="shared" si="76"/>
        <v>0</v>
      </c>
      <c r="Z69" s="26">
        <f t="shared" si="76"/>
        <v>0</v>
      </c>
      <c r="AA69" s="26">
        <f t="shared" si="76"/>
        <v>0</v>
      </c>
      <c r="AB69" s="26">
        <f t="shared" si="76"/>
        <v>0</v>
      </c>
      <c r="AC69" s="26">
        <f t="shared" si="76"/>
        <v>0</v>
      </c>
      <c r="AD69" s="26">
        <f t="shared" si="76"/>
        <v>0</v>
      </c>
      <c r="AE69" s="26">
        <f t="shared" si="76"/>
        <v>0</v>
      </c>
      <c r="AF69" s="26">
        <f t="shared" si="76"/>
        <v>0</v>
      </c>
      <c r="AG69" s="26">
        <f t="shared" si="76"/>
        <v>0</v>
      </c>
      <c r="AH69" s="26">
        <f t="shared" si="76"/>
        <v>0</v>
      </c>
      <c r="AI69" s="26">
        <f t="shared" si="76"/>
        <v>0</v>
      </c>
      <c r="AJ69" s="26">
        <f t="shared" si="76"/>
        <v>0</v>
      </c>
      <c r="AK69" s="26">
        <f t="shared" si="76"/>
        <v>0</v>
      </c>
      <c r="AL69" s="26">
        <f t="shared" si="76"/>
        <v>0</v>
      </c>
      <c r="AM69" s="26">
        <f t="shared" si="76"/>
        <v>0</v>
      </c>
    </row>
    <row r="70" spans="1:41" ht="15.75" x14ac:dyDescent="0.25">
      <c r="A70" s="592"/>
      <c r="B70" s="13" t="str">
        <f t="shared" si="63"/>
        <v>Refrigeration</v>
      </c>
      <c r="C70" s="26">
        <f t="shared" si="66"/>
        <v>0</v>
      </c>
      <c r="D70" s="26">
        <f t="shared" ref="D70:AM70" si="77">((D16*0.5)+C34-D52)*D89*D$93*D$2</f>
        <v>0</v>
      </c>
      <c r="E70" s="26">
        <f t="shared" si="77"/>
        <v>4.7404877571314996</v>
      </c>
      <c r="F70" s="26">
        <f t="shared" si="77"/>
        <v>10.23584486329845</v>
      </c>
      <c r="G70" s="26">
        <f t="shared" si="77"/>
        <v>14.582966307399598</v>
      </c>
      <c r="H70" s="26">
        <f t="shared" si="77"/>
        <v>47.161513253307326</v>
      </c>
      <c r="I70" s="26">
        <f t="shared" si="77"/>
        <v>75.427515931020608</v>
      </c>
      <c r="J70" s="26">
        <f t="shared" si="77"/>
        <v>75.231739193694366</v>
      </c>
      <c r="K70" s="26">
        <f t="shared" si="77"/>
        <v>281.25641003958964</v>
      </c>
      <c r="L70" s="26">
        <f t="shared" si="77"/>
        <v>800.14246995993335</v>
      </c>
      <c r="M70" s="26">
        <f t="shared" si="77"/>
        <v>1522.2773444506536</v>
      </c>
      <c r="N70" s="26">
        <f t="shared" si="77"/>
        <v>1813.4672118098249</v>
      </c>
      <c r="O70" s="26">
        <f t="shared" si="77"/>
        <v>1805.7836922132353</v>
      </c>
      <c r="P70" s="26">
        <f t="shared" si="77"/>
        <v>1602.2860415450409</v>
      </c>
      <c r="Q70" s="26">
        <f t="shared" si="77"/>
        <v>1833.6926540198021</v>
      </c>
      <c r="R70" s="26">
        <f t="shared" si="77"/>
        <v>2012.449639202722</v>
      </c>
      <c r="S70" s="26">
        <f t="shared" si="77"/>
        <v>2219.2340243329677</v>
      </c>
      <c r="T70" s="26">
        <f t="shared" si="77"/>
        <v>3172.4587989647425</v>
      </c>
      <c r="U70" s="26">
        <f t="shared" si="77"/>
        <v>3291.4612869216371</v>
      </c>
      <c r="V70" s="26">
        <f t="shared" si="77"/>
        <v>3282.9180975585086</v>
      </c>
      <c r="W70" s="26">
        <f t="shared" si="77"/>
        <v>3135.7268482228287</v>
      </c>
      <c r="X70" s="26">
        <f t="shared" si="77"/>
        <v>2004.4730166111833</v>
      </c>
      <c r="Y70" s="26">
        <f t="shared" si="77"/>
        <v>1994.918117920123</v>
      </c>
      <c r="Z70" s="26">
        <f t="shared" si="77"/>
        <v>1924.8480697502221</v>
      </c>
      <c r="AA70" s="26">
        <f t="shared" si="77"/>
        <v>1805.7836922132353</v>
      </c>
      <c r="AB70" s="26">
        <f t="shared" si="77"/>
        <v>1602.2860415450409</v>
      </c>
      <c r="AC70" s="26">
        <f t="shared" si="77"/>
        <v>1833.6926540198021</v>
      </c>
      <c r="AD70" s="26">
        <f t="shared" si="77"/>
        <v>2012.449639202722</v>
      </c>
      <c r="AE70" s="26">
        <f t="shared" si="77"/>
        <v>2219.2340243329677</v>
      </c>
      <c r="AF70" s="26">
        <f t="shared" si="77"/>
        <v>0</v>
      </c>
      <c r="AG70" s="26">
        <f t="shared" si="77"/>
        <v>0</v>
      </c>
      <c r="AH70" s="26">
        <f t="shared" si="77"/>
        <v>0</v>
      </c>
      <c r="AI70" s="26">
        <f t="shared" si="77"/>
        <v>0</v>
      </c>
      <c r="AJ70" s="26">
        <f t="shared" si="77"/>
        <v>0</v>
      </c>
      <c r="AK70" s="26">
        <f t="shared" si="77"/>
        <v>0</v>
      </c>
      <c r="AL70" s="26">
        <f t="shared" si="77"/>
        <v>0</v>
      </c>
      <c r="AM70" s="26">
        <f t="shared" si="77"/>
        <v>0</v>
      </c>
    </row>
    <row r="71" spans="1:41" ht="15.75" x14ac:dyDescent="0.25">
      <c r="A71" s="592"/>
      <c r="B71" s="13" t="str">
        <f t="shared" si="63"/>
        <v>Water Heating</v>
      </c>
      <c r="C71" s="26">
        <f t="shared" si="66"/>
        <v>0</v>
      </c>
      <c r="D71" s="26">
        <f t="shared" ref="D71:AM71" si="78">((D17*0.5)+C35-D53)*D90*D$93*D$2</f>
        <v>0</v>
      </c>
      <c r="E71" s="26">
        <f t="shared" si="78"/>
        <v>0</v>
      </c>
      <c r="F71" s="26">
        <f t="shared" si="78"/>
        <v>0</v>
      </c>
      <c r="G71" s="26">
        <f t="shared" si="78"/>
        <v>0</v>
      </c>
      <c r="H71" s="26">
        <f t="shared" si="78"/>
        <v>0</v>
      </c>
      <c r="I71" s="26">
        <f t="shared" si="78"/>
        <v>68.355082664846989</v>
      </c>
      <c r="J71" s="26">
        <f t="shared" si="78"/>
        <v>138.41060406033958</v>
      </c>
      <c r="K71" s="26">
        <f t="shared" si="78"/>
        <v>138.17706741063719</v>
      </c>
      <c r="L71" s="26">
        <f t="shared" si="78"/>
        <v>95.157501049274387</v>
      </c>
      <c r="M71" s="26">
        <f t="shared" si="78"/>
        <v>102.9504048363945</v>
      </c>
      <c r="N71" s="26">
        <f t="shared" si="78"/>
        <v>105.75427916988002</v>
      </c>
      <c r="O71" s="26">
        <f t="shared" si="78"/>
        <v>113.51439473289298</v>
      </c>
      <c r="P71" s="26">
        <f t="shared" si="78"/>
        <v>92.894265353518193</v>
      </c>
      <c r="Q71" s="26">
        <f t="shared" si="78"/>
        <v>90.915121787291994</v>
      </c>
      <c r="R71" s="26">
        <f t="shared" si="78"/>
        <v>88.137312373043997</v>
      </c>
      <c r="S71" s="26">
        <f t="shared" si="78"/>
        <v>100.9079878725765</v>
      </c>
      <c r="T71" s="26">
        <f t="shared" si="78"/>
        <v>132.67983361725177</v>
      </c>
      <c r="U71" s="26">
        <f t="shared" si="78"/>
        <v>136.71016532969398</v>
      </c>
      <c r="V71" s="26">
        <f t="shared" si="78"/>
        <v>138.41060406033958</v>
      </c>
      <c r="W71" s="26">
        <f t="shared" si="78"/>
        <v>138.17706741063719</v>
      </c>
      <c r="X71" s="26">
        <f t="shared" si="78"/>
        <v>95.157501049274387</v>
      </c>
      <c r="Y71" s="26">
        <f t="shared" si="78"/>
        <v>102.9504048363945</v>
      </c>
      <c r="Z71" s="26">
        <f t="shared" si="78"/>
        <v>105.75427916988002</v>
      </c>
      <c r="AA71" s="26">
        <f t="shared" si="78"/>
        <v>113.51439473289298</v>
      </c>
      <c r="AB71" s="26">
        <f t="shared" si="78"/>
        <v>92.894265353518193</v>
      </c>
      <c r="AC71" s="26">
        <f t="shared" si="78"/>
        <v>90.915121787291994</v>
      </c>
      <c r="AD71" s="26">
        <f t="shared" si="78"/>
        <v>88.137312373043997</v>
      </c>
      <c r="AE71" s="26">
        <f t="shared" si="78"/>
        <v>100.9079878725765</v>
      </c>
      <c r="AF71" s="26">
        <f t="shared" si="78"/>
        <v>0</v>
      </c>
      <c r="AG71" s="26">
        <f t="shared" si="78"/>
        <v>0</v>
      </c>
      <c r="AH71" s="26">
        <f t="shared" si="78"/>
        <v>0</v>
      </c>
      <c r="AI71" s="26">
        <f t="shared" si="78"/>
        <v>0</v>
      </c>
      <c r="AJ71" s="26">
        <f t="shared" si="78"/>
        <v>0</v>
      </c>
      <c r="AK71" s="26">
        <f t="shared" si="78"/>
        <v>0</v>
      </c>
      <c r="AL71" s="26">
        <f t="shared" si="78"/>
        <v>0</v>
      </c>
      <c r="AM71" s="26">
        <f t="shared" si="78"/>
        <v>0</v>
      </c>
    </row>
    <row r="72" spans="1:41" ht="15.75" customHeight="1" x14ac:dyDescent="0.25">
      <c r="A72" s="592"/>
      <c r="B72" s="13" t="str">
        <f t="shared" ref="B72" si="79">B54</f>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25">
      <c r="A73" s="592"/>
      <c r="B73" s="233" t="s">
        <v>25</v>
      </c>
      <c r="C73" s="26">
        <f>SUM(C59:C72)</f>
        <v>0</v>
      </c>
      <c r="D73" s="26">
        <f>SUM(D59:D72)</f>
        <v>831.88317816802851</v>
      </c>
      <c r="E73" s="26">
        <f t="shared" ref="E73:AM73" si="80">SUM(E59:E72)</f>
        <v>4529.8422500238003</v>
      </c>
      <c r="F73" s="26">
        <f t="shared" si="80"/>
        <v>9662.5122755651755</v>
      </c>
      <c r="G73" s="26">
        <f t="shared" si="80"/>
        <v>17784.508320632023</v>
      </c>
      <c r="H73" s="26">
        <f t="shared" si="80"/>
        <v>30356.181176761991</v>
      </c>
      <c r="I73" s="26">
        <f t="shared" si="80"/>
        <v>50189.141634031192</v>
      </c>
      <c r="J73" s="26">
        <f t="shared" si="80"/>
        <v>44746.934733389906</v>
      </c>
      <c r="K73" s="26">
        <f t="shared" si="80"/>
        <v>52709.938669607021</v>
      </c>
      <c r="L73" s="26">
        <f t="shared" si="80"/>
        <v>44976.598868449015</v>
      </c>
      <c r="M73" s="26">
        <f t="shared" si="80"/>
        <v>47270.984544581625</v>
      </c>
      <c r="N73" s="26">
        <f t="shared" si="80"/>
        <v>68699.260105893263</v>
      </c>
      <c r="O73" s="26">
        <f t="shared" si="80"/>
        <v>84894.456937930358</v>
      </c>
      <c r="P73" s="26">
        <f t="shared" si="80"/>
        <v>64335.148546424745</v>
      </c>
      <c r="Q73" s="26">
        <f t="shared" si="80"/>
        <v>72417.018924771633</v>
      </c>
      <c r="R73" s="26">
        <f t="shared" si="80"/>
        <v>80117.156148287017</v>
      </c>
      <c r="S73" s="26">
        <f t="shared" si="80"/>
        <v>106649.6349342427</v>
      </c>
      <c r="T73" s="26">
        <f t="shared" si="80"/>
        <v>156890.21922665107</v>
      </c>
      <c r="U73" s="26">
        <f t="shared" si="80"/>
        <v>202591.30147309575</v>
      </c>
      <c r="V73" s="26">
        <f t="shared" si="80"/>
        <v>170849.11830681184</v>
      </c>
      <c r="W73" s="26">
        <f t="shared" si="80"/>
        <v>143938.1717754101</v>
      </c>
      <c r="X73" s="26">
        <f t="shared" si="80"/>
        <v>91950.951732043453</v>
      </c>
      <c r="Y73" s="26">
        <f t="shared" si="80"/>
        <v>78707.901888297172</v>
      </c>
      <c r="Z73" s="26">
        <f t="shared" si="80"/>
        <v>82239.882508981696</v>
      </c>
      <c r="AA73" s="26">
        <f t="shared" si="80"/>
        <v>84894.456937930358</v>
      </c>
      <c r="AB73" s="26">
        <f t="shared" si="80"/>
        <v>64335.148546424745</v>
      </c>
      <c r="AC73" s="26">
        <f t="shared" si="80"/>
        <v>72417.018924771633</v>
      </c>
      <c r="AD73" s="26">
        <f t="shared" si="80"/>
        <v>80117.156148287017</v>
      </c>
      <c r="AE73" s="26">
        <f t="shared" si="80"/>
        <v>106649.6349342427</v>
      </c>
      <c r="AF73" s="26">
        <f t="shared" si="80"/>
        <v>0</v>
      </c>
      <c r="AG73" s="26">
        <f t="shared" si="80"/>
        <v>0</v>
      </c>
      <c r="AH73" s="26">
        <f t="shared" si="80"/>
        <v>0</v>
      </c>
      <c r="AI73" s="26">
        <f t="shared" si="80"/>
        <v>0</v>
      </c>
      <c r="AJ73" s="26">
        <f t="shared" si="80"/>
        <v>0</v>
      </c>
      <c r="AK73" s="26">
        <f t="shared" si="80"/>
        <v>0</v>
      </c>
      <c r="AL73" s="26">
        <f t="shared" si="80"/>
        <v>0</v>
      </c>
      <c r="AM73" s="26">
        <f t="shared" si="80"/>
        <v>0</v>
      </c>
    </row>
    <row r="74" spans="1:41" ht="16.5" customHeight="1" thickBot="1" x14ac:dyDescent="0.3">
      <c r="A74" s="593"/>
      <c r="B74" s="135" t="s">
        <v>26</v>
      </c>
      <c r="C74" s="27">
        <f>C73</f>
        <v>0</v>
      </c>
      <c r="D74" s="27">
        <f>C74+D73</f>
        <v>831.88317816802851</v>
      </c>
      <c r="E74" s="27">
        <f t="shared" ref="E74:AM74" si="81">D74+E73</f>
        <v>5361.7254281918285</v>
      </c>
      <c r="F74" s="27">
        <f t="shared" si="81"/>
        <v>15024.237703757004</v>
      </c>
      <c r="G74" s="27">
        <f t="shared" si="81"/>
        <v>32808.746024389024</v>
      </c>
      <c r="H74" s="27">
        <f t="shared" si="81"/>
        <v>63164.927201151018</v>
      </c>
      <c r="I74" s="27">
        <f t="shared" si="81"/>
        <v>113354.0688351822</v>
      </c>
      <c r="J74" s="27">
        <f t="shared" si="81"/>
        <v>158101.00356857211</v>
      </c>
      <c r="K74" s="27">
        <f t="shared" si="81"/>
        <v>210810.94223817912</v>
      </c>
      <c r="L74" s="27">
        <f t="shared" si="81"/>
        <v>255787.54110662814</v>
      </c>
      <c r="M74" s="27">
        <f t="shared" si="81"/>
        <v>303058.52565120975</v>
      </c>
      <c r="N74" s="27">
        <f t="shared" si="81"/>
        <v>371757.785757103</v>
      </c>
      <c r="O74" s="27">
        <f t="shared" si="81"/>
        <v>456652.24269503338</v>
      </c>
      <c r="P74" s="27">
        <f t="shared" si="81"/>
        <v>520987.39124145813</v>
      </c>
      <c r="Q74" s="27">
        <f t="shared" si="81"/>
        <v>593404.41016622982</v>
      </c>
      <c r="R74" s="27">
        <f t="shared" si="81"/>
        <v>673521.56631451682</v>
      </c>
      <c r="S74" s="27">
        <f t="shared" si="81"/>
        <v>780171.20124875952</v>
      </c>
      <c r="T74" s="27">
        <f t="shared" si="81"/>
        <v>937061.42047541053</v>
      </c>
      <c r="U74" s="27">
        <f t="shared" si="81"/>
        <v>1139652.7219485063</v>
      </c>
      <c r="V74" s="27">
        <f t="shared" si="81"/>
        <v>1310501.8402553182</v>
      </c>
      <c r="W74" s="27">
        <f t="shared" si="81"/>
        <v>1454440.0120307284</v>
      </c>
      <c r="X74" s="27">
        <f t="shared" si="81"/>
        <v>1546390.9637627718</v>
      </c>
      <c r="Y74" s="27">
        <f t="shared" si="81"/>
        <v>1625098.865651069</v>
      </c>
      <c r="Z74" s="27">
        <f t="shared" si="81"/>
        <v>1707338.7481600507</v>
      </c>
      <c r="AA74" s="27">
        <f t="shared" si="81"/>
        <v>1792233.205097981</v>
      </c>
      <c r="AB74" s="27">
        <f t="shared" si="81"/>
        <v>1856568.3536444057</v>
      </c>
      <c r="AC74" s="27">
        <f t="shared" si="81"/>
        <v>1928985.3725691773</v>
      </c>
      <c r="AD74" s="27">
        <f t="shared" si="81"/>
        <v>2009102.5287174643</v>
      </c>
      <c r="AE74" s="27">
        <f t="shared" si="81"/>
        <v>2115752.1636517071</v>
      </c>
      <c r="AF74" s="27">
        <f t="shared" si="81"/>
        <v>2115752.1636517071</v>
      </c>
      <c r="AG74" s="27">
        <f t="shared" si="81"/>
        <v>2115752.1636517071</v>
      </c>
      <c r="AH74" s="27">
        <f t="shared" si="81"/>
        <v>2115752.1636517071</v>
      </c>
      <c r="AI74" s="27">
        <f t="shared" si="81"/>
        <v>2115752.1636517071</v>
      </c>
      <c r="AJ74" s="27">
        <f t="shared" si="81"/>
        <v>2115752.1636517071</v>
      </c>
      <c r="AK74" s="27">
        <f t="shared" si="81"/>
        <v>2115752.1636517071</v>
      </c>
      <c r="AL74" s="27">
        <f t="shared" si="81"/>
        <v>2115752.1636517071</v>
      </c>
      <c r="AM74" s="27">
        <f t="shared" si="81"/>
        <v>2115752.1636517071</v>
      </c>
    </row>
    <row r="75" spans="1:41" x14ac:dyDescent="0.25">
      <c r="A75" s="8"/>
      <c r="B75" s="33"/>
      <c r="C75" s="201"/>
      <c r="D75" s="202"/>
      <c r="E75" s="201"/>
      <c r="F75" s="202"/>
      <c r="G75" s="201"/>
      <c r="H75" s="202"/>
      <c r="I75" s="201"/>
      <c r="J75" s="202"/>
      <c r="K75" s="201"/>
      <c r="L75" s="202"/>
      <c r="M75" s="201"/>
      <c r="N75" s="202"/>
      <c r="O75" s="201"/>
      <c r="P75" s="202"/>
      <c r="Q75" s="201"/>
      <c r="R75" s="202"/>
      <c r="S75" s="201"/>
      <c r="T75" s="202"/>
      <c r="U75" s="201"/>
      <c r="V75" s="202"/>
      <c r="W75" s="201"/>
      <c r="X75" s="202"/>
      <c r="Y75" s="201"/>
      <c r="Z75" s="202"/>
      <c r="AA75" s="201"/>
      <c r="AB75" s="202"/>
      <c r="AC75" s="201"/>
      <c r="AD75" s="202"/>
      <c r="AE75" s="201"/>
      <c r="AF75" s="202"/>
      <c r="AG75" s="201"/>
      <c r="AH75" s="202"/>
      <c r="AI75" s="201"/>
      <c r="AJ75" s="202"/>
      <c r="AK75" s="201"/>
      <c r="AL75" s="202"/>
      <c r="AM75" s="201"/>
    </row>
    <row r="76" spans="1:41"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190"/>
    </row>
    <row r="77" spans="1:41" ht="16.5" thickBot="1" x14ac:dyDescent="0.3">
      <c r="A77" s="594" t="s">
        <v>12</v>
      </c>
      <c r="B77" s="232" t="s">
        <v>154</v>
      </c>
      <c r="C77" s="142">
        <f>C$4</f>
        <v>44927</v>
      </c>
      <c r="D77" s="142">
        <f t="shared" ref="D77:AM77" si="82">D$4</f>
        <v>44958</v>
      </c>
      <c r="E77" s="142">
        <f t="shared" si="82"/>
        <v>44986</v>
      </c>
      <c r="F77" s="142">
        <f t="shared" si="82"/>
        <v>45017</v>
      </c>
      <c r="G77" s="142">
        <f t="shared" si="82"/>
        <v>45047</v>
      </c>
      <c r="H77" s="142">
        <f t="shared" si="82"/>
        <v>45078</v>
      </c>
      <c r="I77" s="142">
        <f t="shared" si="82"/>
        <v>45108</v>
      </c>
      <c r="J77" s="142">
        <f t="shared" si="82"/>
        <v>45139</v>
      </c>
      <c r="K77" s="142">
        <f t="shared" si="82"/>
        <v>45170</v>
      </c>
      <c r="L77" s="142">
        <f t="shared" si="82"/>
        <v>45200</v>
      </c>
      <c r="M77" s="142">
        <f t="shared" si="82"/>
        <v>45231</v>
      </c>
      <c r="N77" s="142">
        <f t="shared" si="82"/>
        <v>45261</v>
      </c>
      <c r="O77" s="142">
        <f t="shared" si="82"/>
        <v>45292</v>
      </c>
      <c r="P77" s="142">
        <f t="shared" si="82"/>
        <v>45323</v>
      </c>
      <c r="Q77" s="142">
        <f t="shared" si="82"/>
        <v>45352</v>
      </c>
      <c r="R77" s="142">
        <f t="shared" si="82"/>
        <v>45383</v>
      </c>
      <c r="S77" s="142">
        <f t="shared" si="82"/>
        <v>45413</v>
      </c>
      <c r="T77" s="142">
        <f t="shared" si="82"/>
        <v>45444</v>
      </c>
      <c r="U77" s="142">
        <f t="shared" si="82"/>
        <v>45474</v>
      </c>
      <c r="V77" s="142">
        <f t="shared" si="82"/>
        <v>45505</v>
      </c>
      <c r="W77" s="142">
        <f t="shared" si="82"/>
        <v>45536</v>
      </c>
      <c r="X77" s="142">
        <f t="shared" si="82"/>
        <v>45566</v>
      </c>
      <c r="Y77" s="142">
        <f t="shared" si="82"/>
        <v>45597</v>
      </c>
      <c r="Z77" s="142">
        <f t="shared" si="82"/>
        <v>45627</v>
      </c>
      <c r="AA77" s="142">
        <f t="shared" si="82"/>
        <v>45658</v>
      </c>
      <c r="AB77" s="142">
        <f t="shared" si="82"/>
        <v>45689</v>
      </c>
      <c r="AC77" s="142">
        <f t="shared" si="82"/>
        <v>45717</v>
      </c>
      <c r="AD77" s="142">
        <f t="shared" si="82"/>
        <v>45748</v>
      </c>
      <c r="AE77" s="142">
        <f t="shared" si="82"/>
        <v>45778</v>
      </c>
      <c r="AF77" s="142">
        <f t="shared" si="82"/>
        <v>45809</v>
      </c>
      <c r="AG77" s="142">
        <f t="shared" si="82"/>
        <v>45839</v>
      </c>
      <c r="AH77" s="142">
        <f t="shared" si="82"/>
        <v>45870</v>
      </c>
      <c r="AI77" s="142">
        <f t="shared" si="82"/>
        <v>45901</v>
      </c>
      <c r="AJ77" s="142">
        <f t="shared" si="82"/>
        <v>45931</v>
      </c>
      <c r="AK77" s="142">
        <f t="shared" si="82"/>
        <v>45962</v>
      </c>
      <c r="AL77" s="142">
        <f t="shared" si="82"/>
        <v>45992</v>
      </c>
      <c r="AM77" s="142">
        <f t="shared" si="82"/>
        <v>46023</v>
      </c>
      <c r="AO77" s="192" t="s">
        <v>174</v>
      </c>
    </row>
    <row r="78" spans="1:41" ht="15.75" customHeight="1" x14ac:dyDescent="0.25">
      <c r="A78" s="595"/>
      <c r="B78" s="13" t="str">
        <f>B59</f>
        <v>Air Comp</v>
      </c>
      <c r="C78" s="289">
        <v>8.5109000000000004E-2</v>
      </c>
      <c r="D78" s="289">
        <v>7.7715000000000006E-2</v>
      </c>
      <c r="E78" s="289">
        <v>8.6136000000000004E-2</v>
      </c>
      <c r="F78" s="289">
        <v>7.9796000000000006E-2</v>
      </c>
      <c r="G78" s="289">
        <v>8.5334999999999994E-2</v>
      </c>
      <c r="H78" s="289">
        <v>8.1994999999999998E-2</v>
      </c>
      <c r="I78" s="289">
        <v>8.4098999999999993E-2</v>
      </c>
      <c r="J78" s="289">
        <v>8.4198999999999996E-2</v>
      </c>
      <c r="K78" s="289">
        <v>8.2512000000000002E-2</v>
      </c>
      <c r="L78" s="289">
        <v>8.5277000000000006E-2</v>
      </c>
      <c r="M78" s="289">
        <v>8.2588999999999996E-2</v>
      </c>
      <c r="N78" s="289">
        <v>8.5237999999999994E-2</v>
      </c>
      <c r="O78" s="291">
        <f>C78</f>
        <v>8.5109000000000004E-2</v>
      </c>
      <c r="P78" s="291">
        <f t="shared" ref="P78:P90" si="83">D78</f>
        <v>7.7715000000000006E-2</v>
      </c>
      <c r="Q78" s="291">
        <f t="shared" ref="Q78:Q90" si="84">E78</f>
        <v>8.6136000000000004E-2</v>
      </c>
      <c r="R78" s="291">
        <f t="shared" ref="R78:R90" si="85">F78</f>
        <v>7.9796000000000006E-2</v>
      </c>
      <c r="S78" s="291">
        <f t="shared" ref="S78:S90" si="86">G78</f>
        <v>8.5334999999999994E-2</v>
      </c>
      <c r="T78" s="291">
        <f t="shared" ref="T78:T90" si="87">H78</f>
        <v>8.1994999999999998E-2</v>
      </c>
      <c r="U78" s="291">
        <f t="shared" ref="U78:U90" si="88">I78</f>
        <v>8.4098999999999993E-2</v>
      </c>
      <c r="V78" s="291">
        <f t="shared" ref="V78:V90" si="89">J78</f>
        <v>8.4198999999999996E-2</v>
      </c>
      <c r="W78" s="291">
        <f t="shared" ref="W78:W90" si="90">K78</f>
        <v>8.2512000000000002E-2</v>
      </c>
      <c r="X78" s="291">
        <f t="shared" ref="X78:X90" si="91">L78</f>
        <v>8.5277000000000006E-2</v>
      </c>
      <c r="Y78" s="291">
        <f t="shared" ref="Y78:Y90" si="92">M78</f>
        <v>8.2588999999999996E-2</v>
      </c>
      <c r="Z78" s="291">
        <f t="shared" ref="Z78:Z90" si="93">N78</f>
        <v>8.5237999999999994E-2</v>
      </c>
      <c r="AA78" s="291">
        <f t="shared" ref="AA78:AA90" si="94">O78</f>
        <v>8.5109000000000004E-2</v>
      </c>
      <c r="AB78" s="291">
        <f t="shared" ref="AB78:AB90" si="95">P78</f>
        <v>7.7715000000000006E-2</v>
      </c>
      <c r="AC78" s="291">
        <f t="shared" ref="AC78:AC90" si="96">Q78</f>
        <v>8.6136000000000004E-2</v>
      </c>
      <c r="AD78" s="291">
        <f t="shared" ref="AD78:AD90" si="97">R78</f>
        <v>7.9796000000000006E-2</v>
      </c>
      <c r="AE78" s="291">
        <f t="shared" ref="AE78:AE90" si="98">S78</f>
        <v>8.5334999999999994E-2</v>
      </c>
      <c r="AF78" s="291">
        <f t="shared" ref="AF78:AF90" si="99">T78</f>
        <v>8.1994999999999998E-2</v>
      </c>
      <c r="AG78" s="291">
        <f t="shared" ref="AG78:AG90" si="100">U78</f>
        <v>8.4098999999999993E-2</v>
      </c>
      <c r="AH78" s="291">
        <f t="shared" ref="AH78:AH90" si="101">V78</f>
        <v>8.4198999999999996E-2</v>
      </c>
      <c r="AI78" s="291">
        <f t="shared" ref="AI78:AI90" si="102">W78</f>
        <v>8.2512000000000002E-2</v>
      </c>
      <c r="AJ78" s="291">
        <f t="shared" ref="AJ78:AJ90" si="103">X78</f>
        <v>8.5277000000000006E-2</v>
      </c>
      <c r="AK78" s="291">
        <f t="shared" ref="AK78:AK90" si="104">Y78</f>
        <v>8.2588999999999996E-2</v>
      </c>
      <c r="AL78" s="291">
        <f t="shared" ref="AL78:AL90" si="105">Z78</f>
        <v>8.5237999999999994E-2</v>
      </c>
      <c r="AM78" s="291">
        <f t="shared" ref="AM78:AM90" si="106">AA78</f>
        <v>8.5109000000000004E-2</v>
      </c>
      <c r="AO78" s="205">
        <f t="shared" ref="AO78:AO90" si="107">SUM(C78:N78)</f>
        <v>1.0000000000000002</v>
      </c>
    </row>
    <row r="79" spans="1:41" ht="15.75" x14ac:dyDescent="0.25">
      <c r="A79" s="595"/>
      <c r="B79" s="13" t="str">
        <f t="shared" ref="B79:B90" si="108">B60</f>
        <v>Building Shell</v>
      </c>
      <c r="C79" s="289">
        <v>0.107824</v>
      </c>
      <c r="D79" s="289">
        <v>9.1051999999999994E-2</v>
      </c>
      <c r="E79" s="289">
        <v>7.1135000000000004E-2</v>
      </c>
      <c r="F79" s="289">
        <v>4.1179E-2</v>
      </c>
      <c r="G79" s="289">
        <v>4.4423999999999998E-2</v>
      </c>
      <c r="H79" s="289">
        <v>0.106128</v>
      </c>
      <c r="I79" s="289">
        <v>0.14288100000000001</v>
      </c>
      <c r="J79" s="289">
        <v>0.133494</v>
      </c>
      <c r="K79" s="289">
        <v>5.781E-2</v>
      </c>
      <c r="L79" s="289">
        <v>3.8018000000000003E-2</v>
      </c>
      <c r="M79" s="289">
        <v>6.2103999999999999E-2</v>
      </c>
      <c r="N79" s="289">
        <v>0.10395</v>
      </c>
      <c r="O79" s="291">
        <f t="shared" ref="O79:O90" si="109">C79</f>
        <v>0.107824</v>
      </c>
      <c r="P79" s="291">
        <f t="shared" si="83"/>
        <v>9.1051999999999994E-2</v>
      </c>
      <c r="Q79" s="291">
        <f t="shared" si="84"/>
        <v>7.1135000000000004E-2</v>
      </c>
      <c r="R79" s="291">
        <f t="shared" si="85"/>
        <v>4.1179E-2</v>
      </c>
      <c r="S79" s="291">
        <f t="shared" si="86"/>
        <v>4.4423999999999998E-2</v>
      </c>
      <c r="T79" s="291">
        <f t="shared" si="87"/>
        <v>0.106128</v>
      </c>
      <c r="U79" s="291">
        <f t="shared" si="88"/>
        <v>0.14288100000000001</v>
      </c>
      <c r="V79" s="291">
        <f t="shared" si="89"/>
        <v>0.133494</v>
      </c>
      <c r="W79" s="291">
        <f t="shared" si="90"/>
        <v>5.781E-2</v>
      </c>
      <c r="X79" s="291">
        <f t="shared" si="91"/>
        <v>3.8018000000000003E-2</v>
      </c>
      <c r="Y79" s="291">
        <f t="shared" si="92"/>
        <v>6.2103999999999999E-2</v>
      </c>
      <c r="Z79" s="291">
        <f t="shared" si="93"/>
        <v>0.10395</v>
      </c>
      <c r="AA79" s="291">
        <f t="shared" si="94"/>
        <v>0.107824</v>
      </c>
      <c r="AB79" s="291">
        <f t="shared" si="95"/>
        <v>9.1051999999999994E-2</v>
      </c>
      <c r="AC79" s="291">
        <f t="shared" si="96"/>
        <v>7.1135000000000004E-2</v>
      </c>
      <c r="AD79" s="291">
        <f t="shared" si="97"/>
        <v>4.1179E-2</v>
      </c>
      <c r="AE79" s="291">
        <f t="shared" si="98"/>
        <v>4.4423999999999998E-2</v>
      </c>
      <c r="AF79" s="291">
        <f t="shared" si="99"/>
        <v>0.106128</v>
      </c>
      <c r="AG79" s="291">
        <f t="shared" si="100"/>
        <v>0.14288100000000001</v>
      </c>
      <c r="AH79" s="291">
        <f t="shared" si="101"/>
        <v>0.133494</v>
      </c>
      <c r="AI79" s="291">
        <f t="shared" si="102"/>
        <v>5.781E-2</v>
      </c>
      <c r="AJ79" s="291">
        <f t="shared" si="103"/>
        <v>3.8018000000000003E-2</v>
      </c>
      <c r="AK79" s="291">
        <f t="shared" si="104"/>
        <v>6.2103999999999999E-2</v>
      </c>
      <c r="AL79" s="291">
        <f t="shared" si="105"/>
        <v>0.10395</v>
      </c>
      <c r="AM79" s="291">
        <f t="shared" si="106"/>
        <v>0.107824</v>
      </c>
      <c r="AO79" s="205">
        <f t="shared" si="107"/>
        <v>0.99999900000000008</v>
      </c>
    </row>
    <row r="80" spans="1:41" ht="15.75" x14ac:dyDescent="0.25">
      <c r="A80" s="595"/>
      <c r="B80" s="13" t="str">
        <f t="shared" si="108"/>
        <v>Cooking</v>
      </c>
      <c r="C80" s="289">
        <v>8.6096000000000006E-2</v>
      </c>
      <c r="D80" s="289">
        <v>7.8608999999999998E-2</v>
      </c>
      <c r="E80" s="289">
        <v>8.1547999999999995E-2</v>
      </c>
      <c r="F80" s="289">
        <v>7.2947999999999999E-2</v>
      </c>
      <c r="G80" s="289">
        <v>8.6277000000000006E-2</v>
      </c>
      <c r="H80" s="289">
        <v>8.3294000000000007E-2</v>
      </c>
      <c r="I80" s="289">
        <v>8.5859000000000005E-2</v>
      </c>
      <c r="J80" s="289">
        <v>8.5885000000000003E-2</v>
      </c>
      <c r="K80" s="289">
        <v>8.3474999999999994E-2</v>
      </c>
      <c r="L80" s="289">
        <v>8.6262000000000005E-2</v>
      </c>
      <c r="M80" s="289">
        <v>8.3496000000000001E-2</v>
      </c>
      <c r="N80" s="289">
        <v>8.6250999999999994E-2</v>
      </c>
      <c r="O80" s="291">
        <f t="shared" si="109"/>
        <v>8.6096000000000006E-2</v>
      </c>
      <c r="P80" s="291">
        <f t="shared" si="83"/>
        <v>7.8608999999999998E-2</v>
      </c>
      <c r="Q80" s="291">
        <f t="shared" si="84"/>
        <v>8.1547999999999995E-2</v>
      </c>
      <c r="R80" s="291">
        <f t="shared" si="85"/>
        <v>7.2947999999999999E-2</v>
      </c>
      <c r="S80" s="291">
        <f t="shared" si="86"/>
        <v>8.6277000000000006E-2</v>
      </c>
      <c r="T80" s="291">
        <f t="shared" si="87"/>
        <v>8.3294000000000007E-2</v>
      </c>
      <c r="U80" s="291">
        <f t="shared" si="88"/>
        <v>8.5859000000000005E-2</v>
      </c>
      <c r="V80" s="291">
        <f t="shared" si="89"/>
        <v>8.5885000000000003E-2</v>
      </c>
      <c r="W80" s="291">
        <f t="shared" si="90"/>
        <v>8.3474999999999994E-2</v>
      </c>
      <c r="X80" s="291">
        <f t="shared" si="91"/>
        <v>8.6262000000000005E-2</v>
      </c>
      <c r="Y80" s="291">
        <f t="shared" si="92"/>
        <v>8.3496000000000001E-2</v>
      </c>
      <c r="Z80" s="291">
        <f t="shared" si="93"/>
        <v>8.6250999999999994E-2</v>
      </c>
      <c r="AA80" s="291">
        <f t="shared" si="94"/>
        <v>8.6096000000000006E-2</v>
      </c>
      <c r="AB80" s="291">
        <f t="shared" si="95"/>
        <v>7.8608999999999998E-2</v>
      </c>
      <c r="AC80" s="291">
        <f t="shared" si="96"/>
        <v>8.1547999999999995E-2</v>
      </c>
      <c r="AD80" s="291">
        <f t="shared" si="97"/>
        <v>7.2947999999999999E-2</v>
      </c>
      <c r="AE80" s="291">
        <f t="shared" si="98"/>
        <v>8.6277000000000006E-2</v>
      </c>
      <c r="AF80" s="291">
        <f t="shared" si="99"/>
        <v>8.3294000000000007E-2</v>
      </c>
      <c r="AG80" s="291">
        <f t="shared" si="100"/>
        <v>8.5859000000000005E-2</v>
      </c>
      <c r="AH80" s="291">
        <f t="shared" si="101"/>
        <v>8.5885000000000003E-2</v>
      </c>
      <c r="AI80" s="291">
        <f t="shared" si="102"/>
        <v>8.3474999999999994E-2</v>
      </c>
      <c r="AJ80" s="291">
        <f t="shared" si="103"/>
        <v>8.6262000000000005E-2</v>
      </c>
      <c r="AK80" s="291">
        <f t="shared" si="104"/>
        <v>8.3496000000000001E-2</v>
      </c>
      <c r="AL80" s="291">
        <f t="shared" si="105"/>
        <v>8.6250999999999994E-2</v>
      </c>
      <c r="AM80" s="291">
        <f t="shared" si="106"/>
        <v>8.6096000000000006E-2</v>
      </c>
      <c r="AO80" s="205">
        <f t="shared" si="107"/>
        <v>0.99999999999999989</v>
      </c>
    </row>
    <row r="81" spans="1:41" ht="15.75" x14ac:dyDescent="0.25">
      <c r="A81" s="595"/>
      <c r="B81" s="13" t="str">
        <f t="shared" si="108"/>
        <v>Cooling</v>
      </c>
      <c r="C81" s="289">
        <v>6.0000000000000002E-6</v>
      </c>
      <c r="D81" s="289">
        <v>2.4699999999999999E-4</v>
      </c>
      <c r="E81" s="289">
        <v>7.2360000000000002E-3</v>
      </c>
      <c r="F81" s="289">
        <v>2.1690999999999998E-2</v>
      </c>
      <c r="G81" s="289">
        <v>6.2979999999999994E-2</v>
      </c>
      <c r="H81" s="289">
        <v>0.21317</v>
      </c>
      <c r="I81" s="289">
        <v>0.29002899999999998</v>
      </c>
      <c r="J81" s="289">
        <v>0.270206</v>
      </c>
      <c r="K81" s="289">
        <v>0.108695</v>
      </c>
      <c r="L81" s="289">
        <v>1.9643000000000001E-2</v>
      </c>
      <c r="M81" s="289">
        <v>6.0299999999999998E-3</v>
      </c>
      <c r="N81" s="289">
        <v>6.3999999999999997E-5</v>
      </c>
      <c r="O81" s="291">
        <f t="shared" si="109"/>
        <v>6.0000000000000002E-6</v>
      </c>
      <c r="P81" s="291">
        <f t="shared" si="83"/>
        <v>2.4699999999999999E-4</v>
      </c>
      <c r="Q81" s="291">
        <f t="shared" si="84"/>
        <v>7.2360000000000002E-3</v>
      </c>
      <c r="R81" s="291">
        <f t="shared" si="85"/>
        <v>2.1690999999999998E-2</v>
      </c>
      <c r="S81" s="291">
        <f t="shared" si="86"/>
        <v>6.2979999999999994E-2</v>
      </c>
      <c r="T81" s="291">
        <f t="shared" si="87"/>
        <v>0.21317</v>
      </c>
      <c r="U81" s="291">
        <f t="shared" si="88"/>
        <v>0.29002899999999998</v>
      </c>
      <c r="V81" s="291">
        <f t="shared" si="89"/>
        <v>0.270206</v>
      </c>
      <c r="W81" s="291">
        <f t="shared" si="90"/>
        <v>0.108695</v>
      </c>
      <c r="X81" s="291">
        <f t="shared" si="91"/>
        <v>1.9643000000000001E-2</v>
      </c>
      <c r="Y81" s="291">
        <f t="shared" si="92"/>
        <v>6.0299999999999998E-3</v>
      </c>
      <c r="Z81" s="291">
        <f t="shared" si="93"/>
        <v>6.3999999999999997E-5</v>
      </c>
      <c r="AA81" s="291">
        <f t="shared" si="94"/>
        <v>6.0000000000000002E-6</v>
      </c>
      <c r="AB81" s="291">
        <f t="shared" si="95"/>
        <v>2.4699999999999999E-4</v>
      </c>
      <c r="AC81" s="291">
        <f t="shared" si="96"/>
        <v>7.2360000000000002E-3</v>
      </c>
      <c r="AD81" s="291">
        <f t="shared" si="97"/>
        <v>2.1690999999999998E-2</v>
      </c>
      <c r="AE81" s="291">
        <f t="shared" si="98"/>
        <v>6.2979999999999994E-2</v>
      </c>
      <c r="AF81" s="291">
        <f t="shared" si="99"/>
        <v>0.21317</v>
      </c>
      <c r="AG81" s="291">
        <f t="shared" si="100"/>
        <v>0.29002899999999998</v>
      </c>
      <c r="AH81" s="291">
        <f t="shared" si="101"/>
        <v>0.270206</v>
      </c>
      <c r="AI81" s="291">
        <f t="shared" si="102"/>
        <v>0.108695</v>
      </c>
      <c r="AJ81" s="291">
        <f t="shared" si="103"/>
        <v>1.9643000000000001E-2</v>
      </c>
      <c r="AK81" s="291">
        <f t="shared" si="104"/>
        <v>6.0299999999999998E-3</v>
      </c>
      <c r="AL81" s="291">
        <f t="shared" si="105"/>
        <v>6.3999999999999997E-5</v>
      </c>
      <c r="AM81" s="291">
        <f t="shared" si="106"/>
        <v>6.0000000000000002E-6</v>
      </c>
      <c r="AO81" s="205">
        <f t="shared" si="107"/>
        <v>0.9999969999999998</v>
      </c>
    </row>
    <row r="82" spans="1:41" ht="15.75" x14ac:dyDescent="0.25">
      <c r="A82" s="595"/>
      <c r="B82" s="13" t="str">
        <f t="shared" si="108"/>
        <v>Ext Lighting</v>
      </c>
      <c r="C82" s="289">
        <v>0.106265</v>
      </c>
      <c r="D82" s="289">
        <v>8.2161999999999999E-2</v>
      </c>
      <c r="E82" s="289">
        <v>7.0887000000000006E-2</v>
      </c>
      <c r="F82" s="289">
        <v>6.8145999999999998E-2</v>
      </c>
      <c r="G82" s="289">
        <v>8.1852999999999995E-2</v>
      </c>
      <c r="H82" s="289">
        <v>6.7163E-2</v>
      </c>
      <c r="I82" s="289">
        <v>8.6751999999999996E-2</v>
      </c>
      <c r="J82" s="289">
        <v>6.9401000000000004E-2</v>
      </c>
      <c r="K82" s="289">
        <v>8.2907999999999996E-2</v>
      </c>
      <c r="L82" s="289">
        <v>0.100507</v>
      </c>
      <c r="M82" s="289">
        <v>8.7251999999999996E-2</v>
      </c>
      <c r="N82" s="289">
        <v>9.6703999999999998E-2</v>
      </c>
      <c r="O82" s="291">
        <f t="shared" si="109"/>
        <v>0.106265</v>
      </c>
      <c r="P82" s="291">
        <f t="shared" si="83"/>
        <v>8.2161999999999999E-2</v>
      </c>
      <c r="Q82" s="291">
        <f t="shared" si="84"/>
        <v>7.0887000000000006E-2</v>
      </c>
      <c r="R82" s="291">
        <f t="shared" si="85"/>
        <v>6.8145999999999998E-2</v>
      </c>
      <c r="S82" s="291">
        <f t="shared" si="86"/>
        <v>8.1852999999999995E-2</v>
      </c>
      <c r="T82" s="291">
        <f t="shared" si="87"/>
        <v>6.7163E-2</v>
      </c>
      <c r="U82" s="291">
        <f t="shared" si="88"/>
        <v>8.6751999999999996E-2</v>
      </c>
      <c r="V82" s="291">
        <f t="shared" si="89"/>
        <v>6.9401000000000004E-2</v>
      </c>
      <c r="W82" s="291">
        <f t="shared" si="90"/>
        <v>8.2907999999999996E-2</v>
      </c>
      <c r="X82" s="291">
        <f t="shared" si="91"/>
        <v>0.100507</v>
      </c>
      <c r="Y82" s="291">
        <f t="shared" si="92"/>
        <v>8.7251999999999996E-2</v>
      </c>
      <c r="Z82" s="291">
        <f t="shared" si="93"/>
        <v>9.6703999999999998E-2</v>
      </c>
      <c r="AA82" s="291">
        <f t="shared" si="94"/>
        <v>0.106265</v>
      </c>
      <c r="AB82" s="291">
        <f t="shared" si="95"/>
        <v>8.2161999999999999E-2</v>
      </c>
      <c r="AC82" s="291">
        <f t="shared" si="96"/>
        <v>7.0887000000000006E-2</v>
      </c>
      <c r="AD82" s="291">
        <f t="shared" si="97"/>
        <v>6.8145999999999998E-2</v>
      </c>
      <c r="AE82" s="291">
        <f t="shared" si="98"/>
        <v>8.1852999999999995E-2</v>
      </c>
      <c r="AF82" s="291">
        <f t="shared" si="99"/>
        <v>6.7163E-2</v>
      </c>
      <c r="AG82" s="291">
        <f t="shared" si="100"/>
        <v>8.6751999999999996E-2</v>
      </c>
      <c r="AH82" s="291">
        <f t="shared" si="101"/>
        <v>6.9401000000000004E-2</v>
      </c>
      <c r="AI82" s="291">
        <f t="shared" si="102"/>
        <v>8.2907999999999996E-2</v>
      </c>
      <c r="AJ82" s="291">
        <f t="shared" si="103"/>
        <v>0.100507</v>
      </c>
      <c r="AK82" s="291">
        <f t="shared" si="104"/>
        <v>8.7251999999999996E-2</v>
      </c>
      <c r="AL82" s="291">
        <f t="shared" si="105"/>
        <v>9.6703999999999998E-2</v>
      </c>
      <c r="AM82" s="291">
        <f t="shared" si="106"/>
        <v>0.106265</v>
      </c>
      <c r="AO82" s="205">
        <f t="shared" si="107"/>
        <v>1</v>
      </c>
    </row>
    <row r="83" spans="1:41" ht="15.75" x14ac:dyDescent="0.25">
      <c r="A83" s="595"/>
      <c r="B83" s="13" t="str">
        <f t="shared" si="108"/>
        <v>Heating</v>
      </c>
      <c r="C83" s="289">
        <v>0.210397</v>
      </c>
      <c r="D83" s="289">
        <v>0.17743600000000001</v>
      </c>
      <c r="E83" s="289">
        <v>0.13192400000000001</v>
      </c>
      <c r="F83" s="289">
        <v>5.9718E-2</v>
      </c>
      <c r="G83" s="289">
        <v>2.6769000000000001E-2</v>
      </c>
      <c r="H83" s="289">
        <v>4.2950000000000002E-3</v>
      </c>
      <c r="I83" s="289">
        <v>2.895E-3</v>
      </c>
      <c r="J83" s="289">
        <v>3.4320000000000002E-3</v>
      </c>
      <c r="K83" s="289">
        <v>9.4020000000000006E-3</v>
      </c>
      <c r="L83" s="289">
        <v>5.5496999999999998E-2</v>
      </c>
      <c r="M83" s="289">
        <v>0.115452</v>
      </c>
      <c r="N83" s="289">
        <v>0.20278099999999999</v>
      </c>
      <c r="O83" s="291">
        <f t="shared" si="109"/>
        <v>0.210397</v>
      </c>
      <c r="P83" s="291">
        <f t="shared" si="83"/>
        <v>0.17743600000000001</v>
      </c>
      <c r="Q83" s="291">
        <f t="shared" si="84"/>
        <v>0.13192400000000001</v>
      </c>
      <c r="R83" s="291">
        <f t="shared" si="85"/>
        <v>5.9718E-2</v>
      </c>
      <c r="S83" s="291">
        <f t="shared" si="86"/>
        <v>2.6769000000000001E-2</v>
      </c>
      <c r="T83" s="291">
        <f t="shared" si="87"/>
        <v>4.2950000000000002E-3</v>
      </c>
      <c r="U83" s="291">
        <f t="shared" si="88"/>
        <v>2.895E-3</v>
      </c>
      <c r="V83" s="291">
        <f t="shared" si="89"/>
        <v>3.4320000000000002E-3</v>
      </c>
      <c r="W83" s="291">
        <f t="shared" si="90"/>
        <v>9.4020000000000006E-3</v>
      </c>
      <c r="X83" s="291">
        <f t="shared" si="91"/>
        <v>5.5496999999999998E-2</v>
      </c>
      <c r="Y83" s="291">
        <f t="shared" si="92"/>
        <v>0.115452</v>
      </c>
      <c r="Z83" s="291">
        <f t="shared" si="93"/>
        <v>0.20278099999999999</v>
      </c>
      <c r="AA83" s="291">
        <f t="shared" si="94"/>
        <v>0.210397</v>
      </c>
      <c r="AB83" s="291">
        <f t="shared" si="95"/>
        <v>0.17743600000000001</v>
      </c>
      <c r="AC83" s="291">
        <f t="shared" si="96"/>
        <v>0.13192400000000001</v>
      </c>
      <c r="AD83" s="291">
        <f t="shared" si="97"/>
        <v>5.9718E-2</v>
      </c>
      <c r="AE83" s="291">
        <f t="shared" si="98"/>
        <v>2.6769000000000001E-2</v>
      </c>
      <c r="AF83" s="291">
        <f t="shared" si="99"/>
        <v>4.2950000000000002E-3</v>
      </c>
      <c r="AG83" s="291">
        <f t="shared" si="100"/>
        <v>2.895E-3</v>
      </c>
      <c r="AH83" s="291">
        <f t="shared" si="101"/>
        <v>3.4320000000000002E-3</v>
      </c>
      <c r="AI83" s="291">
        <f t="shared" si="102"/>
        <v>9.4020000000000006E-3</v>
      </c>
      <c r="AJ83" s="291">
        <f t="shared" si="103"/>
        <v>5.5496999999999998E-2</v>
      </c>
      <c r="AK83" s="291">
        <f t="shared" si="104"/>
        <v>0.115452</v>
      </c>
      <c r="AL83" s="291">
        <f t="shared" si="105"/>
        <v>0.20278099999999999</v>
      </c>
      <c r="AM83" s="291">
        <f t="shared" si="106"/>
        <v>0.210397</v>
      </c>
      <c r="AO83" s="205">
        <f t="shared" si="107"/>
        <v>0.99999800000000016</v>
      </c>
    </row>
    <row r="84" spans="1:41" ht="15.75" x14ac:dyDescent="0.25">
      <c r="A84" s="595"/>
      <c r="B84" s="13" t="str">
        <f t="shared" si="108"/>
        <v>HVAC</v>
      </c>
      <c r="C84" s="289">
        <v>0.107824</v>
      </c>
      <c r="D84" s="289">
        <v>9.1051999999999994E-2</v>
      </c>
      <c r="E84" s="289">
        <v>7.1135000000000004E-2</v>
      </c>
      <c r="F84" s="289">
        <v>4.1179E-2</v>
      </c>
      <c r="G84" s="289">
        <v>4.4423999999999998E-2</v>
      </c>
      <c r="H84" s="289">
        <v>0.106128</v>
      </c>
      <c r="I84" s="289">
        <v>0.14288100000000001</v>
      </c>
      <c r="J84" s="289">
        <v>0.133494</v>
      </c>
      <c r="K84" s="289">
        <v>5.781E-2</v>
      </c>
      <c r="L84" s="289">
        <v>3.8018000000000003E-2</v>
      </c>
      <c r="M84" s="289">
        <v>6.2103999999999999E-2</v>
      </c>
      <c r="N84" s="289">
        <v>0.10395</v>
      </c>
      <c r="O84" s="291">
        <f t="shared" si="109"/>
        <v>0.107824</v>
      </c>
      <c r="P84" s="291">
        <f t="shared" si="83"/>
        <v>9.1051999999999994E-2</v>
      </c>
      <c r="Q84" s="291">
        <f t="shared" si="84"/>
        <v>7.1135000000000004E-2</v>
      </c>
      <c r="R84" s="291">
        <f t="shared" si="85"/>
        <v>4.1179E-2</v>
      </c>
      <c r="S84" s="291">
        <f t="shared" si="86"/>
        <v>4.4423999999999998E-2</v>
      </c>
      <c r="T84" s="291">
        <f t="shared" si="87"/>
        <v>0.106128</v>
      </c>
      <c r="U84" s="291">
        <f t="shared" si="88"/>
        <v>0.14288100000000001</v>
      </c>
      <c r="V84" s="291">
        <f t="shared" si="89"/>
        <v>0.133494</v>
      </c>
      <c r="W84" s="291">
        <f t="shared" si="90"/>
        <v>5.781E-2</v>
      </c>
      <c r="X84" s="291">
        <f t="shared" si="91"/>
        <v>3.8018000000000003E-2</v>
      </c>
      <c r="Y84" s="291">
        <f t="shared" si="92"/>
        <v>6.2103999999999999E-2</v>
      </c>
      <c r="Z84" s="291">
        <f t="shared" si="93"/>
        <v>0.10395</v>
      </c>
      <c r="AA84" s="291">
        <f t="shared" si="94"/>
        <v>0.107824</v>
      </c>
      <c r="AB84" s="291">
        <f t="shared" si="95"/>
        <v>9.1051999999999994E-2</v>
      </c>
      <c r="AC84" s="291">
        <f t="shared" si="96"/>
        <v>7.1135000000000004E-2</v>
      </c>
      <c r="AD84" s="291">
        <f t="shared" si="97"/>
        <v>4.1179E-2</v>
      </c>
      <c r="AE84" s="291">
        <f t="shared" si="98"/>
        <v>4.4423999999999998E-2</v>
      </c>
      <c r="AF84" s="291">
        <f t="shared" si="99"/>
        <v>0.106128</v>
      </c>
      <c r="AG84" s="291">
        <f t="shared" si="100"/>
        <v>0.14288100000000001</v>
      </c>
      <c r="AH84" s="291">
        <f t="shared" si="101"/>
        <v>0.133494</v>
      </c>
      <c r="AI84" s="291">
        <f t="shared" si="102"/>
        <v>5.781E-2</v>
      </c>
      <c r="AJ84" s="291">
        <f t="shared" si="103"/>
        <v>3.8018000000000003E-2</v>
      </c>
      <c r="AK84" s="291">
        <f t="shared" si="104"/>
        <v>6.2103999999999999E-2</v>
      </c>
      <c r="AL84" s="291">
        <f t="shared" si="105"/>
        <v>0.10395</v>
      </c>
      <c r="AM84" s="291">
        <f t="shared" si="106"/>
        <v>0.107824</v>
      </c>
      <c r="AO84" s="205">
        <f t="shared" si="107"/>
        <v>0.99999900000000008</v>
      </c>
    </row>
    <row r="85" spans="1:41" ht="15.75" x14ac:dyDescent="0.25">
      <c r="A85" s="595"/>
      <c r="B85" s="13" t="str">
        <f t="shared" si="108"/>
        <v>Lighting</v>
      </c>
      <c r="C85" s="289">
        <v>9.3563999999999994E-2</v>
      </c>
      <c r="D85" s="289">
        <v>7.2162000000000004E-2</v>
      </c>
      <c r="E85" s="289">
        <v>7.8372999999999998E-2</v>
      </c>
      <c r="F85" s="289">
        <v>7.6534000000000005E-2</v>
      </c>
      <c r="G85" s="289">
        <v>9.4246999999999997E-2</v>
      </c>
      <c r="H85" s="289">
        <v>7.5599E-2</v>
      </c>
      <c r="I85" s="289">
        <v>9.6199999999999994E-2</v>
      </c>
      <c r="J85" s="289">
        <v>7.7077999999999994E-2</v>
      </c>
      <c r="K85" s="289">
        <v>8.1374000000000002E-2</v>
      </c>
      <c r="L85" s="289">
        <v>9.4072000000000003E-2</v>
      </c>
      <c r="M85" s="289">
        <v>7.6706999999999997E-2</v>
      </c>
      <c r="N85" s="289">
        <v>8.4089999999999998E-2</v>
      </c>
      <c r="O85" s="291">
        <f t="shared" si="109"/>
        <v>9.3563999999999994E-2</v>
      </c>
      <c r="P85" s="291">
        <f t="shared" si="83"/>
        <v>7.2162000000000004E-2</v>
      </c>
      <c r="Q85" s="291">
        <f t="shared" si="84"/>
        <v>7.8372999999999998E-2</v>
      </c>
      <c r="R85" s="291">
        <f t="shared" si="85"/>
        <v>7.6534000000000005E-2</v>
      </c>
      <c r="S85" s="291">
        <f t="shared" si="86"/>
        <v>9.4246999999999997E-2</v>
      </c>
      <c r="T85" s="291">
        <f t="shared" si="87"/>
        <v>7.5599E-2</v>
      </c>
      <c r="U85" s="291">
        <f t="shared" si="88"/>
        <v>9.6199999999999994E-2</v>
      </c>
      <c r="V85" s="291">
        <f t="shared" si="89"/>
        <v>7.7077999999999994E-2</v>
      </c>
      <c r="W85" s="291">
        <f t="shared" si="90"/>
        <v>8.1374000000000002E-2</v>
      </c>
      <c r="X85" s="291">
        <f t="shared" si="91"/>
        <v>9.4072000000000003E-2</v>
      </c>
      <c r="Y85" s="291">
        <f t="shared" si="92"/>
        <v>7.6706999999999997E-2</v>
      </c>
      <c r="Z85" s="291">
        <f t="shared" si="93"/>
        <v>8.4089999999999998E-2</v>
      </c>
      <c r="AA85" s="291">
        <f t="shared" si="94"/>
        <v>9.3563999999999994E-2</v>
      </c>
      <c r="AB85" s="291">
        <f t="shared" si="95"/>
        <v>7.2162000000000004E-2</v>
      </c>
      <c r="AC85" s="291">
        <f t="shared" si="96"/>
        <v>7.8372999999999998E-2</v>
      </c>
      <c r="AD85" s="291">
        <f t="shared" si="97"/>
        <v>7.6534000000000005E-2</v>
      </c>
      <c r="AE85" s="291">
        <f t="shared" si="98"/>
        <v>9.4246999999999997E-2</v>
      </c>
      <c r="AF85" s="291">
        <f t="shared" si="99"/>
        <v>7.5599E-2</v>
      </c>
      <c r="AG85" s="291">
        <f t="shared" si="100"/>
        <v>9.6199999999999994E-2</v>
      </c>
      <c r="AH85" s="291">
        <f t="shared" si="101"/>
        <v>7.7077999999999994E-2</v>
      </c>
      <c r="AI85" s="291">
        <f t="shared" si="102"/>
        <v>8.1374000000000002E-2</v>
      </c>
      <c r="AJ85" s="291">
        <f t="shared" si="103"/>
        <v>9.4072000000000003E-2</v>
      </c>
      <c r="AK85" s="291">
        <f t="shared" si="104"/>
        <v>7.6706999999999997E-2</v>
      </c>
      <c r="AL85" s="291">
        <f t="shared" si="105"/>
        <v>8.4089999999999998E-2</v>
      </c>
      <c r="AM85" s="291">
        <f t="shared" si="106"/>
        <v>9.3563999999999994E-2</v>
      </c>
      <c r="AO85" s="205">
        <f t="shared" si="107"/>
        <v>1</v>
      </c>
    </row>
    <row r="86" spans="1:41" ht="15.75" x14ac:dyDescent="0.25">
      <c r="A86" s="595"/>
      <c r="B86" s="13" t="str">
        <f t="shared" si="108"/>
        <v>Miscellaneous</v>
      </c>
      <c r="C86" s="289">
        <v>8.5109000000000004E-2</v>
      </c>
      <c r="D86" s="289">
        <v>7.7715000000000006E-2</v>
      </c>
      <c r="E86" s="289">
        <v>8.6136000000000004E-2</v>
      </c>
      <c r="F86" s="289">
        <v>7.9796000000000006E-2</v>
      </c>
      <c r="G86" s="289">
        <v>8.5334999999999994E-2</v>
      </c>
      <c r="H86" s="289">
        <v>8.1994999999999998E-2</v>
      </c>
      <c r="I86" s="289">
        <v>8.4098999999999993E-2</v>
      </c>
      <c r="J86" s="289">
        <v>8.4198999999999996E-2</v>
      </c>
      <c r="K86" s="289">
        <v>8.2512000000000002E-2</v>
      </c>
      <c r="L86" s="289">
        <v>8.5277000000000006E-2</v>
      </c>
      <c r="M86" s="289">
        <v>8.2588999999999996E-2</v>
      </c>
      <c r="N86" s="289">
        <v>8.5237999999999994E-2</v>
      </c>
      <c r="O86" s="291">
        <f t="shared" si="109"/>
        <v>8.5109000000000004E-2</v>
      </c>
      <c r="P86" s="291">
        <f t="shared" si="83"/>
        <v>7.7715000000000006E-2</v>
      </c>
      <c r="Q86" s="291">
        <f t="shared" si="84"/>
        <v>8.6136000000000004E-2</v>
      </c>
      <c r="R86" s="291">
        <f t="shared" si="85"/>
        <v>7.9796000000000006E-2</v>
      </c>
      <c r="S86" s="291">
        <f t="shared" si="86"/>
        <v>8.5334999999999994E-2</v>
      </c>
      <c r="T86" s="291">
        <f t="shared" si="87"/>
        <v>8.1994999999999998E-2</v>
      </c>
      <c r="U86" s="291">
        <f t="shared" si="88"/>
        <v>8.4098999999999993E-2</v>
      </c>
      <c r="V86" s="291">
        <f t="shared" si="89"/>
        <v>8.4198999999999996E-2</v>
      </c>
      <c r="W86" s="291">
        <f t="shared" si="90"/>
        <v>8.2512000000000002E-2</v>
      </c>
      <c r="X86" s="291">
        <f t="shared" si="91"/>
        <v>8.5277000000000006E-2</v>
      </c>
      <c r="Y86" s="291">
        <f t="shared" si="92"/>
        <v>8.2588999999999996E-2</v>
      </c>
      <c r="Z86" s="291">
        <f t="shared" si="93"/>
        <v>8.5237999999999994E-2</v>
      </c>
      <c r="AA86" s="291">
        <f t="shared" si="94"/>
        <v>8.5109000000000004E-2</v>
      </c>
      <c r="AB86" s="291">
        <f t="shared" si="95"/>
        <v>7.7715000000000006E-2</v>
      </c>
      <c r="AC86" s="291">
        <f t="shared" si="96"/>
        <v>8.6136000000000004E-2</v>
      </c>
      <c r="AD86" s="291">
        <f t="shared" si="97"/>
        <v>7.9796000000000006E-2</v>
      </c>
      <c r="AE86" s="291">
        <f t="shared" si="98"/>
        <v>8.5334999999999994E-2</v>
      </c>
      <c r="AF86" s="291">
        <f t="shared" si="99"/>
        <v>8.1994999999999998E-2</v>
      </c>
      <c r="AG86" s="291">
        <f t="shared" si="100"/>
        <v>8.4098999999999993E-2</v>
      </c>
      <c r="AH86" s="291">
        <f t="shared" si="101"/>
        <v>8.4198999999999996E-2</v>
      </c>
      <c r="AI86" s="291">
        <f t="shared" si="102"/>
        <v>8.2512000000000002E-2</v>
      </c>
      <c r="AJ86" s="291">
        <f t="shared" si="103"/>
        <v>8.5277000000000006E-2</v>
      </c>
      <c r="AK86" s="291">
        <f t="shared" si="104"/>
        <v>8.2588999999999996E-2</v>
      </c>
      <c r="AL86" s="291">
        <f t="shared" si="105"/>
        <v>8.5237999999999994E-2</v>
      </c>
      <c r="AM86" s="291">
        <f t="shared" si="106"/>
        <v>8.5109000000000004E-2</v>
      </c>
      <c r="AO86" s="205">
        <f t="shared" si="107"/>
        <v>1.0000000000000002</v>
      </c>
    </row>
    <row r="87" spans="1:41" ht="15.75" x14ac:dyDescent="0.25">
      <c r="A87" s="595"/>
      <c r="B87" s="13" t="str">
        <f t="shared" si="108"/>
        <v>Motors</v>
      </c>
      <c r="C87" s="289">
        <v>8.5109000000000004E-2</v>
      </c>
      <c r="D87" s="289">
        <v>7.7715000000000006E-2</v>
      </c>
      <c r="E87" s="289">
        <v>8.6136000000000004E-2</v>
      </c>
      <c r="F87" s="289">
        <v>7.9796000000000006E-2</v>
      </c>
      <c r="G87" s="289">
        <v>8.5334999999999994E-2</v>
      </c>
      <c r="H87" s="289">
        <v>8.1994999999999998E-2</v>
      </c>
      <c r="I87" s="289">
        <v>8.4098999999999993E-2</v>
      </c>
      <c r="J87" s="289">
        <v>8.4198999999999996E-2</v>
      </c>
      <c r="K87" s="289">
        <v>8.2512000000000002E-2</v>
      </c>
      <c r="L87" s="289">
        <v>8.5277000000000006E-2</v>
      </c>
      <c r="M87" s="289">
        <v>8.2588999999999996E-2</v>
      </c>
      <c r="N87" s="289">
        <v>8.5237999999999994E-2</v>
      </c>
      <c r="O87" s="291">
        <f t="shared" si="109"/>
        <v>8.5109000000000004E-2</v>
      </c>
      <c r="P87" s="291">
        <f t="shared" si="83"/>
        <v>7.7715000000000006E-2</v>
      </c>
      <c r="Q87" s="291">
        <f t="shared" si="84"/>
        <v>8.6136000000000004E-2</v>
      </c>
      <c r="R87" s="291">
        <f t="shared" si="85"/>
        <v>7.9796000000000006E-2</v>
      </c>
      <c r="S87" s="291">
        <f t="shared" si="86"/>
        <v>8.5334999999999994E-2</v>
      </c>
      <c r="T87" s="291">
        <f t="shared" si="87"/>
        <v>8.1994999999999998E-2</v>
      </c>
      <c r="U87" s="291">
        <f t="shared" si="88"/>
        <v>8.4098999999999993E-2</v>
      </c>
      <c r="V87" s="291">
        <f t="shared" si="89"/>
        <v>8.4198999999999996E-2</v>
      </c>
      <c r="W87" s="291">
        <f t="shared" si="90"/>
        <v>8.2512000000000002E-2</v>
      </c>
      <c r="X87" s="291">
        <f t="shared" si="91"/>
        <v>8.5277000000000006E-2</v>
      </c>
      <c r="Y87" s="291">
        <f t="shared" si="92"/>
        <v>8.2588999999999996E-2</v>
      </c>
      <c r="Z87" s="291">
        <f t="shared" si="93"/>
        <v>8.5237999999999994E-2</v>
      </c>
      <c r="AA87" s="291">
        <f t="shared" si="94"/>
        <v>8.5109000000000004E-2</v>
      </c>
      <c r="AB87" s="291">
        <f t="shared" si="95"/>
        <v>7.7715000000000006E-2</v>
      </c>
      <c r="AC87" s="291">
        <f t="shared" si="96"/>
        <v>8.6136000000000004E-2</v>
      </c>
      <c r="AD87" s="291">
        <f t="shared" si="97"/>
        <v>7.9796000000000006E-2</v>
      </c>
      <c r="AE87" s="291">
        <f t="shared" si="98"/>
        <v>8.5334999999999994E-2</v>
      </c>
      <c r="AF87" s="291">
        <f t="shared" si="99"/>
        <v>8.1994999999999998E-2</v>
      </c>
      <c r="AG87" s="291">
        <f t="shared" si="100"/>
        <v>8.4098999999999993E-2</v>
      </c>
      <c r="AH87" s="291">
        <f t="shared" si="101"/>
        <v>8.4198999999999996E-2</v>
      </c>
      <c r="AI87" s="291">
        <f t="shared" si="102"/>
        <v>8.2512000000000002E-2</v>
      </c>
      <c r="AJ87" s="291">
        <f t="shared" si="103"/>
        <v>8.5277000000000006E-2</v>
      </c>
      <c r="AK87" s="291">
        <f t="shared" si="104"/>
        <v>8.2588999999999996E-2</v>
      </c>
      <c r="AL87" s="291">
        <f t="shared" si="105"/>
        <v>8.5237999999999994E-2</v>
      </c>
      <c r="AM87" s="291">
        <f t="shared" si="106"/>
        <v>8.5109000000000004E-2</v>
      </c>
      <c r="AO87" s="205">
        <f t="shared" si="107"/>
        <v>1.0000000000000002</v>
      </c>
    </row>
    <row r="88" spans="1:41" ht="15.75" x14ac:dyDescent="0.25">
      <c r="A88" s="595"/>
      <c r="B88" s="13" t="str">
        <f t="shared" si="108"/>
        <v>Process</v>
      </c>
      <c r="C88" s="289">
        <v>8.5109000000000004E-2</v>
      </c>
      <c r="D88" s="289">
        <v>7.7715000000000006E-2</v>
      </c>
      <c r="E88" s="289">
        <v>8.6136000000000004E-2</v>
      </c>
      <c r="F88" s="289">
        <v>7.9796000000000006E-2</v>
      </c>
      <c r="G88" s="289">
        <v>8.5334999999999994E-2</v>
      </c>
      <c r="H88" s="289">
        <v>8.1994999999999998E-2</v>
      </c>
      <c r="I88" s="289">
        <v>8.4098999999999993E-2</v>
      </c>
      <c r="J88" s="289">
        <v>8.4198999999999996E-2</v>
      </c>
      <c r="K88" s="289">
        <v>8.2512000000000002E-2</v>
      </c>
      <c r="L88" s="289">
        <v>8.5277000000000006E-2</v>
      </c>
      <c r="M88" s="289">
        <v>8.2588999999999996E-2</v>
      </c>
      <c r="N88" s="289">
        <v>8.5237999999999994E-2</v>
      </c>
      <c r="O88" s="291">
        <f t="shared" si="109"/>
        <v>8.5109000000000004E-2</v>
      </c>
      <c r="P88" s="291">
        <f t="shared" si="83"/>
        <v>7.7715000000000006E-2</v>
      </c>
      <c r="Q88" s="291">
        <f t="shared" si="84"/>
        <v>8.6136000000000004E-2</v>
      </c>
      <c r="R88" s="291">
        <f t="shared" si="85"/>
        <v>7.9796000000000006E-2</v>
      </c>
      <c r="S88" s="291">
        <f t="shared" si="86"/>
        <v>8.5334999999999994E-2</v>
      </c>
      <c r="T88" s="291">
        <f t="shared" si="87"/>
        <v>8.1994999999999998E-2</v>
      </c>
      <c r="U88" s="291">
        <f t="shared" si="88"/>
        <v>8.4098999999999993E-2</v>
      </c>
      <c r="V88" s="291">
        <f t="shared" si="89"/>
        <v>8.4198999999999996E-2</v>
      </c>
      <c r="W88" s="291">
        <f t="shared" si="90"/>
        <v>8.2512000000000002E-2</v>
      </c>
      <c r="X88" s="291">
        <f t="shared" si="91"/>
        <v>8.5277000000000006E-2</v>
      </c>
      <c r="Y88" s="291">
        <f t="shared" si="92"/>
        <v>8.2588999999999996E-2</v>
      </c>
      <c r="Z88" s="291">
        <f t="shared" si="93"/>
        <v>8.5237999999999994E-2</v>
      </c>
      <c r="AA88" s="291">
        <f t="shared" si="94"/>
        <v>8.5109000000000004E-2</v>
      </c>
      <c r="AB88" s="291">
        <f t="shared" si="95"/>
        <v>7.7715000000000006E-2</v>
      </c>
      <c r="AC88" s="291">
        <f t="shared" si="96"/>
        <v>8.6136000000000004E-2</v>
      </c>
      <c r="AD88" s="291">
        <f t="shared" si="97"/>
        <v>7.9796000000000006E-2</v>
      </c>
      <c r="AE88" s="291">
        <f t="shared" si="98"/>
        <v>8.5334999999999994E-2</v>
      </c>
      <c r="AF88" s="291">
        <f t="shared" si="99"/>
        <v>8.1994999999999998E-2</v>
      </c>
      <c r="AG88" s="291">
        <f t="shared" si="100"/>
        <v>8.4098999999999993E-2</v>
      </c>
      <c r="AH88" s="291">
        <f t="shared" si="101"/>
        <v>8.4198999999999996E-2</v>
      </c>
      <c r="AI88" s="291">
        <f t="shared" si="102"/>
        <v>8.2512000000000002E-2</v>
      </c>
      <c r="AJ88" s="291">
        <f t="shared" si="103"/>
        <v>8.5277000000000006E-2</v>
      </c>
      <c r="AK88" s="291">
        <f t="shared" si="104"/>
        <v>8.2588999999999996E-2</v>
      </c>
      <c r="AL88" s="291">
        <f t="shared" si="105"/>
        <v>8.5237999999999994E-2</v>
      </c>
      <c r="AM88" s="291">
        <f t="shared" si="106"/>
        <v>8.5109000000000004E-2</v>
      </c>
      <c r="AO88" s="205">
        <f t="shared" si="107"/>
        <v>1.0000000000000002</v>
      </c>
    </row>
    <row r="89" spans="1:41" ht="15.75" x14ac:dyDescent="0.25">
      <c r="A89" s="595"/>
      <c r="B89" s="13" t="str">
        <f t="shared" si="108"/>
        <v>Refrigeration</v>
      </c>
      <c r="C89" s="289">
        <v>8.3486000000000005E-2</v>
      </c>
      <c r="D89" s="289">
        <v>7.6158000000000003E-2</v>
      </c>
      <c r="E89" s="289">
        <v>8.3346000000000003E-2</v>
      </c>
      <c r="F89" s="289">
        <v>8.0782999999999994E-2</v>
      </c>
      <c r="G89" s="289">
        <v>8.5133E-2</v>
      </c>
      <c r="H89" s="289">
        <v>8.4294999999999995E-2</v>
      </c>
      <c r="I89" s="289">
        <v>8.7456999999999993E-2</v>
      </c>
      <c r="J89" s="289">
        <v>8.7230000000000002E-2</v>
      </c>
      <c r="K89" s="289">
        <v>8.3319000000000004E-2</v>
      </c>
      <c r="L89" s="289">
        <v>8.4562999999999999E-2</v>
      </c>
      <c r="M89" s="289">
        <v>8.1112000000000004E-2</v>
      </c>
      <c r="N89" s="289">
        <v>8.3118999999999998E-2</v>
      </c>
      <c r="O89" s="291">
        <f t="shared" si="109"/>
        <v>8.3486000000000005E-2</v>
      </c>
      <c r="P89" s="291">
        <f t="shared" si="83"/>
        <v>7.6158000000000003E-2</v>
      </c>
      <c r="Q89" s="291">
        <f t="shared" si="84"/>
        <v>8.3346000000000003E-2</v>
      </c>
      <c r="R89" s="291">
        <f t="shared" si="85"/>
        <v>8.0782999999999994E-2</v>
      </c>
      <c r="S89" s="291">
        <f t="shared" si="86"/>
        <v>8.5133E-2</v>
      </c>
      <c r="T89" s="291">
        <f t="shared" si="87"/>
        <v>8.4294999999999995E-2</v>
      </c>
      <c r="U89" s="291">
        <f t="shared" si="88"/>
        <v>8.7456999999999993E-2</v>
      </c>
      <c r="V89" s="291">
        <f t="shared" si="89"/>
        <v>8.7230000000000002E-2</v>
      </c>
      <c r="W89" s="291">
        <f t="shared" si="90"/>
        <v>8.3319000000000004E-2</v>
      </c>
      <c r="X89" s="291">
        <f t="shared" si="91"/>
        <v>8.4562999999999999E-2</v>
      </c>
      <c r="Y89" s="291">
        <f t="shared" si="92"/>
        <v>8.1112000000000004E-2</v>
      </c>
      <c r="Z89" s="291">
        <f t="shared" si="93"/>
        <v>8.3118999999999998E-2</v>
      </c>
      <c r="AA89" s="291">
        <f t="shared" si="94"/>
        <v>8.3486000000000005E-2</v>
      </c>
      <c r="AB89" s="291">
        <f t="shared" si="95"/>
        <v>7.6158000000000003E-2</v>
      </c>
      <c r="AC89" s="291">
        <f t="shared" si="96"/>
        <v>8.3346000000000003E-2</v>
      </c>
      <c r="AD89" s="291">
        <f t="shared" si="97"/>
        <v>8.0782999999999994E-2</v>
      </c>
      <c r="AE89" s="291">
        <f t="shared" si="98"/>
        <v>8.5133E-2</v>
      </c>
      <c r="AF89" s="291">
        <f t="shared" si="99"/>
        <v>8.4294999999999995E-2</v>
      </c>
      <c r="AG89" s="291">
        <f t="shared" si="100"/>
        <v>8.7456999999999993E-2</v>
      </c>
      <c r="AH89" s="291">
        <f t="shared" si="101"/>
        <v>8.7230000000000002E-2</v>
      </c>
      <c r="AI89" s="291">
        <f t="shared" si="102"/>
        <v>8.3319000000000004E-2</v>
      </c>
      <c r="AJ89" s="291">
        <f t="shared" si="103"/>
        <v>8.4562999999999999E-2</v>
      </c>
      <c r="AK89" s="291">
        <f t="shared" si="104"/>
        <v>8.1112000000000004E-2</v>
      </c>
      <c r="AL89" s="291">
        <f t="shared" si="105"/>
        <v>8.3118999999999998E-2</v>
      </c>
      <c r="AM89" s="291">
        <f t="shared" si="106"/>
        <v>8.3486000000000005E-2</v>
      </c>
      <c r="AO89" s="205">
        <f t="shared" si="107"/>
        <v>1.0000010000000001</v>
      </c>
    </row>
    <row r="90" spans="1:41" ht="16.5" thickBot="1" x14ac:dyDescent="0.3">
      <c r="A90" s="596"/>
      <c r="B90" s="14" t="str">
        <f t="shared" si="108"/>
        <v>Water Heating</v>
      </c>
      <c r="C90" s="290">
        <v>0.108255</v>
      </c>
      <c r="D90" s="290">
        <v>9.1078000000000006E-2</v>
      </c>
      <c r="E90" s="290">
        <v>8.5239999999999996E-2</v>
      </c>
      <c r="F90" s="290">
        <v>7.2980000000000003E-2</v>
      </c>
      <c r="G90" s="290">
        <v>7.9849000000000003E-2</v>
      </c>
      <c r="H90" s="290">
        <v>7.2720999999999994E-2</v>
      </c>
      <c r="I90" s="290">
        <v>7.4929999999999997E-2</v>
      </c>
      <c r="J90" s="290">
        <v>7.5861999999999999E-2</v>
      </c>
      <c r="K90" s="290">
        <v>7.5733999999999996E-2</v>
      </c>
      <c r="L90" s="290">
        <v>8.2808000000000007E-2</v>
      </c>
      <c r="M90" s="290">
        <v>8.6345000000000005E-2</v>
      </c>
      <c r="N90" s="290">
        <v>9.4200000000000006E-2</v>
      </c>
      <c r="O90" s="292">
        <f t="shared" si="109"/>
        <v>0.108255</v>
      </c>
      <c r="P90" s="292">
        <f t="shared" si="83"/>
        <v>9.1078000000000006E-2</v>
      </c>
      <c r="Q90" s="292">
        <f t="shared" si="84"/>
        <v>8.5239999999999996E-2</v>
      </c>
      <c r="R90" s="292">
        <f t="shared" si="85"/>
        <v>7.2980000000000003E-2</v>
      </c>
      <c r="S90" s="292">
        <f t="shared" si="86"/>
        <v>7.9849000000000003E-2</v>
      </c>
      <c r="T90" s="292">
        <f t="shared" si="87"/>
        <v>7.2720999999999994E-2</v>
      </c>
      <c r="U90" s="292">
        <f t="shared" si="88"/>
        <v>7.4929999999999997E-2</v>
      </c>
      <c r="V90" s="292">
        <f t="shared" si="89"/>
        <v>7.5861999999999999E-2</v>
      </c>
      <c r="W90" s="292">
        <f t="shared" si="90"/>
        <v>7.5733999999999996E-2</v>
      </c>
      <c r="X90" s="292">
        <f t="shared" si="91"/>
        <v>8.2808000000000007E-2</v>
      </c>
      <c r="Y90" s="292">
        <f t="shared" si="92"/>
        <v>8.6345000000000005E-2</v>
      </c>
      <c r="Z90" s="292">
        <f t="shared" si="93"/>
        <v>9.4200000000000006E-2</v>
      </c>
      <c r="AA90" s="292">
        <f t="shared" si="94"/>
        <v>0.108255</v>
      </c>
      <c r="AB90" s="292">
        <f t="shared" si="95"/>
        <v>9.1078000000000006E-2</v>
      </c>
      <c r="AC90" s="292">
        <f t="shared" si="96"/>
        <v>8.5239999999999996E-2</v>
      </c>
      <c r="AD90" s="292">
        <f t="shared" si="97"/>
        <v>7.2980000000000003E-2</v>
      </c>
      <c r="AE90" s="292">
        <f t="shared" si="98"/>
        <v>7.9849000000000003E-2</v>
      </c>
      <c r="AF90" s="292">
        <f t="shared" si="99"/>
        <v>7.2720999999999994E-2</v>
      </c>
      <c r="AG90" s="292">
        <f t="shared" si="100"/>
        <v>7.4929999999999997E-2</v>
      </c>
      <c r="AH90" s="292">
        <f t="shared" si="101"/>
        <v>7.5861999999999999E-2</v>
      </c>
      <c r="AI90" s="292">
        <f t="shared" si="102"/>
        <v>7.5733999999999996E-2</v>
      </c>
      <c r="AJ90" s="292">
        <f t="shared" si="103"/>
        <v>8.2808000000000007E-2</v>
      </c>
      <c r="AK90" s="292">
        <f t="shared" si="104"/>
        <v>8.6345000000000005E-2</v>
      </c>
      <c r="AL90" s="292">
        <f t="shared" si="105"/>
        <v>9.4200000000000006E-2</v>
      </c>
      <c r="AM90" s="292">
        <f t="shared" si="106"/>
        <v>0.108255</v>
      </c>
      <c r="AO90" s="205">
        <f t="shared" si="107"/>
        <v>1.0000020000000001</v>
      </c>
    </row>
    <row r="91" spans="1:41" ht="15.75" thickBot="1" x14ac:dyDescent="0.3">
      <c r="AO91" s="192" t="s">
        <v>176</v>
      </c>
    </row>
    <row r="92" spans="1:41" ht="15.75" thickBot="1" x14ac:dyDescent="0.3">
      <c r="A92" s="19"/>
      <c r="B92" s="580" t="s">
        <v>158</v>
      </c>
      <c r="C92" s="142">
        <f>C$4</f>
        <v>44927</v>
      </c>
      <c r="D92" s="142">
        <f t="shared" ref="D92:AM92" si="110">D$4</f>
        <v>44958</v>
      </c>
      <c r="E92" s="142">
        <f t="shared" si="110"/>
        <v>44986</v>
      </c>
      <c r="F92" s="142">
        <f t="shared" si="110"/>
        <v>45017</v>
      </c>
      <c r="G92" s="142">
        <f t="shared" si="110"/>
        <v>45047</v>
      </c>
      <c r="H92" s="142">
        <f t="shared" si="110"/>
        <v>45078</v>
      </c>
      <c r="I92" s="142">
        <f t="shared" si="110"/>
        <v>45108</v>
      </c>
      <c r="J92" s="142">
        <f t="shared" si="110"/>
        <v>45139</v>
      </c>
      <c r="K92" s="142">
        <f t="shared" si="110"/>
        <v>45170</v>
      </c>
      <c r="L92" s="142">
        <f t="shared" si="110"/>
        <v>45200</v>
      </c>
      <c r="M92" s="142">
        <f t="shared" si="110"/>
        <v>45231</v>
      </c>
      <c r="N92" s="142">
        <f t="shared" si="110"/>
        <v>45261</v>
      </c>
      <c r="O92" s="142">
        <f t="shared" si="110"/>
        <v>45292</v>
      </c>
      <c r="P92" s="142">
        <f t="shared" si="110"/>
        <v>45323</v>
      </c>
      <c r="Q92" s="142">
        <f t="shared" si="110"/>
        <v>45352</v>
      </c>
      <c r="R92" s="142">
        <f t="shared" si="110"/>
        <v>45383</v>
      </c>
      <c r="S92" s="142">
        <f t="shared" si="110"/>
        <v>45413</v>
      </c>
      <c r="T92" s="142">
        <f t="shared" si="110"/>
        <v>45444</v>
      </c>
      <c r="U92" s="142">
        <f t="shared" si="110"/>
        <v>45474</v>
      </c>
      <c r="V92" s="142">
        <f t="shared" si="110"/>
        <v>45505</v>
      </c>
      <c r="W92" s="142">
        <f t="shared" si="110"/>
        <v>45536</v>
      </c>
      <c r="X92" s="142">
        <f t="shared" si="110"/>
        <v>45566</v>
      </c>
      <c r="Y92" s="142">
        <f t="shared" si="110"/>
        <v>45597</v>
      </c>
      <c r="Z92" s="142">
        <f t="shared" si="110"/>
        <v>45627</v>
      </c>
      <c r="AA92" s="142">
        <f t="shared" si="110"/>
        <v>45658</v>
      </c>
      <c r="AB92" s="142">
        <f t="shared" si="110"/>
        <v>45689</v>
      </c>
      <c r="AC92" s="142">
        <f t="shared" si="110"/>
        <v>45717</v>
      </c>
      <c r="AD92" s="142">
        <f t="shared" si="110"/>
        <v>45748</v>
      </c>
      <c r="AE92" s="142">
        <f t="shared" si="110"/>
        <v>45778</v>
      </c>
      <c r="AF92" s="142">
        <f t="shared" si="110"/>
        <v>45809</v>
      </c>
      <c r="AG92" s="142">
        <f t="shared" si="110"/>
        <v>45839</v>
      </c>
      <c r="AH92" s="142">
        <f t="shared" si="110"/>
        <v>45870</v>
      </c>
      <c r="AI92" s="142">
        <f t="shared" si="110"/>
        <v>45901</v>
      </c>
      <c r="AJ92" s="142">
        <f t="shared" si="110"/>
        <v>45931</v>
      </c>
      <c r="AK92" s="142">
        <f t="shared" si="110"/>
        <v>45962</v>
      </c>
      <c r="AL92" s="142">
        <f t="shared" si="110"/>
        <v>45992</v>
      </c>
      <c r="AM92" s="142">
        <f t="shared" si="110"/>
        <v>46023</v>
      </c>
    </row>
    <row r="93" spans="1:41" ht="15.75" thickBot="1" x14ac:dyDescent="0.3">
      <c r="A93" s="19"/>
      <c r="B93" s="581"/>
      <c r="C93" s="348">
        <v>5.5282999999999999E-2</v>
      </c>
      <c r="D93" s="348">
        <v>5.5594999999999999E-2</v>
      </c>
      <c r="E93" s="348">
        <v>5.738E-2</v>
      </c>
      <c r="F93" s="348">
        <v>6.3913999999999999E-2</v>
      </c>
      <c r="G93" s="348">
        <v>6.8912000000000001E-2</v>
      </c>
      <c r="H93" s="348">
        <v>9.9557000000000007E-2</v>
      </c>
      <c r="I93" s="359">
        <v>0.104534</v>
      </c>
      <c r="J93" s="359">
        <v>0.104534</v>
      </c>
      <c r="K93" s="359">
        <v>0.104534</v>
      </c>
      <c r="L93" s="359">
        <v>6.5838999999999995E-2</v>
      </c>
      <c r="M93" s="359">
        <v>6.8312999999999999E-2</v>
      </c>
      <c r="N93" s="359">
        <v>6.4322000000000004E-2</v>
      </c>
      <c r="O93" s="359">
        <v>6.0077999999999999E-2</v>
      </c>
      <c r="P93" s="359">
        <v>5.8437000000000003E-2</v>
      </c>
      <c r="Q93" s="359">
        <v>6.1108999999999997E-2</v>
      </c>
      <c r="R93" s="359">
        <v>6.9194000000000006E-2</v>
      </c>
      <c r="S93" s="359">
        <v>7.2404999999999997E-2</v>
      </c>
      <c r="T93" s="359">
        <v>0.104534</v>
      </c>
      <c r="U93" s="359">
        <v>0.104534</v>
      </c>
      <c r="V93" s="359">
        <v>0.104534</v>
      </c>
      <c r="W93" s="359">
        <v>0.104534</v>
      </c>
      <c r="X93" s="359">
        <v>6.5838999999999995E-2</v>
      </c>
      <c r="Y93" s="359">
        <v>6.8312999999999999E-2</v>
      </c>
      <c r="Z93" s="359">
        <v>6.4322000000000004E-2</v>
      </c>
      <c r="AA93" s="359">
        <v>6.0077999999999999E-2</v>
      </c>
      <c r="AB93" s="359">
        <v>5.8437000000000003E-2</v>
      </c>
      <c r="AC93" s="359">
        <v>6.1108999999999997E-2</v>
      </c>
      <c r="AD93" s="359">
        <v>6.9194000000000006E-2</v>
      </c>
      <c r="AE93" s="359">
        <v>7.2404999999999997E-2</v>
      </c>
      <c r="AF93" s="359">
        <v>0.104534</v>
      </c>
      <c r="AG93" s="359">
        <v>0.104534</v>
      </c>
      <c r="AH93" s="359">
        <v>0.104534</v>
      </c>
      <c r="AI93" s="359">
        <v>0.104534</v>
      </c>
      <c r="AJ93" s="359">
        <v>6.5838999999999995E-2</v>
      </c>
      <c r="AK93" s="359">
        <v>6.8312999999999999E-2</v>
      </c>
      <c r="AL93" s="359">
        <v>6.4322000000000004E-2</v>
      </c>
      <c r="AM93" s="359">
        <v>6.0077999999999999E-2</v>
      </c>
      <c r="AO93" s="192" t="s">
        <v>177</v>
      </c>
    </row>
    <row r="94" spans="1:41" x14ac:dyDescent="0.25">
      <c r="C94" s="347" t="s">
        <v>221</v>
      </c>
      <c r="I94" s="360" t="s">
        <v>230</v>
      </c>
      <c r="AO94" s="192" t="s">
        <v>183</v>
      </c>
    </row>
    <row r="95" spans="1:41" x14ac:dyDescent="0.25">
      <c r="AO95" s="192" t="s">
        <v>222</v>
      </c>
    </row>
    <row r="111" spans="4:10" x14ac:dyDescent="0.25">
      <c r="J111" s="5"/>
    </row>
    <row r="112" spans="4:10" x14ac:dyDescent="0.25">
      <c r="D112" s="6"/>
    </row>
  </sheetData>
  <mergeCells count="6">
    <mergeCell ref="B92:B93"/>
    <mergeCell ref="A4:A19"/>
    <mergeCell ref="A22:A37"/>
    <mergeCell ref="A40:A55"/>
    <mergeCell ref="A58:A74"/>
    <mergeCell ref="A77:A9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556A95C0-DE1C-443A-A826-35D19EFCB16B}"/>
</file>

<file path=customXml/itemProps2.xml><?xml version="1.0" encoding="utf-8"?>
<ds:datastoreItem xmlns:ds="http://schemas.openxmlformats.org/officeDocument/2006/customXml" ds:itemID="{F57B0AB6-2A60-481C-BDEE-AF6D8F6BC96B}"/>
</file>

<file path=customXml/itemProps3.xml><?xml version="1.0" encoding="utf-8"?>
<ds:datastoreItem xmlns:ds="http://schemas.openxmlformats.org/officeDocument/2006/customXml" ds:itemID="{FBD315FA-6E06-42A9-B0DD-DC21F91C1D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Day 5 SOX Review</vt:lpstr>
      <vt:lpstr>Error Checks</vt:lpstr>
      <vt:lpstr>Notes</vt:lpstr>
      <vt:lpstr>REVISED SUMMARY</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lpstr>Res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2024-11-13T21:05:04Z</dcterms:created>
  <dcterms:modified xsi:type="dcterms:W3CDTF">2024-11-13T21:05:17Z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