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58033DC5-404F-4768-9C89-1CA783FA4737}" xr6:coauthVersionLast="47" xr6:coauthVersionMax="47" xr10:uidLastSave="{00000000-0000-0000-0000-000000000000}"/>
  <bookViews>
    <workbookView xWindow="-17370" yWindow="-16425" windowWidth="29040" windowHeight="15720" activeTab="2" xr2:uid="{00000000-000D-0000-FFFF-FFFF00000000}"/>
  </bookViews>
  <sheets>
    <sheet name="MEEIA 2" sheetId="2" r:id="rId1"/>
    <sheet name="MEEIA 3" sheetId="3" r:id="rId2"/>
    <sheet name="MEEIA 4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4" l="1"/>
  <c r="Q23" i="4" l="1"/>
  <c r="Q22" i="4"/>
  <c r="Q21" i="4"/>
  <c r="Q20" i="4"/>
  <c r="Q19" i="4"/>
  <c r="Q18" i="4"/>
  <c r="Q17" i="4"/>
  <c r="U11" i="4"/>
  <c r="U10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CO25" i="3"/>
  <c r="CO15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CO24" i="3"/>
  <c r="CO14" i="3"/>
  <c r="CO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CO13" i="3"/>
  <c r="CO22" i="3"/>
  <c r="CO12" i="3"/>
  <c r="CO21" i="3"/>
  <c r="CO11" i="3"/>
  <c r="CO20" i="3"/>
  <c r="CO10" i="3"/>
  <c r="CI9" i="2"/>
  <c r="CI10" i="2"/>
  <c r="U26" i="4" l="1"/>
  <c r="U12" i="4" l="1"/>
  <c r="CO46" i="3"/>
  <c r="CS55" i="3" l="1"/>
  <c r="Y39" i="4"/>
  <c r="U25" i="4"/>
  <c r="R9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B39" i="4"/>
  <c r="K45" i="4"/>
  <c r="C45" i="4"/>
  <c r="C39" i="4"/>
  <c r="D39" i="4" s="1"/>
  <c r="E39" i="4" s="1"/>
  <c r="F39" i="4" s="1"/>
  <c r="G39" i="4" s="1"/>
  <c r="H39" i="4" s="1"/>
  <c r="I39" i="4" s="1"/>
  <c r="J39" i="4" s="1"/>
  <c r="K39" i="4" s="1"/>
  <c r="L39" i="4" s="1"/>
  <c r="M39" i="4" s="1"/>
  <c r="O39" i="4" s="1"/>
  <c r="P39" i="4" s="1"/>
  <c r="Q39" i="4" s="1"/>
  <c r="D24" i="4"/>
  <c r="C24" i="4"/>
  <c r="B24" i="4"/>
  <c r="B16" i="4"/>
  <c r="Y12" i="4"/>
  <c r="C8" i="4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J24" i="4" l="1"/>
  <c r="G45" i="4"/>
  <c r="O45" i="4"/>
  <c r="Q24" i="4"/>
  <c r="N24" i="4"/>
  <c r="O16" i="4"/>
  <c r="I16" i="4"/>
  <c r="H16" i="4"/>
  <c r="P16" i="4"/>
  <c r="D45" i="4"/>
  <c r="G16" i="4"/>
  <c r="L45" i="4"/>
  <c r="Q16" i="4"/>
  <c r="I45" i="4"/>
  <c r="Q45" i="4"/>
  <c r="K24" i="4"/>
  <c r="Y17" i="4"/>
  <c r="J45" i="4"/>
  <c r="E24" i="4"/>
  <c r="M24" i="4"/>
  <c r="Y22" i="4"/>
  <c r="H24" i="4"/>
  <c r="P24" i="4"/>
  <c r="B32" i="4"/>
  <c r="E45" i="4"/>
  <c r="Y20" i="4"/>
  <c r="I24" i="4"/>
  <c r="Y21" i="4"/>
  <c r="Y31" i="4"/>
  <c r="E16" i="4"/>
  <c r="M16" i="4"/>
  <c r="Y10" i="4"/>
  <c r="Y15" i="4"/>
  <c r="L24" i="4"/>
  <c r="Y14" i="4"/>
  <c r="Y18" i="4"/>
  <c r="Y41" i="4"/>
  <c r="Y43" i="4"/>
  <c r="D32" i="4"/>
  <c r="Y11" i="4"/>
  <c r="G24" i="4"/>
  <c r="O24" i="4"/>
  <c r="Y23" i="4"/>
  <c r="Y42" i="4"/>
  <c r="M45" i="4"/>
  <c r="F32" i="4"/>
  <c r="H32" i="4"/>
  <c r="Y40" i="4"/>
  <c r="F45" i="4"/>
  <c r="N45" i="4"/>
  <c r="Y13" i="4"/>
  <c r="G32" i="4"/>
  <c r="O32" i="4"/>
  <c r="D16" i="4"/>
  <c r="L16" i="4"/>
  <c r="J16" i="4"/>
  <c r="J32" i="4"/>
  <c r="H45" i="4"/>
  <c r="P45" i="4"/>
  <c r="R17" i="4"/>
  <c r="U14" i="4" s="1"/>
  <c r="U16" i="4" s="1"/>
  <c r="Y44" i="4"/>
  <c r="Y19" i="4"/>
  <c r="F24" i="4"/>
  <c r="F16" i="4"/>
  <c r="Y9" i="4"/>
  <c r="N16" i="4"/>
  <c r="U27" i="4"/>
  <c r="C16" i="4"/>
  <c r="K32" i="4"/>
  <c r="R40" i="4"/>
  <c r="U41" i="4" s="1"/>
  <c r="K16" i="4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CK41" i="3"/>
  <c r="CJ41" i="3"/>
  <c r="CI41" i="3"/>
  <c r="CH41" i="3"/>
  <c r="CG41" i="3"/>
  <c r="CF41" i="3"/>
  <c r="CE41" i="3"/>
  <c r="CD41" i="3"/>
  <c r="CC41" i="3"/>
  <c r="CB41" i="3"/>
  <c r="CB48" i="3" s="1"/>
  <c r="CA41" i="3"/>
  <c r="BZ41" i="3"/>
  <c r="BY41" i="3"/>
  <c r="BX41" i="3"/>
  <c r="BW41" i="3"/>
  <c r="BV41" i="3"/>
  <c r="BU41" i="3"/>
  <c r="BT41" i="3"/>
  <c r="BS41" i="3"/>
  <c r="BR41" i="3"/>
  <c r="BR48" i="3" s="1"/>
  <c r="BQ41" i="3"/>
  <c r="BQ48" i="3" s="1"/>
  <c r="BP41" i="3"/>
  <c r="BP48" i="3" s="1"/>
  <c r="BO41" i="3"/>
  <c r="BN41" i="3"/>
  <c r="BM41" i="3"/>
  <c r="BM48" i="3" s="1"/>
  <c r="BL41" i="3"/>
  <c r="BL48" i="3" s="1"/>
  <c r="BK41" i="3"/>
  <c r="BK48" i="3" s="1"/>
  <c r="BJ41" i="3"/>
  <c r="BJ48" i="3" s="1"/>
  <c r="BI41" i="3"/>
  <c r="BI48" i="3" s="1"/>
  <c r="BH41" i="3"/>
  <c r="BH48" i="3" s="1"/>
  <c r="BG41" i="3"/>
  <c r="BG48" i="3" s="1"/>
  <c r="BF41" i="3"/>
  <c r="BF48" i="3" s="1"/>
  <c r="BE41" i="3"/>
  <c r="BE48" i="3" s="1"/>
  <c r="BD41" i="3"/>
  <c r="BD48" i="3" s="1"/>
  <c r="BC41" i="3"/>
  <c r="BC48" i="3" s="1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O48" i="3" l="1"/>
  <c r="CI48" i="3"/>
  <c r="CA48" i="3"/>
  <c r="BS48" i="3"/>
  <c r="CG48" i="3"/>
  <c r="BT48" i="3"/>
  <c r="BV48" i="3"/>
  <c r="CH48" i="3"/>
  <c r="BX48" i="3"/>
  <c r="CJ48" i="3"/>
  <c r="BY48" i="3"/>
  <c r="CF48" i="3"/>
  <c r="BN48" i="3"/>
  <c r="BZ48" i="3"/>
  <c r="CD48" i="3"/>
  <c r="CC48" i="3"/>
  <c r="BU48" i="3"/>
  <c r="CK48" i="3"/>
  <c r="CE48" i="3"/>
  <c r="BW48" i="3"/>
  <c r="Y45" i="4"/>
  <c r="Y24" i="4"/>
  <c r="I32" i="4"/>
  <c r="Y26" i="4"/>
  <c r="P32" i="4"/>
  <c r="N32" i="4"/>
  <c r="C32" i="4"/>
  <c r="Y30" i="4"/>
  <c r="R25" i="4"/>
  <c r="Y25" i="4"/>
  <c r="Y27" i="4"/>
  <c r="Y16" i="4"/>
  <c r="Y29" i="4"/>
  <c r="E32" i="4"/>
  <c r="L32" i="4"/>
  <c r="Q32" i="4"/>
  <c r="Y28" i="4"/>
  <c r="Y32" i="4" l="1"/>
  <c r="CO16" i="3" l="1"/>
  <c r="CS38" i="3" l="1"/>
  <c r="CS37" i="3"/>
  <c r="CS36" i="3"/>
  <c r="CS35" i="3"/>
  <c r="CS31" i="3"/>
  <c r="CS30" i="3"/>
  <c r="CS29" i="3"/>
  <c r="CS28" i="3"/>
  <c r="CS27" i="3"/>
  <c r="CS23" i="3"/>
  <c r="CS22" i="3"/>
  <c r="CS21" i="3"/>
  <c r="CS20" i="3"/>
  <c r="CS19" i="3"/>
  <c r="CS18" i="3"/>
  <c r="CS17" i="3"/>
  <c r="CS15" i="3"/>
  <c r="CS14" i="3"/>
  <c r="CS13" i="3"/>
  <c r="CS12" i="3"/>
  <c r="CS11" i="3"/>
  <c r="CS10" i="3"/>
  <c r="CS9" i="3"/>
  <c r="CL17" i="3"/>
  <c r="CL9" i="3"/>
  <c r="CO17" i="3" s="1"/>
  <c r="AM67" i="3" l="1"/>
  <c r="CS46" i="3" l="1"/>
  <c r="CS44" i="3"/>
  <c r="CS43" i="3"/>
  <c r="CS45" i="3"/>
  <c r="CO26" i="3" l="1"/>
  <c r="AX16" i="3" l="1"/>
  <c r="CO44" i="3" l="1"/>
  <c r="AX24" i="3" l="1"/>
  <c r="AX32" i="3"/>
  <c r="AL16" i="3" l="1"/>
  <c r="AO16" i="3" l="1"/>
  <c r="AV16" i="3"/>
  <c r="AN16" i="3"/>
  <c r="AT16" i="3"/>
  <c r="AW16" i="3"/>
  <c r="AM16" i="3"/>
  <c r="AS16" i="3"/>
  <c r="AR16" i="3"/>
  <c r="AU16" i="3"/>
  <c r="AQ16" i="3"/>
  <c r="AP16" i="3"/>
  <c r="AP55" i="3" l="1"/>
  <c r="AQ55" i="3" s="1"/>
  <c r="AR55" i="3" s="1"/>
  <c r="AS55" i="3" s="1"/>
  <c r="AT55" i="3" s="1"/>
  <c r="AU55" i="3" s="1"/>
  <c r="AV55" i="3" s="1"/>
  <c r="AW55" i="3" s="1"/>
  <c r="AX55" i="3" s="1"/>
  <c r="AY55" i="3" s="1"/>
  <c r="AZ55" i="3" s="1"/>
  <c r="BA55" i="3" s="1"/>
  <c r="BB55" i="3" s="1"/>
  <c r="BC55" i="3" s="1"/>
  <c r="BD55" i="3" s="1"/>
  <c r="BE55" i="3" s="1"/>
  <c r="BF55" i="3" s="1"/>
  <c r="BG55" i="3" s="1"/>
  <c r="BH55" i="3" s="1"/>
  <c r="BI55" i="3" s="1"/>
  <c r="BJ55" i="3" s="1"/>
  <c r="BK55" i="3" s="1"/>
  <c r="BL55" i="3" s="1"/>
  <c r="BM55" i="3" s="1"/>
  <c r="BN55" i="3" s="1"/>
  <c r="BO55" i="3" s="1"/>
  <c r="BP55" i="3" s="1"/>
  <c r="BQ55" i="3" s="1"/>
  <c r="BR55" i="3" s="1"/>
  <c r="BS55" i="3" s="1"/>
  <c r="BT55" i="3" s="1"/>
  <c r="BU55" i="3" s="1"/>
  <c r="BV55" i="3" s="1"/>
  <c r="BW55" i="3" s="1"/>
  <c r="BX55" i="3" s="1"/>
  <c r="BY55" i="3" s="1"/>
  <c r="BZ55" i="3" s="1"/>
  <c r="CA55" i="3" s="1"/>
  <c r="CB55" i="3" s="1"/>
  <c r="CC55" i="3" s="1"/>
  <c r="CD55" i="3" s="1"/>
  <c r="CE55" i="3" s="1"/>
  <c r="CF55" i="3" s="1"/>
  <c r="CG55" i="3" s="1"/>
  <c r="CH55" i="3" s="1"/>
  <c r="CI55" i="3" s="1"/>
  <c r="CJ55" i="3" s="1"/>
  <c r="CK55" i="3" s="1"/>
  <c r="BJ40" i="3"/>
  <c r="BI40" i="3"/>
  <c r="BH40" i="3"/>
  <c r="BG40" i="3"/>
  <c r="BF40" i="3"/>
  <c r="BE40" i="3"/>
  <c r="BD40" i="3"/>
  <c r="BC40" i="3"/>
  <c r="BB40" i="3"/>
  <c r="BG32" i="3"/>
  <c r="BF32" i="3"/>
  <c r="BE32" i="3"/>
  <c r="BD32" i="3"/>
  <c r="BC32" i="3"/>
  <c r="BB32" i="3"/>
  <c r="BH24" i="3"/>
  <c r="BG24" i="3"/>
  <c r="BF24" i="3"/>
  <c r="BE24" i="3"/>
  <c r="BJ24" i="3"/>
  <c r="BI24" i="3"/>
  <c r="BD24" i="3"/>
  <c r="BC24" i="3"/>
  <c r="BB24" i="3"/>
  <c r="CF9" i="2"/>
  <c r="BL36" i="2"/>
  <c r="AE72" i="3"/>
  <c r="BB48" i="3" l="1"/>
  <c r="CF24" i="2" l="1"/>
  <c r="BS29" i="2" l="1"/>
  <c r="BK29" i="2"/>
  <c r="BQ29" i="2"/>
  <c r="BO29" i="2" l="1"/>
  <c r="BP29" i="2"/>
  <c r="BR29" i="2"/>
  <c r="BL29" i="2" l="1"/>
  <c r="BM29" i="2"/>
  <c r="BN29" i="2"/>
  <c r="CO41" i="3" l="1"/>
  <c r="CO42" i="3"/>
  <c r="CO43" i="3"/>
  <c r="AE16" i="3" l="1"/>
  <c r="AH16" i="3"/>
  <c r="AF16" i="3"/>
  <c r="AD16" i="3"/>
  <c r="AG16" i="3"/>
  <c r="AK16" i="3"/>
  <c r="AC16" i="3"/>
  <c r="AJ16" i="3"/>
  <c r="AB16" i="3"/>
  <c r="AI16" i="3"/>
  <c r="AA16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Z32" i="3"/>
  <c r="AY32" i="3"/>
  <c r="AW32" i="3"/>
  <c r="AV32" i="3"/>
  <c r="AU32" i="3"/>
  <c r="AT32" i="3"/>
  <c r="AS32" i="3"/>
  <c r="AR32" i="3"/>
  <c r="AQ32" i="3"/>
  <c r="AP32" i="3"/>
  <c r="AP8" i="3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BZ8" i="3" s="1"/>
  <c r="CA8" i="3" s="1"/>
  <c r="CB8" i="3" s="1"/>
  <c r="CC8" i="3" s="1"/>
  <c r="CD8" i="3" s="1"/>
  <c r="CE8" i="3" s="1"/>
  <c r="CF8" i="3" s="1"/>
  <c r="CG8" i="3" s="1"/>
  <c r="CH8" i="3" s="1"/>
  <c r="CI8" i="3" s="1"/>
  <c r="CJ8" i="3" s="1"/>
  <c r="CK8" i="3" s="1"/>
  <c r="AV24" i="3"/>
  <c r="CB16" i="2"/>
  <c r="CA16" i="2"/>
  <c r="CE16" i="2"/>
  <c r="CD16" i="2"/>
  <c r="CC16" i="2"/>
  <c r="BZ16" i="2"/>
  <c r="BY16" i="2"/>
  <c r="BX16" i="2"/>
  <c r="BW16" i="2"/>
  <c r="AR24" i="3" l="1"/>
  <c r="AZ24" i="3"/>
  <c r="BA40" i="3"/>
  <c r="AV48" i="3"/>
  <c r="AT24" i="3"/>
  <c r="AP24" i="3"/>
  <c r="AT48" i="3"/>
  <c r="AX48" i="3"/>
  <c r="AU24" i="3"/>
  <c r="AQ24" i="3"/>
  <c r="AY24" i="3"/>
  <c r="AW24" i="3"/>
  <c r="AS24" i="3"/>
  <c r="BA24" i="3"/>
  <c r="BA32" i="3"/>
  <c r="AR48" i="3"/>
  <c r="AZ48" i="3"/>
  <c r="AS48" i="3" l="1"/>
  <c r="AQ48" i="3"/>
  <c r="BA48" i="3"/>
  <c r="AW48" i="3"/>
  <c r="AY48" i="3"/>
  <c r="AU48" i="3"/>
  <c r="AP48" i="3"/>
  <c r="CS16" i="3" l="1"/>
  <c r="BH29" i="2" l="1"/>
  <c r="BD29" i="2"/>
  <c r="AZ29" i="2"/>
  <c r="AV29" i="2"/>
  <c r="AR29" i="2"/>
  <c r="AN29" i="2"/>
  <c r="AJ29" i="2"/>
  <c r="AF29" i="2"/>
  <c r="AB29" i="2"/>
  <c r="X29" i="2"/>
  <c r="T29" i="2"/>
  <c r="P29" i="2"/>
  <c r="L29" i="2"/>
  <c r="H29" i="2"/>
  <c r="D29" i="2"/>
  <c r="E29" i="2" l="1"/>
  <c r="V29" i="2"/>
  <c r="AL29" i="2"/>
  <c r="BB29" i="2"/>
  <c r="D48" i="3"/>
  <c r="AO24" i="3"/>
  <c r="AN24" i="3"/>
  <c r="T48" i="3"/>
  <c r="E48" i="3"/>
  <c r="I16" i="3"/>
  <c r="M16" i="3"/>
  <c r="U16" i="3"/>
  <c r="Y16" i="3"/>
  <c r="P16" i="3"/>
  <c r="L16" i="2"/>
  <c r="X16" i="2"/>
  <c r="AJ16" i="2"/>
  <c r="AV16" i="2"/>
  <c r="BH16" i="2"/>
  <c r="BL16" i="2"/>
  <c r="BP16" i="2"/>
  <c r="BT16" i="2"/>
  <c r="D16" i="2"/>
  <c r="P16" i="2"/>
  <c r="AB16" i="2"/>
  <c r="AR16" i="2"/>
  <c r="BD16" i="2"/>
  <c r="H16" i="2"/>
  <c r="T16" i="2"/>
  <c r="AF16" i="2"/>
  <c r="AN16" i="2"/>
  <c r="AZ16" i="2"/>
  <c r="J29" i="2"/>
  <c r="N29" i="2"/>
  <c r="AD29" i="2"/>
  <c r="AT29" i="2"/>
  <c r="S29" i="2"/>
  <c r="AA29" i="2"/>
  <c r="AI29" i="2"/>
  <c r="AQ29" i="2"/>
  <c r="BG29" i="2"/>
  <c r="I16" i="2"/>
  <c r="U16" i="2"/>
  <c r="Y16" i="2"/>
  <c r="AG16" i="2"/>
  <c r="AK16" i="2"/>
  <c r="AS16" i="2"/>
  <c r="AW16" i="2"/>
  <c r="BA16" i="2"/>
  <c r="BE16" i="2"/>
  <c r="BI16" i="2"/>
  <c r="BM16" i="2"/>
  <c r="BQ16" i="2"/>
  <c r="BU16" i="2"/>
  <c r="M29" i="2"/>
  <c r="Q29" i="2"/>
  <c r="U29" i="2"/>
  <c r="Y29" i="2"/>
  <c r="AC29" i="2"/>
  <c r="AG29" i="2"/>
  <c r="AK29" i="2"/>
  <c r="AO29" i="2"/>
  <c r="AS29" i="2"/>
  <c r="AW29" i="2"/>
  <c r="BA29" i="2"/>
  <c r="BE29" i="2"/>
  <c r="BI29" i="2"/>
  <c r="M16" i="2"/>
  <c r="AC16" i="2"/>
  <c r="AO16" i="2"/>
  <c r="F29" i="2"/>
  <c r="R29" i="2"/>
  <c r="Z29" i="2"/>
  <c r="AH29" i="2"/>
  <c r="AP29" i="2"/>
  <c r="AX29" i="2"/>
  <c r="BF29" i="2"/>
  <c r="I29" i="2"/>
  <c r="BJ29" i="2"/>
  <c r="E16" i="2"/>
  <c r="Q16" i="2"/>
  <c r="G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BK16" i="2"/>
  <c r="BO16" i="2"/>
  <c r="BS16" i="2"/>
  <c r="CI11" i="2"/>
  <c r="CI13" i="2" s="1"/>
  <c r="F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BJ16" i="2"/>
  <c r="BN16" i="2"/>
  <c r="BR16" i="2"/>
  <c r="BV16" i="2"/>
  <c r="G29" i="2"/>
  <c r="O29" i="2"/>
  <c r="W29" i="2"/>
  <c r="AE29" i="2"/>
  <c r="AM29" i="2"/>
  <c r="AU29" i="2"/>
  <c r="BC29" i="2"/>
  <c r="AY29" i="2"/>
  <c r="Q16" i="3"/>
  <c r="I48" i="3"/>
  <c r="J16" i="3"/>
  <c r="J48" i="3"/>
  <c r="N16" i="3"/>
  <c r="N48" i="3"/>
  <c r="R16" i="3"/>
  <c r="R48" i="3"/>
  <c r="V16" i="3"/>
  <c r="V48" i="3"/>
  <c r="Z16" i="3"/>
  <c r="Z48" i="3"/>
  <c r="T16" i="3"/>
  <c r="AO32" i="3"/>
  <c r="M48" i="3"/>
  <c r="Y48" i="3"/>
  <c r="G16" i="3"/>
  <c r="G48" i="3"/>
  <c r="K16" i="3"/>
  <c r="K48" i="3"/>
  <c r="O16" i="3"/>
  <c r="O48" i="3"/>
  <c r="S16" i="3"/>
  <c r="S48" i="3"/>
  <c r="W16" i="3"/>
  <c r="W48" i="3"/>
  <c r="H16" i="3"/>
  <c r="X16" i="3"/>
  <c r="Q48" i="3"/>
  <c r="H48" i="3"/>
  <c r="L48" i="3"/>
  <c r="P48" i="3"/>
  <c r="X48" i="3"/>
  <c r="L16" i="3"/>
  <c r="AM24" i="3"/>
  <c r="U48" i="3"/>
  <c r="B48" i="3"/>
  <c r="F48" i="3"/>
  <c r="C48" i="3"/>
  <c r="CI25" i="2"/>
  <c r="CS24" i="3" l="1"/>
  <c r="AD48" i="3"/>
  <c r="AM48" i="3"/>
  <c r="AH48" i="3"/>
  <c r="AG48" i="3"/>
  <c r="AF48" i="3"/>
  <c r="AA48" i="3"/>
  <c r="AN48" i="3"/>
  <c r="AI48" i="3"/>
  <c r="AC48" i="3"/>
  <c r="AO48" i="3"/>
  <c r="AL48" i="3"/>
  <c r="AK48" i="3"/>
  <c r="AJ48" i="3"/>
  <c r="AE48" i="3"/>
  <c r="AB48" i="3"/>
  <c r="CA61" i="3" l="1"/>
  <c r="BW61" i="3"/>
  <c r="CH61" i="3"/>
  <c r="CF61" i="3"/>
  <c r="CD61" i="3"/>
  <c r="BX61" i="3"/>
  <c r="BZ61" i="3"/>
  <c r="CJ61" i="3"/>
  <c r="BY61" i="3"/>
  <c r="CS58" i="3"/>
  <c r="CG61" i="3"/>
  <c r="CE61" i="3"/>
  <c r="CK61" i="3"/>
  <c r="CI61" i="3"/>
  <c r="CS60" i="3"/>
  <c r="CS59" i="3" l="1"/>
  <c r="CC61" i="3"/>
  <c r="CS56" i="3" l="1"/>
  <c r="CS57" i="3"/>
  <c r="CB61" i="3"/>
  <c r="CS61" i="3" l="1"/>
  <c r="CS26" i="3" l="1"/>
  <c r="CO45" i="3" l="1"/>
  <c r="CL25" i="3"/>
  <c r="CS25" i="3"/>
  <c r="CS32" i="3" s="1"/>
  <c r="CS47" i="3" l="1"/>
  <c r="CS39" i="3"/>
  <c r="CS42" i="3" l="1"/>
  <c r="CS34" i="3"/>
  <c r="CS33" i="3" l="1"/>
  <c r="CS40" i="3" s="1"/>
  <c r="CL33" i="3"/>
  <c r="CO28" i="3" s="1"/>
  <c r="CO30" i="3" s="1"/>
  <c r="CO47" i="3"/>
  <c r="CS41" i="3" l="1"/>
  <c r="CS48" i="3" s="1"/>
  <c r="CL41" i="3"/>
  <c r="CO48" i="3" s="1"/>
  <c r="AE61" i="3" l="1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 l="1"/>
  <c r="CL56" i="3"/>
  <c r="AT61" i="3" l="1"/>
  <c r="AL61" i="3"/>
  <c r="BI61" i="3"/>
  <c r="AS61" i="3"/>
  <c r="AK61" i="3"/>
  <c r="BH61" i="3"/>
  <c r="AR61" i="3"/>
  <c r="AJ61" i="3"/>
  <c r="BG61" i="3"/>
  <c r="AI61" i="3"/>
  <c r="BF61" i="3"/>
  <c r="AX61" i="3"/>
  <c r="AP61" i="3"/>
  <c r="AH61" i="3"/>
  <c r="BD61" i="3"/>
  <c r="AV61" i="3"/>
  <c r="AN61" i="3"/>
  <c r="AF61" i="3"/>
  <c r="BJ61" i="3"/>
  <c r="BC61" i="3"/>
  <c r="AU61" i="3"/>
  <c r="AM61" i="3"/>
  <c r="AY61" i="3"/>
  <c r="AQ61" i="3"/>
  <c r="BE61" i="3"/>
  <c r="AW61" i="3"/>
  <c r="AO61" i="3"/>
  <c r="AG61" i="3"/>
  <c r="AZ61" i="3" l="1"/>
  <c r="BA61" i="3"/>
  <c r="BB61" i="3" l="1"/>
  <c r="CO57" i="3"/>
  <c r="U28" i="4" l="1"/>
  <c r="M32" i="4" l="1"/>
</calcChain>
</file>

<file path=xl/sharedStrings.xml><?xml version="1.0" encoding="utf-8"?>
<sst xmlns="http://schemas.openxmlformats.org/spreadsheetml/2006/main" count="215" uniqueCount="111">
  <si>
    <t>TD</t>
  </si>
  <si>
    <t>Total</t>
  </si>
  <si>
    <t>PC</t>
  </si>
  <si>
    <t>Rider EEIC Data - by Program Year</t>
  </si>
  <si>
    <t xml:space="preserve">     Res</t>
  </si>
  <si>
    <t xml:space="preserve">     Biz</t>
  </si>
  <si>
    <t xml:space="preserve">     Low Income</t>
  </si>
  <si>
    <t xml:space="preserve">     General</t>
  </si>
  <si>
    <t>M2</t>
  </si>
  <si>
    <t>M3</t>
  </si>
  <si>
    <t xml:space="preserve">     1M - RES</t>
  </si>
  <si>
    <t xml:space="preserve">     2M - SGS</t>
  </si>
  <si>
    <t xml:space="preserve">     3M - LGS</t>
  </si>
  <si>
    <t xml:space="preserve">     4M - SPS</t>
  </si>
  <si>
    <t xml:space="preserve">     11M - LPS</t>
  </si>
  <si>
    <t>Green = match previous Rider EEIC</t>
  </si>
  <si>
    <t>M2 non-LL and LL actuals</t>
  </si>
  <si>
    <t>Difference from O/U</t>
  </si>
  <si>
    <t>Difference</t>
  </si>
  <si>
    <t>&lt;-- Actuals</t>
  </si>
  <si>
    <t>Forecast --&gt;</t>
  </si>
  <si>
    <t>M3 TOTAL</t>
  </si>
  <si>
    <t>Total from M2 non-LL (rebased 4/2020)</t>
  </si>
  <si>
    <t>Check Actuals</t>
  </si>
  <si>
    <t>Check Forecast</t>
  </si>
  <si>
    <t>Total Actuals</t>
  </si>
  <si>
    <t>Check Actuals + Forecast</t>
  </si>
  <si>
    <t>x</t>
  </si>
  <si>
    <t>Check</t>
  </si>
  <si>
    <t>Source file:</t>
  </si>
  <si>
    <t>Check Total Actuals + Forecast</t>
  </si>
  <si>
    <t>Forecast</t>
  </si>
  <si>
    <t>Total M3 Program Costs through 1/2023</t>
  </si>
  <si>
    <t>PAYS Labor correction for charges since Prudence Review through current (10/1/20-10/31/21)</t>
  </si>
  <si>
    <t>Interest</t>
  </si>
  <si>
    <t>Total PAYS Labor correction</t>
  </si>
  <si>
    <t xml:space="preserve">Throughput Disincentive by Program Year (Monthly; rather than Cumulative) </t>
  </si>
  <si>
    <t>2021 Rate Case finding correction - ER-2021-0240</t>
  </si>
  <si>
    <t>See Rate Case correction to right (cell AM83) --&gt;</t>
  </si>
  <si>
    <t>2021 Prudence Review finding correction - EO-2021-0157</t>
  </si>
  <si>
    <t>Resource Type 34 (Purchasing Rate) correction for MEEIA 3 through 2/28/21</t>
  </si>
  <si>
    <t>Total RT 34 correction</t>
  </si>
  <si>
    <t>See Prudence Review correction to right (cell AE88) --&gt;</t>
  </si>
  <si>
    <t>See Prudence Review correction to right (cell BL36) --&gt;</t>
  </si>
  <si>
    <t>Based on Evaluated savings and actuals through October 2022</t>
  </si>
  <si>
    <t>Program Costs (based on actuals through October 2022)</t>
  </si>
  <si>
    <t>Work Orders put in complete status in early 2022</t>
  </si>
  <si>
    <t>Total from M2 LL (rebased 3/2022)</t>
  </si>
  <si>
    <t>Total M2 non-LL and LL (fully rebased)</t>
  </si>
  <si>
    <t>^ Program Costs rolled over into MEEIA 2019-21 on February 2022; costs final prior to rollover</t>
  </si>
  <si>
    <t>Compare to O/U thru 9/2023 (final)</t>
  </si>
  <si>
    <t>M2PC expenses complete</t>
  </si>
  <si>
    <t>M3 PY22</t>
  </si>
  <si>
    <t>M3 PY23</t>
  </si>
  <si>
    <t>M3 PY24</t>
  </si>
  <si>
    <t>Total from M3 PY19 thru 10/2022</t>
  </si>
  <si>
    <t>Total from M3 PY20 thru 10/2022</t>
  </si>
  <si>
    <t>Total from M3 PY21 thru 10/2023</t>
  </si>
  <si>
    <t>Total M3 Program Costs through 1/2025</t>
  </si>
  <si>
    <t>PY2019-PY2022 based on evaluated savings; PY2023 based on forecast savings and 82.5% NTG (per approved filing); PY2024 based on forecast savings and 65%/100% NTG (per approved filing); PY24 based on business as usual savings and 79.9% NTG (per MEEIA 4 filing submited in 2023)</t>
  </si>
  <si>
    <t>^ Actuals in Rider EEIC Workpaper 3; "M3 Allocations - TD" tab; beginning in cell AV14</t>
  </si>
  <si>
    <t>^ Actuals in Rider EEIC Workpaper 2; "PCR (M3)" tab; beginning in cell AW15</t>
  </si>
  <si>
    <t>^ Actuals in Rider EEIC Workpaper 3; "M2 Allocations - TD" tab; beginning in cell BT14</t>
  </si>
  <si>
    <t>^ Actuals in Rider EEIC Workpaper 2; "PCR (M2)" tab; beginning in cell BT15</t>
  </si>
  <si>
    <t>Based on Actuals through October 2022 - No change since prior year's Rider EEIC inputs</t>
  </si>
  <si>
    <t>M3 PY19-24 actuals</t>
  </si>
  <si>
    <t>12 months: Feb 2025-Jan 2026 --&gt;</t>
  </si>
  <si>
    <t>Feb-25 to Jan-26 Total</t>
  </si>
  <si>
    <t>Based on Actuals through October 2024</t>
  </si>
  <si>
    <t>Program Costs (based on actuals through October 2024)</t>
  </si>
  <si>
    <t>Total M3 PY22 start to 1/2026</t>
  </si>
  <si>
    <t>Total from M3 PY22 thru 10/2024</t>
  </si>
  <si>
    <t>Total from M3 PY23 thru 10/2024</t>
  </si>
  <si>
    <t>PY23 thru 1/2026</t>
  </si>
  <si>
    <t>PY22 thru 1/2026</t>
  </si>
  <si>
    <t>Total M3 PY19 start to 1/2026</t>
  </si>
  <si>
    <t>Total M3 PY20 start to 1/2026</t>
  </si>
  <si>
    <t>Total M3 PY21 start to 1/2026</t>
  </si>
  <si>
    <t>PY19 thru 1/2026</t>
  </si>
  <si>
    <t>PY20 thru 1/2026</t>
  </si>
  <si>
    <t>PY21 thru 1/2026</t>
  </si>
  <si>
    <t>Total from M3 PY24 thru 10/2024</t>
  </si>
  <si>
    <t>Total M3 thru 10/2024</t>
  </si>
  <si>
    <t>Total M3 PY23 start to 1/2026</t>
  </si>
  <si>
    <t>Total M3 PY24 start to 1/2026</t>
  </si>
  <si>
    <t>Total PY19 to PY24 from TD Calcs</t>
  </si>
  <si>
    <t>Total PY19 to PY24</t>
  </si>
  <si>
    <t>PY24 thru 1/2026</t>
  </si>
  <si>
    <t xml:space="preserve"> PY25-26 based on filed savings and 70%/100% filed NTG per program (per MEEIA 4 filing submited in 2024)</t>
  </si>
  <si>
    <t>PY25 thru 1/2026</t>
  </si>
  <si>
    <t>PY26 thru 1/2026</t>
  </si>
  <si>
    <t>(Actuals from 2024-10 MEEIA over under calculations…xlsx and checked PY files)</t>
  </si>
  <si>
    <t>Total PY25 to PY26 from TD Calcs</t>
  </si>
  <si>
    <t>Total PY25 to PY26</t>
  </si>
  <si>
    <t>JNG7.A - MEEIA 2016-18 nonLL_TD Calc_REBASED_2020-06-19.xlsx</t>
  </si>
  <si>
    <t>JNG7.B - MEEIA 2016-18 LL_TD Calc_post trueup_REBASED_2022-10-24.xlsx</t>
  </si>
  <si>
    <t>JNG7.C - MEEIA 2019-21 PY19_TD Calc_post trueup_REBASED_2022-10-24.xlsx</t>
  </si>
  <si>
    <t>JNG7.D - MEEIA 2019-21 PY20_TD Calc_post trueup_REBASED_2022-10-24.xlsx</t>
  </si>
  <si>
    <t>JNG7.E - MEEIA 2019-21 PY21_TD Calc_post trueup_REBASED_2023-10-23.xlsx</t>
  </si>
  <si>
    <t>JNG7.H - MEEIA 2019-21 PY24_TD Calc_actuals+ forecast_2024-11-12.xlsx</t>
  </si>
  <si>
    <t>JNG7.I - MEEIA 2025-27 PY25_TD Calc_forecast_
2024-11-12.xlsx</t>
  </si>
  <si>
    <t>JNG7.F - MEEIA 2019-21 PY22_TD Calc_post 
trueup_2024-10-29.xlsx</t>
  </si>
  <si>
    <t>JNG7.G - MEEIA 2019-21 PY23_TD Calc_post
trueup_2024-10-29.xlsx</t>
  </si>
  <si>
    <t>M4 PY25</t>
  </si>
  <si>
    <t>Total from M4 PY25 thru 1/2026</t>
  </si>
  <si>
    <t>Total from M4 PY26 thru 1/2026</t>
  </si>
  <si>
    <t>M4 PY26</t>
  </si>
  <si>
    <t>M4 TOTAL</t>
  </si>
  <si>
    <t>M4</t>
  </si>
  <si>
    <t>Total M4 Program Costs through 1/2026</t>
  </si>
  <si>
    <t>JNG7.J - MEEIA 2025-27 PY26_TD Calc_forecast_
2024-11-12.xlsx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</si>
</sst>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5DF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mediumDashed">
        <color auto="1"/>
      </right>
      <top/>
      <bottom style="thin">
        <color indexed="64"/>
      </bottom>
      <diagonal/>
    </border>
    <border>
      <left style="thick">
        <color rgb="FFFF0000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Dashed">
        <color auto="1"/>
      </right>
      <top/>
      <bottom style="thick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165" fontId="0" fillId="0" borderId="5" xfId="1" applyNumberFormat="1" applyFont="1" applyFill="1" applyBorder="1"/>
    <xf numFmtId="165" fontId="5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5" fontId="0" fillId="0" borderId="8" xfId="1" applyNumberFormat="1" applyFont="1" applyFill="1" applyBorder="1"/>
    <xf numFmtId="165" fontId="8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9" fillId="0" borderId="0" xfId="1" applyNumberFormat="1" applyFont="1" applyFill="1" applyBorder="1"/>
    <xf numFmtId="165" fontId="2" fillId="0" borderId="0" xfId="0" applyNumberFormat="1" applyFont="1"/>
    <xf numFmtId="44" fontId="0" fillId="0" borderId="0" xfId="1" applyFont="1" applyFill="1"/>
    <xf numFmtId="164" fontId="3" fillId="5" borderId="2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0" fillId="5" borderId="0" xfId="0" applyFill="1"/>
    <xf numFmtId="165" fontId="3" fillId="0" borderId="0" xfId="0" applyNumberFormat="1" applyFont="1"/>
    <xf numFmtId="164" fontId="3" fillId="5" borderId="3" xfId="0" applyNumberFormat="1" applyFont="1" applyFill="1" applyBorder="1" applyAlignment="1">
      <alignment horizontal="center"/>
    </xf>
    <xf numFmtId="165" fontId="0" fillId="4" borderId="13" xfId="1" quotePrefix="1" applyNumberFormat="1" applyFont="1" applyFill="1" applyBorder="1"/>
    <xf numFmtId="165" fontId="0" fillId="0" borderId="14" xfId="1" applyNumberFormat="1" applyFont="1" applyFill="1" applyBorder="1"/>
    <xf numFmtId="165" fontId="0" fillId="7" borderId="18" xfId="1" applyNumberFormat="1" applyFont="1" applyFill="1" applyBorder="1"/>
    <xf numFmtId="165" fontId="0" fillId="3" borderId="13" xfId="1" applyNumberFormat="1" applyFont="1" applyFill="1" applyBorder="1"/>
    <xf numFmtId="165" fontId="0" fillId="7" borderId="10" xfId="1" quotePrefix="1" applyNumberFormat="1" applyFont="1" applyFill="1" applyBorder="1"/>
    <xf numFmtId="165" fontId="0" fillId="7" borderId="11" xfId="1" applyNumberFormat="1" applyFont="1" applyFill="1" applyBorder="1"/>
    <xf numFmtId="165" fontId="0" fillId="7" borderId="12" xfId="1" applyNumberFormat="1" applyFont="1" applyFill="1" applyBorder="1"/>
    <xf numFmtId="165" fontId="5" fillId="0" borderId="0" xfId="1" applyNumberFormat="1" applyFont="1" applyFill="1"/>
    <xf numFmtId="165" fontId="0" fillId="0" borderId="0" xfId="1" applyNumberFormat="1" applyFont="1" applyFill="1"/>
    <xf numFmtId="165" fontId="0" fillId="4" borderId="4" xfId="1" applyNumberFormat="1" applyFont="1" applyFill="1" applyBorder="1"/>
    <xf numFmtId="165" fontId="0" fillId="10" borderId="0" xfId="0" applyNumberFormat="1" applyFill="1"/>
    <xf numFmtId="165" fontId="0" fillId="0" borderId="0" xfId="1" applyNumberFormat="1" applyFont="1" applyFill="1" applyBorder="1"/>
    <xf numFmtId="165" fontId="0" fillId="4" borderId="7" xfId="1" quotePrefix="1" applyNumberFormat="1" applyFont="1" applyFill="1" applyBorder="1"/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0" fillId="7" borderId="20" xfId="1" applyNumberFormat="1" applyFont="1" applyFill="1" applyBorder="1"/>
    <xf numFmtId="165" fontId="0" fillId="7" borderId="21" xfId="1" applyNumberFormat="1" applyFont="1" applyFill="1" applyBorder="1"/>
    <xf numFmtId="165" fontId="0" fillId="0" borderId="0" xfId="0" applyNumberForma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5" fontId="0" fillId="7" borderId="11" xfId="1" applyNumberFormat="1" applyFont="1" applyFill="1" applyBorder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Alignment="1">
      <alignment horizontal="right"/>
    </xf>
    <xf numFmtId="0" fontId="6" fillId="12" borderId="23" xfId="0" applyFont="1" applyFill="1" applyBorder="1" applyAlignment="1">
      <alignment horizontal="center"/>
    </xf>
    <xf numFmtId="0" fontId="0" fillId="0" borderId="23" xfId="0" applyBorder="1"/>
    <xf numFmtId="165" fontId="0" fillId="7" borderId="29" xfId="1" applyNumberFormat="1" applyFont="1" applyFill="1" applyBorder="1"/>
    <xf numFmtId="165" fontId="0" fillId="0" borderId="26" xfId="1" applyNumberFormat="1" applyFont="1" applyFill="1" applyBorder="1"/>
    <xf numFmtId="165" fontId="0" fillId="0" borderId="28" xfId="1" applyNumberFormat="1" applyFont="1" applyFill="1" applyBorder="1"/>
    <xf numFmtId="165" fontId="0" fillId="7" borderId="30" xfId="1" applyNumberFormat="1" applyFont="1" applyFill="1" applyBorder="1"/>
    <xf numFmtId="165" fontId="2" fillId="0" borderId="5" xfId="1" applyNumberFormat="1" applyFont="1" applyFill="1" applyBorder="1"/>
    <xf numFmtId="0" fontId="6" fillId="0" borderId="0" xfId="0" applyFont="1"/>
    <xf numFmtId="165" fontId="11" fillId="11" borderId="5" xfId="1" applyNumberFormat="1" applyFont="1" applyFill="1" applyBorder="1"/>
    <xf numFmtId="165" fontId="11" fillId="11" borderId="14" xfId="1" applyNumberFormat="1" applyFont="1" applyFill="1" applyBorder="1"/>
    <xf numFmtId="165" fontId="11" fillId="11" borderId="8" xfId="1" applyNumberFormat="1" applyFont="1" applyFill="1" applyBorder="1"/>
    <xf numFmtId="0" fontId="15" fillId="0" borderId="0" xfId="0" applyFont="1"/>
    <xf numFmtId="0" fontId="15" fillId="0" borderId="22" xfId="0" applyFont="1" applyBorder="1"/>
    <xf numFmtId="165" fontId="15" fillId="0" borderId="22" xfId="0" applyNumberFormat="1" applyFont="1" applyBorder="1"/>
    <xf numFmtId="0" fontId="3" fillId="5" borderId="0" xfId="0" applyFont="1" applyFill="1"/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vertical="top" wrapText="1"/>
    </xf>
    <xf numFmtId="165" fontId="2" fillId="0" borderId="0" xfId="0" quotePrefix="1" applyNumberFormat="1" applyFont="1"/>
    <xf numFmtId="165" fontId="2" fillId="0" borderId="0" xfId="0" quotePrefix="1" applyNumberFormat="1" applyFont="1" applyAlignment="1">
      <alignment vertical="top"/>
    </xf>
    <xf numFmtId="165" fontId="2" fillId="0" borderId="0" xfId="0" applyNumberFormat="1" applyFont="1" applyAlignment="1">
      <alignment vertical="top" wrapText="1"/>
    </xf>
    <xf numFmtId="44" fontId="0" fillId="7" borderId="11" xfId="1" applyFont="1" applyFill="1" applyBorder="1" applyAlignment="1">
      <alignment horizontal="center"/>
    </xf>
    <xf numFmtId="44" fontId="0" fillId="7" borderId="12" xfId="1" applyFont="1" applyFill="1" applyBorder="1"/>
    <xf numFmtId="44" fontId="0" fillId="7" borderId="11" xfId="1" applyFont="1" applyFill="1" applyBorder="1"/>
    <xf numFmtId="165" fontId="0" fillId="7" borderId="10" xfId="1" applyNumberFormat="1" applyFont="1" applyFill="1" applyBorder="1"/>
    <xf numFmtId="0" fontId="3" fillId="5" borderId="0" xfId="0" applyFont="1" applyFill="1" applyAlignment="1">
      <alignment horizontal="center"/>
    </xf>
    <xf numFmtId="165" fontId="0" fillId="11" borderId="37" xfId="1" applyNumberFormat="1" applyFont="1" applyFill="1" applyBorder="1"/>
    <xf numFmtId="165" fontId="0" fillId="11" borderId="38" xfId="1" applyNumberFormat="1" applyFont="1" applyFill="1" applyBorder="1"/>
    <xf numFmtId="165" fontId="2" fillId="0" borderId="0" xfId="1" applyNumberFormat="1" applyFont="1"/>
    <xf numFmtId="165" fontId="0" fillId="0" borderId="13" xfId="1" applyNumberFormat="1" applyFont="1" applyFill="1" applyBorder="1"/>
    <xf numFmtId="165" fontId="0" fillId="11" borderId="46" xfId="1" applyNumberFormat="1" applyFont="1" applyFill="1" applyBorder="1"/>
    <xf numFmtId="165" fontId="2" fillId="0" borderId="0" xfId="1" applyNumberFormat="1" applyFont="1" applyFill="1"/>
    <xf numFmtId="165" fontId="11" fillId="11" borderId="2" xfId="1" applyNumberFormat="1" applyFont="1" applyFill="1" applyBorder="1"/>
    <xf numFmtId="165" fontId="15" fillId="0" borderId="51" xfId="0" applyNumberFormat="1" applyFont="1" applyBorder="1"/>
    <xf numFmtId="0" fontId="0" fillId="0" borderId="51" xfId="0" applyBorder="1"/>
    <xf numFmtId="165" fontId="0" fillId="7" borderId="58" xfId="1" applyNumberFormat="1" applyFont="1" applyFill="1" applyBorder="1"/>
    <xf numFmtId="165" fontId="0" fillId="0" borderId="51" xfId="0" applyNumberFormat="1" applyBorder="1"/>
    <xf numFmtId="0" fontId="2" fillId="0" borderId="0" xfId="0" applyFont="1" applyAlignment="1">
      <alignment horizontal="left"/>
    </xf>
    <xf numFmtId="0" fontId="0" fillId="0" borderId="61" xfId="0" applyBorder="1"/>
    <xf numFmtId="164" fontId="3" fillId="6" borderId="1" xfId="0" applyNumberFormat="1" applyFont="1" applyFill="1" applyBorder="1" applyAlignment="1">
      <alignment horizontal="center"/>
    </xf>
    <xf numFmtId="165" fontId="0" fillId="7" borderId="10" xfId="1" applyNumberFormat="1" applyFont="1" applyFill="1" applyBorder="1" applyAlignment="1">
      <alignment horizontal="center"/>
    </xf>
    <xf numFmtId="44" fontId="0" fillId="7" borderId="29" xfId="1" applyFont="1" applyFill="1" applyBorder="1"/>
    <xf numFmtId="165" fontId="0" fillId="7" borderId="62" xfId="1" applyNumberFormat="1" applyFont="1" applyFill="1" applyBorder="1"/>
    <xf numFmtId="0" fontId="15" fillId="0" borderId="63" xfId="0" applyFont="1" applyBorder="1"/>
    <xf numFmtId="165" fontId="7" fillId="0" borderId="0" xfId="1" applyNumberFormat="1" applyFont="1" applyFill="1"/>
    <xf numFmtId="165" fontId="14" fillId="0" borderId="0" xfId="1" applyNumberFormat="1" applyFont="1" applyFill="1"/>
    <xf numFmtId="0" fontId="17" fillId="0" borderId="0" xfId="0" applyFont="1"/>
    <xf numFmtId="165" fontId="7" fillId="0" borderId="33" xfId="1" applyNumberFormat="1" applyFont="1" applyFill="1" applyBorder="1"/>
    <xf numFmtId="165" fontId="7" fillId="0" borderId="31" xfId="1" applyNumberFormat="1" applyFont="1" applyFill="1" applyBorder="1"/>
    <xf numFmtId="165" fontId="7" fillId="0" borderId="35" xfId="1" applyNumberFormat="1" applyFont="1" applyFill="1" applyBorder="1"/>
    <xf numFmtId="165" fontId="7" fillId="0" borderId="32" xfId="1" applyNumberFormat="1" applyFont="1" applyFill="1" applyBorder="1"/>
    <xf numFmtId="0" fontId="16" fillId="0" borderId="0" xfId="0" applyFont="1"/>
    <xf numFmtId="44" fontId="7" fillId="0" borderId="0" xfId="1" applyFont="1" applyFill="1"/>
    <xf numFmtId="164" fontId="3" fillId="5" borderId="64" xfId="0" applyNumberFormat="1" applyFont="1" applyFill="1" applyBorder="1" applyAlignment="1">
      <alignment horizontal="center"/>
    </xf>
    <xf numFmtId="165" fontId="0" fillId="4" borderId="68" xfId="0" applyNumberFormat="1" applyFill="1" applyBorder="1"/>
    <xf numFmtId="165" fontId="0" fillId="4" borderId="69" xfId="0" applyNumberFormat="1" applyFill="1" applyBorder="1"/>
    <xf numFmtId="165" fontId="0" fillId="4" borderId="74" xfId="0" applyNumberFormat="1" applyFill="1" applyBorder="1"/>
    <xf numFmtId="165" fontId="0" fillId="4" borderId="75" xfId="0" applyNumberFormat="1" applyFill="1" applyBorder="1"/>
    <xf numFmtId="0" fontId="0" fillId="4" borderId="35" xfId="0" applyFill="1" applyBorder="1"/>
    <xf numFmtId="0" fontId="0" fillId="4" borderId="61" xfId="0" applyFill="1" applyBorder="1"/>
    <xf numFmtId="165" fontId="3" fillId="3" borderId="13" xfId="1" applyNumberFormat="1" applyFont="1" applyFill="1" applyBorder="1"/>
    <xf numFmtId="165" fontId="3" fillId="4" borderId="13" xfId="1" quotePrefix="1" applyNumberFormat="1" applyFont="1" applyFill="1" applyBorder="1"/>
    <xf numFmtId="165" fontId="3" fillId="4" borderId="7" xfId="1" quotePrefix="1" applyNumberFormat="1" applyFont="1" applyFill="1" applyBorder="1"/>
    <xf numFmtId="165" fontId="3" fillId="3" borderId="4" xfId="1" applyNumberFormat="1" applyFont="1" applyFill="1" applyBorder="1"/>
    <xf numFmtId="165" fontId="3" fillId="3" borderId="13" xfId="1" quotePrefix="1" applyNumberFormat="1" applyFont="1" applyFill="1" applyBorder="1"/>
    <xf numFmtId="0" fontId="3" fillId="4" borderId="36" xfId="0" applyFont="1" applyFill="1" applyBorder="1" applyAlignment="1">
      <alignment horizontal="right"/>
    </xf>
    <xf numFmtId="165" fontId="0" fillId="4" borderId="70" xfId="0" applyNumberFormat="1" applyFill="1" applyBorder="1" applyAlignment="1">
      <alignment horizontal="right"/>
    </xf>
    <xf numFmtId="165" fontId="0" fillId="4" borderId="76" xfId="0" applyNumberFormat="1" applyFill="1" applyBorder="1" applyAlignment="1">
      <alignment horizontal="right"/>
    </xf>
    <xf numFmtId="165" fontId="3" fillId="0" borderId="14" xfId="1" applyNumberFormat="1" applyFont="1" applyFill="1" applyBorder="1"/>
    <xf numFmtId="165" fontId="3" fillId="0" borderId="8" xfId="1" applyNumberFormat="1" applyFont="1" applyFill="1" applyBorder="1"/>
    <xf numFmtId="165" fontId="3" fillId="7" borderId="20" xfId="1" applyNumberFormat="1" applyFont="1" applyFill="1" applyBorder="1"/>
    <xf numFmtId="165" fontId="3" fillId="7" borderId="11" xfId="1" applyNumberFormat="1" applyFont="1" applyFill="1" applyBorder="1"/>
    <xf numFmtId="165" fontId="3" fillId="7" borderId="10" xfId="1" applyNumberFormat="1" applyFont="1" applyFill="1" applyBorder="1"/>
    <xf numFmtId="165" fontId="3" fillId="7" borderId="29" xfId="1" applyNumberFormat="1" applyFont="1" applyFill="1" applyBorder="1"/>
    <xf numFmtId="165" fontId="3" fillId="7" borderId="12" xfId="1" applyNumberFormat="1" applyFont="1" applyFill="1" applyBorder="1"/>
    <xf numFmtId="165" fontId="3" fillId="7" borderId="52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165" fontId="3" fillId="0" borderId="24" xfId="1" applyNumberFormat="1" applyFont="1" applyFill="1" applyBorder="1"/>
    <xf numFmtId="165" fontId="3" fillId="0" borderId="3" xfId="1" applyNumberFormat="1" applyFont="1" applyFill="1" applyBorder="1"/>
    <xf numFmtId="165" fontId="3" fillId="2" borderId="4" xfId="1" applyNumberFormat="1" applyFont="1" applyFill="1" applyBorder="1"/>
    <xf numFmtId="165" fontId="3" fillId="0" borderId="5" xfId="1" applyNumberFormat="1" applyFont="1" applyFill="1" applyBorder="1"/>
    <xf numFmtId="165" fontId="3" fillId="8" borderId="2" xfId="1" applyNumberFormat="1" applyFont="1" applyFill="1" applyBorder="1"/>
    <xf numFmtId="165" fontId="3" fillId="8" borderId="3" xfId="1" applyNumberFormat="1" applyFont="1" applyFill="1" applyBorder="1"/>
    <xf numFmtId="165" fontId="3" fillId="2" borderId="13" xfId="1" quotePrefix="1" applyNumberFormat="1" applyFont="1" applyFill="1" applyBorder="1"/>
    <xf numFmtId="165" fontId="3" fillId="10" borderId="14" xfId="1" applyNumberFormat="1" applyFont="1" applyFill="1" applyBorder="1"/>
    <xf numFmtId="165" fontId="3" fillId="8" borderId="8" xfId="1" applyNumberFormat="1" applyFont="1" applyFill="1" applyBorder="1"/>
    <xf numFmtId="165" fontId="3" fillId="8" borderId="14" xfId="1" applyNumberFormat="1" applyFont="1" applyFill="1" applyBorder="1"/>
    <xf numFmtId="165" fontId="3" fillId="8" borderId="16" xfId="1" applyNumberFormat="1" applyFont="1" applyFill="1" applyBorder="1"/>
    <xf numFmtId="165" fontId="3" fillId="8" borderId="13" xfId="1" applyNumberFormat="1" applyFont="1" applyFill="1" applyBorder="1"/>
    <xf numFmtId="165" fontId="3" fillId="8" borderId="26" xfId="1" applyNumberFormat="1" applyFont="1" applyFill="1" applyBorder="1"/>
    <xf numFmtId="165" fontId="6" fillId="10" borderId="14" xfId="1" applyNumberFormat="1" applyFont="1" applyFill="1" applyBorder="1"/>
    <xf numFmtId="165" fontId="3" fillId="10" borderId="13" xfId="1" applyNumberFormat="1" applyFont="1" applyFill="1" applyBorder="1"/>
    <xf numFmtId="165" fontId="3" fillId="10" borderId="8" xfId="1" applyNumberFormat="1" applyFont="1" applyFill="1" applyBorder="1"/>
    <xf numFmtId="165" fontId="3" fillId="10" borderId="7" xfId="1" applyNumberFormat="1" applyFont="1" applyFill="1" applyBorder="1"/>
    <xf numFmtId="165" fontId="3" fillId="10" borderId="2" xfId="1" applyNumberFormat="1" applyFont="1" applyFill="1" applyBorder="1"/>
    <xf numFmtId="165" fontId="3" fillId="10" borderId="18" xfId="1" applyNumberFormat="1" applyFont="1" applyFill="1" applyBorder="1"/>
    <xf numFmtId="165" fontId="3" fillId="10" borderId="17" xfId="1" applyNumberFormat="1" applyFont="1" applyFill="1" applyBorder="1"/>
    <xf numFmtId="164" fontId="3" fillId="6" borderId="64" xfId="0" applyNumberFormat="1" applyFont="1" applyFill="1" applyBorder="1" applyAlignment="1">
      <alignment horizontal="center"/>
    </xf>
    <xf numFmtId="0" fontId="0" fillId="4" borderId="68" xfId="0" applyFill="1" applyBorder="1"/>
    <xf numFmtId="0" fontId="0" fillId="4" borderId="69" xfId="0" applyFill="1" applyBorder="1"/>
    <xf numFmtId="0" fontId="0" fillId="4" borderId="70" xfId="0" applyFill="1" applyBorder="1" applyAlignment="1">
      <alignment horizontal="right"/>
    </xf>
    <xf numFmtId="0" fontId="0" fillId="4" borderId="74" xfId="0" applyFill="1" applyBorder="1"/>
    <xf numFmtId="0" fontId="0" fillId="4" borderId="75" xfId="0" applyFill="1" applyBorder="1"/>
    <xf numFmtId="0" fontId="0" fillId="4" borderId="76" xfId="0" applyFill="1" applyBorder="1" applyAlignment="1">
      <alignment horizontal="right"/>
    </xf>
    <xf numFmtId="0" fontId="0" fillId="4" borderId="78" xfId="0" applyFill="1" applyBorder="1"/>
    <xf numFmtId="0" fontId="0" fillId="4" borderId="79" xfId="0" applyFill="1" applyBorder="1"/>
    <xf numFmtId="0" fontId="3" fillId="4" borderId="80" xfId="0" applyFont="1" applyFill="1" applyBorder="1" applyAlignment="1">
      <alignment horizontal="right"/>
    </xf>
    <xf numFmtId="44" fontId="0" fillId="9" borderId="71" xfId="1" applyFont="1" applyFill="1" applyBorder="1"/>
    <xf numFmtId="44" fontId="0" fillId="9" borderId="72" xfId="1" applyFont="1" applyFill="1" applyBorder="1"/>
    <xf numFmtId="44" fontId="3" fillId="9" borderId="77" xfId="1" applyFont="1" applyFill="1" applyBorder="1"/>
    <xf numFmtId="44" fontId="0" fillId="7" borderId="10" xfId="1" applyFont="1" applyFill="1" applyBorder="1"/>
    <xf numFmtId="0" fontId="15" fillId="0" borderId="23" xfId="0" applyFont="1" applyBorder="1"/>
    <xf numFmtId="165" fontId="15" fillId="0" borderId="23" xfId="0" applyNumberFormat="1" applyFont="1" applyBorder="1"/>
    <xf numFmtId="165" fontId="0" fillId="0" borderId="23" xfId="0" applyNumberFormat="1" applyBorder="1"/>
    <xf numFmtId="165" fontId="11" fillId="0" borderId="7" xfId="1" applyNumberFormat="1" applyFont="1" applyFill="1" applyBorder="1"/>
    <xf numFmtId="165" fontId="3" fillId="8" borderId="24" xfId="1" applyNumberFormat="1" applyFont="1" applyFill="1" applyBorder="1"/>
    <xf numFmtId="165" fontId="3" fillId="8" borderId="9" xfId="1" applyNumberFormat="1" applyFont="1" applyFill="1" applyBorder="1"/>
    <xf numFmtId="165" fontId="3" fillId="8" borderId="7" xfId="1" applyNumberFormat="1" applyFont="1" applyFill="1" applyBorder="1"/>
    <xf numFmtId="165" fontId="3" fillId="8" borderId="83" xfId="1" applyNumberFormat="1" applyFont="1" applyFill="1" applyBorder="1"/>
    <xf numFmtId="165" fontId="6" fillId="10" borderId="7" xfId="1" applyNumberFormat="1" applyFont="1" applyFill="1" applyBorder="1"/>
    <xf numFmtId="165" fontId="6" fillId="10" borderId="13" xfId="1" applyNumberFormat="1" applyFont="1" applyFill="1" applyBorder="1"/>
    <xf numFmtId="165" fontId="3" fillId="10" borderId="83" xfId="1" applyNumberFormat="1" applyFont="1" applyFill="1" applyBorder="1"/>
    <xf numFmtId="165" fontId="11" fillId="0" borderId="8" xfId="1" applyNumberFormat="1" applyFont="1" applyFill="1" applyBorder="1"/>
    <xf numFmtId="164" fontId="3" fillId="6" borderId="3" xfId="0" applyNumberFormat="1" applyFont="1" applyFill="1" applyBorder="1" applyAlignment="1">
      <alignment horizontal="center"/>
    </xf>
    <xf numFmtId="164" fontId="3" fillId="6" borderId="82" xfId="0" applyNumberFormat="1" applyFont="1" applyFill="1" applyBorder="1" applyAlignment="1">
      <alignment horizontal="center"/>
    </xf>
    <xf numFmtId="44" fontId="5" fillId="0" borderId="0" xfId="1" applyFont="1" applyFill="1"/>
    <xf numFmtId="165" fontId="2" fillId="0" borderId="0" xfId="0" applyNumberFormat="1" applyFont="1" applyAlignment="1">
      <alignment horizontal="left"/>
    </xf>
    <xf numFmtId="165" fontId="10" fillId="0" borderId="0" xfId="0" applyNumberFormat="1" applyFont="1"/>
    <xf numFmtId="44" fontId="0" fillId="9" borderId="71" xfId="0" applyNumberFormat="1" applyFill="1" applyBorder="1"/>
    <xf numFmtId="44" fontId="0" fillId="9" borderId="72" xfId="0" applyNumberFormat="1" applyFill="1" applyBorder="1" applyAlignment="1">
      <alignment horizontal="center"/>
    </xf>
    <xf numFmtId="44" fontId="3" fillId="9" borderId="73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164" fontId="3" fillId="6" borderId="63" xfId="0" applyNumberFormat="1" applyFont="1" applyFill="1" applyBorder="1" applyAlignment="1">
      <alignment horizontal="center"/>
    </xf>
    <xf numFmtId="165" fontId="3" fillId="8" borderId="84" xfId="1" applyNumberFormat="1" applyFont="1" applyFill="1" applyBorder="1"/>
    <xf numFmtId="165" fontId="3" fillId="10" borderId="84" xfId="1" applyNumberFormat="1" applyFont="1" applyFill="1" applyBorder="1"/>
    <xf numFmtId="165" fontId="3" fillId="8" borderId="28" xfId="1" applyNumberFormat="1" applyFont="1" applyFill="1" applyBorder="1"/>
    <xf numFmtId="165" fontId="3" fillId="13" borderId="19" xfId="1" applyNumberFormat="1" applyFont="1" applyFill="1" applyBorder="1"/>
    <xf numFmtId="165" fontId="3" fillId="13" borderId="18" xfId="1" applyNumberFormat="1" applyFont="1" applyFill="1" applyBorder="1"/>
    <xf numFmtId="165" fontId="3" fillId="13" borderId="27" xfId="1" applyNumberFormat="1" applyFont="1" applyFill="1" applyBorder="1"/>
    <xf numFmtId="165" fontId="3" fillId="13" borderId="57" xfId="1" applyNumberFormat="1" applyFont="1" applyFill="1" applyBorder="1"/>
    <xf numFmtId="165" fontId="3" fillId="13" borderId="39" xfId="1" applyNumberFormat="1" applyFont="1" applyFill="1" applyBorder="1"/>
    <xf numFmtId="165" fontId="3" fillId="13" borderId="41" xfId="1" applyNumberFormat="1" applyFont="1" applyFill="1" applyBorder="1"/>
    <xf numFmtId="165" fontId="3" fillId="13" borderId="40" xfId="1" applyNumberFormat="1" applyFont="1" applyFill="1" applyBorder="1"/>
    <xf numFmtId="165" fontId="3" fillId="13" borderId="59" xfId="1" applyNumberFormat="1" applyFont="1" applyFill="1" applyBorder="1"/>
    <xf numFmtId="165" fontId="3" fillId="13" borderId="42" xfId="1" applyNumberFormat="1" applyFont="1" applyFill="1" applyBorder="1"/>
    <xf numFmtId="165" fontId="3" fillId="13" borderId="14" xfId="1" applyNumberFormat="1" applyFont="1" applyFill="1" applyBorder="1"/>
    <xf numFmtId="165" fontId="3" fillId="13" borderId="16" xfId="1" applyNumberFormat="1" applyFont="1" applyFill="1" applyBorder="1"/>
    <xf numFmtId="165" fontId="3" fillId="13" borderId="26" xfId="1" applyNumberFormat="1" applyFont="1" applyFill="1" applyBorder="1"/>
    <xf numFmtId="165" fontId="3" fillId="13" borderId="55" xfId="1" applyNumberFormat="1" applyFont="1" applyFill="1" applyBorder="1"/>
    <xf numFmtId="165" fontId="3" fillId="13" borderId="15" xfId="1" applyNumberFormat="1" applyFont="1" applyFill="1" applyBorder="1"/>
    <xf numFmtId="165" fontId="3" fillId="13" borderId="47" xfId="1" applyNumberFormat="1" applyFont="1" applyFill="1" applyBorder="1"/>
    <xf numFmtId="165" fontId="3" fillId="13" borderId="49" xfId="1" applyNumberFormat="1" applyFont="1" applyFill="1" applyBorder="1"/>
    <xf numFmtId="165" fontId="3" fillId="13" borderId="48" xfId="1" applyNumberFormat="1" applyFont="1" applyFill="1" applyBorder="1"/>
    <xf numFmtId="165" fontId="6" fillId="13" borderId="60" xfId="1" applyNumberFormat="1" applyFont="1" applyFill="1" applyBorder="1"/>
    <xf numFmtId="165" fontId="6" fillId="13" borderId="50" xfId="1" applyNumberFormat="1" applyFont="1" applyFill="1" applyBorder="1"/>
    <xf numFmtId="165" fontId="7" fillId="0" borderId="34" xfId="1" applyNumberFormat="1" applyFont="1" applyFill="1" applyBorder="1"/>
    <xf numFmtId="0" fontId="20" fillId="0" borderId="82" xfId="0" applyFont="1" applyBorder="1"/>
    <xf numFmtId="165" fontId="20" fillId="0" borderId="0" xfId="1" applyNumberFormat="1" applyFont="1" applyFill="1"/>
    <xf numFmtId="165" fontId="16" fillId="0" borderId="0" xfId="0" applyNumberFormat="1" applyFont="1"/>
    <xf numFmtId="165" fontId="19" fillId="0" borderId="0" xfId="0" applyNumberFormat="1" applyFont="1"/>
    <xf numFmtId="165" fontId="20" fillId="0" borderId="0" xfId="0" applyNumberFormat="1" applyFont="1"/>
    <xf numFmtId="165" fontId="3" fillId="10" borderId="9" xfId="1" applyNumberFormat="1" applyFont="1" applyFill="1" applyBorder="1"/>
    <xf numFmtId="165" fontId="3" fillId="10" borderId="28" xfId="1" applyNumberFormat="1" applyFont="1" applyFill="1" applyBorder="1"/>
    <xf numFmtId="165" fontId="3" fillId="10" borderId="16" xfId="1" applyNumberFormat="1" applyFont="1" applyFill="1" applyBorder="1"/>
    <xf numFmtId="165" fontId="3" fillId="10" borderId="26" xfId="1" applyNumberFormat="1" applyFont="1" applyFill="1" applyBorder="1"/>
    <xf numFmtId="165" fontId="19" fillId="0" borderId="0" xfId="0" applyNumberFormat="1" applyFont="1" applyAlignment="1">
      <alignment horizontal="right"/>
    </xf>
    <xf numFmtId="164" fontId="3" fillId="6" borderId="2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164" fontId="3" fillId="6" borderId="24" xfId="0" applyNumberFormat="1" applyFont="1" applyFill="1" applyBorder="1" applyAlignment="1">
      <alignment horizontal="center"/>
    </xf>
    <xf numFmtId="165" fontId="3" fillId="10" borderId="19" xfId="1" applyNumberFormat="1" applyFont="1" applyFill="1" applyBorder="1"/>
    <xf numFmtId="165" fontId="3" fillId="10" borderId="86" xfId="1" applyNumberFormat="1" applyFont="1" applyFill="1" applyBorder="1"/>
    <xf numFmtId="165" fontId="3" fillId="10" borderId="15" xfId="1" applyNumberFormat="1" applyFont="1" applyFill="1" applyBorder="1"/>
    <xf numFmtId="165" fontId="6" fillId="10" borderId="8" xfId="1" applyNumberFormat="1" applyFont="1" applyFill="1" applyBorder="1"/>
    <xf numFmtId="165" fontId="3" fillId="10" borderId="1" xfId="1" applyNumberFormat="1" applyFont="1" applyFill="1" applyBorder="1"/>
    <xf numFmtId="0" fontId="3" fillId="0" borderId="87" xfId="0" applyFont="1" applyBorder="1" applyAlignment="1">
      <alignment horizontal="center"/>
    </xf>
    <xf numFmtId="164" fontId="3" fillId="6" borderId="85" xfId="0" applyNumberFormat="1" applyFont="1" applyFill="1" applyBorder="1" applyAlignment="1">
      <alignment horizontal="center"/>
    </xf>
    <xf numFmtId="164" fontId="3" fillId="6" borderId="88" xfId="0" applyNumberFormat="1" applyFont="1" applyFill="1" applyBorder="1" applyAlignment="1">
      <alignment horizontal="center"/>
    </xf>
    <xf numFmtId="164" fontId="3" fillId="6" borderId="89" xfId="0" applyNumberFormat="1" applyFont="1" applyFill="1" applyBorder="1" applyAlignment="1">
      <alignment horizontal="center"/>
    </xf>
    <xf numFmtId="164" fontId="3" fillId="5" borderId="88" xfId="0" applyNumberFormat="1" applyFont="1" applyFill="1" applyBorder="1" applyAlignment="1">
      <alignment horizontal="center"/>
    </xf>
    <xf numFmtId="165" fontId="2" fillId="0" borderId="16" xfId="1" applyNumberFormat="1" applyFont="1" applyFill="1" applyBorder="1"/>
    <xf numFmtId="165" fontId="2" fillId="0" borderId="14" xfId="1" applyNumberFormat="1" applyFont="1" applyFill="1" applyBorder="1"/>
    <xf numFmtId="165" fontId="2" fillId="0" borderId="55" xfId="1" applyNumberFormat="1" applyFont="1" applyFill="1" applyBorder="1"/>
    <xf numFmtId="165" fontId="2" fillId="0" borderId="9" xfId="1" applyNumberFormat="1" applyFont="1" applyFill="1" applyBorder="1"/>
    <xf numFmtId="165" fontId="2" fillId="0" borderId="8" xfId="1" applyNumberFormat="1" applyFont="1" applyFill="1" applyBorder="1"/>
    <xf numFmtId="165" fontId="2" fillId="0" borderId="56" xfId="1" applyNumberFormat="1" applyFont="1" applyFill="1" applyBorder="1"/>
    <xf numFmtId="165" fontId="3" fillId="0" borderId="27" xfId="1" applyNumberFormat="1" applyFont="1" applyFill="1" applyBorder="1"/>
    <xf numFmtId="165" fontId="3" fillId="0" borderId="19" xfId="1" applyNumberFormat="1" applyFont="1" applyFill="1" applyBorder="1"/>
    <xf numFmtId="165" fontId="3" fillId="0" borderId="18" xfId="1" applyNumberFormat="1" applyFont="1" applyFill="1" applyBorder="1"/>
    <xf numFmtId="165" fontId="3" fillId="0" borderId="90" xfId="1" applyNumberFormat="1" applyFont="1" applyFill="1" applyBorder="1"/>
    <xf numFmtId="165" fontId="3" fillId="0" borderId="41" xfId="1" applyNumberFormat="1" applyFont="1" applyFill="1" applyBorder="1"/>
    <xf numFmtId="165" fontId="3" fillId="0" borderId="39" xfId="1" applyNumberFormat="1" applyFont="1" applyFill="1" applyBorder="1"/>
    <xf numFmtId="165" fontId="3" fillId="0" borderId="91" xfId="1" applyNumberFormat="1" applyFont="1" applyFill="1" applyBorder="1"/>
    <xf numFmtId="165" fontId="3" fillId="0" borderId="16" xfId="1" applyNumberFormat="1" applyFont="1" applyFill="1" applyBorder="1"/>
    <xf numFmtId="165" fontId="3" fillId="0" borderId="92" xfId="1" applyNumberFormat="1" applyFont="1" applyFill="1" applyBorder="1"/>
    <xf numFmtId="165" fontId="3" fillId="0" borderId="49" xfId="1" applyNumberFormat="1" applyFont="1" applyFill="1" applyBorder="1"/>
    <xf numFmtId="165" fontId="3" fillId="0" borderId="47" xfId="1" applyNumberFormat="1" applyFont="1" applyFill="1" applyBorder="1"/>
    <xf numFmtId="44" fontId="3" fillId="13" borderId="2" xfId="1" applyFont="1" applyFill="1" applyBorder="1"/>
    <xf numFmtId="44" fontId="3" fillId="13" borderId="24" xfId="1" applyFont="1" applyFill="1" applyBorder="1"/>
    <xf numFmtId="44" fontId="3" fillId="13" borderId="41" xfId="1" applyFont="1" applyFill="1" applyBorder="1"/>
    <xf numFmtId="44" fontId="3" fillId="13" borderId="39" xfId="1" applyFont="1" applyFill="1" applyBorder="1"/>
    <xf numFmtId="44" fontId="3" fillId="13" borderId="40" xfId="1" applyFont="1" applyFill="1" applyBorder="1"/>
    <xf numFmtId="44" fontId="3" fillId="13" borderId="16" xfId="1" applyFont="1" applyFill="1" applyBorder="1"/>
    <xf numFmtId="44" fontId="3" fillId="13" borderId="14" xfId="1" applyFont="1" applyFill="1" applyBorder="1"/>
    <xf numFmtId="44" fontId="3" fillId="13" borderId="26" xfId="1" applyFont="1" applyFill="1" applyBorder="1"/>
    <xf numFmtId="44" fontId="3" fillId="13" borderId="45" xfId="1" applyFont="1" applyFill="1" applyBorder="1"/>
    <xf numFmtId="44" fontId="3" fillId="13" borderId="43" xfId="1" applyFont="1" applyFill="1" applyBorder="1"/>
    <xf numFmtId="44" fontId="3" fillId="13" borderId="44" xfId="1" applyFont="1" applyFill="1" applyBorder="1"/>
    <xf numFmtId="165" fontId="6" fillId="13" borderId="3" xfId="1" applyNumberFormat="1" applyFont="1" applyFill="1" applyBorder="1"/>
    <xf numFmtId="165" fontId="6" fillId="13" borderId="2" xfId="1" applyNumberFormat="1" applyFont="1" applyFill="1" applyBorder="1"/>
    <xf numFmtId="165" fontId="6" fillId="13" borderId="41" xfId="1" applyNumberFormat="1" applyFont="1" applyFill="1" applyBorder="1"/>
    <xf numFmtId="165" fontId="6" fillId="13" borderId="39" xfId="1" applyNumberFormat="1" applyFont="1" applyFill="1" applyBorder="1"/>
    <xf numFmtId="165" fontId="6" fillId="13" borderId="16" xfId="1" applyNumberFormat="1" applyFont="1" applyFill="1" applyBorder="1"/>
    <xf numFmtId="165" fontId="6" fillId="13" borderId="14" xfId="1" applyNumberFormat="1" applyFont="1" applyFill="1" applyBorder="1"/>
    <xf numFmtId="165" fontId="6" fillId="13" borderId="45" xfId="1" applyNumberFormat="1" applyFont="1" applyFill="1" applyBorder="1"/>
    <xf numFmtId="165" fontId="6" fillId="13" borderId="43" xfId="1" applyNumberFormat="1" applyFont="1" applyFill="1" applyBorder="1"/>
    <xf numFmtId="165" fontId="6" fillId="13" borderId="53" xfId="1" applyNumberFormat="1" applyFont="1" applyFill="1" applyBorder="1"/>
    <xf numFmtId="165" fontId="6" fillId="13" borderId="42" xfId="1" applyNumberFormat="1" applyFont="1" applyFill="1" applyBorder="1"/>
    <xf numFmtId="165" fontId="6" fillId="13" borderId="9" xfId="1" applyNumberFormat="1" applyFont="1" applyFill="1" applyBorder="1"/>
    <xf numFmtId="165" fontId="6" fillId="13" borderId="8" xfId="1" applyNumberFormat="1" applyFont="1" applyFill="1" applyBorder="1"/>
    <xf numFmtId="165" fontId="6" fillId="13" borderId="15" xfId="1" applyNumberFormat="1" applyFont="1" applyFill="1" applyBorder="1"/>
    <xf numFmtId="165" fontId="6" fillId="13" borderId="81" xfId="1" applyNumberFormat="1" applyFont="1" applyFill="1" applyBorder="1"/>
    <xf numFmtId="165" fontId="11" fillId="7" borderId="11" xfId="1" applyNumberFormat="1" applyFont="1" applyFill="1" applyBorder="1"/>
    <xf numFmtId="165" fontId="11" fillId="7" borderId="52" xfId="1" applyNumberFormat="1" applyFont="1" applyFill="1" applyBorder="1"/>
    <xf numFmtId="165" fontId="11" fillId="7" borderId="12" xfId="1" applyNumberFormat="1" applyFont="1" applyFill="1" applyBorder="1"/>
    <xf numFmtId="165" fontId="7" fillId="0" borderId="36" xfId="1" applyNumberFormat="1" applyFont="1" applyFill="1" applyBorder="1"/>
    <xf numFmtId="165" fontId="11" fillId="0" borderId="5" xfId="1" applyNumberFormat="1" applyFont="1" applyFill="1" applyBorder="1"/>
    <xf numFmtId="165" fontId="11" fillId="0" borderId="25" xfId="1" applyNumberFormat="1" applyFont="1" applyFill="1" applyBorder="1"/>
    <xf numFmtId="165" fontId="11" fillId="0" borderId="6" xfId="1" applyNumberFormat="1" applyFont="1" applyFill="1" applyBorder="1"/>
    <xf numFmtId="165" fontId="11" fillId="0" borderId="54" xfId="1" applyNumberFormat="1" applyFont="1" applyFill="1" applyBorder="1"/>
    <xf numFmtId="165" fontId="11" fillId="10" borderId="14" xfId="1" applyNumberFormat="1" applyFont="1" applyFill="1" applyBorder="1"/>
    <xf numFmtId="165" fontId="11" fillId="13" borderId="14" xfId="1" applyNumberFormat="1" applyFont="1" applyFill="1" applyBorder="1"/>
    <xf numFmtId="165" fontId="11" fillId="13" borderId="26" xfId="1" applyNumberFormat="1" applyFont="1" applyFill="1" applyBorder="1"/>
    <xf numFmtId="165" fontId="11" fillId="0" borderId="16" xfId="1" applyNumberFormat="1" applyFont="1" applyFill="1" applyBorder="1"/>
    <xf numFmtId="165" fontId="11" fillId="0" borderId="14" xfId="1" applyNumberFormat="1" applyFont="1" applyFill="1" applyBorder="1"/>
    <xf numFmtId="165" fontId="11" fillId="0" borderId="55" xfId="1" applyNumberFormat="1" applyFont="1" applyFill="1" applyBorder="1"/>
    <xf numFmtId="165" fontId="11" fillId="13" borderId="28" xfId="1" applyNumberFormat="1" applyFont="1" applyFill="1" applyBorder="1"/>
    <xf numFmtId="165" fontId="11" fillId="0" borderId="9" xfId="1" applyNumberFormat="1" applyFont="1" applyFill="1" applyBorder="1"/>
    <xf numFmtId="165" fontId="11" fillId="0" borderId="56" xfId="1" applyNumberFormat="1" applyFont="1" applyFill="1" applyBorder="1"/>
    <xf numFmtId="165" fontId="11" fillId="7" borderId="10" xfId="1" applyNumberFormat="1" applyFont="1" applyFill="1" applyBorder="1"/>
    <xf numFmtId="165" fontId="11" fillId="7" borderId="29" xfId="1" applyNumberFormat="1" applyFont="1" applyFill="1" applyBorder="1"/>
    <xf numFmtId="165" fontId="11" fillId="0" borderId="4" xfId="1" applyNumberFormat="1" applyFont="1" applyFill="1" applyBorder="1"/>
    <xf numFmtId="165" fontId="11" fillId="0" borderId="5" xfId="1" applyNumberFormat="1" applyFont="1" applyFill="1" applyBorder="1" applyAlignment="1">
      <alignment horizontal="right"/>
    </xf>
    <xf numFmtId="165" fontId="11" fillId="13" borderId="6" xfId="1" applyNumberFormat="1" applyFont="1" applyFill="1" applyBorder="1"/>
    <xf numFmtId="165" fontId="11" fillId="13" borderId="5" xfId="1" applyNumberFormat="1" applyFont="1" applyFill="1" applyBorder="1"/>
    <xf numFmtId="165" fontId="11" fillId="13" borderId="54" xfId="1" applyNumberFormat="1" applyFont="1" applyFill="1" applyBorder="1"/>
    <xf numFmtId="165" fontId="11" fillId="0" borderId="13" xfId="1" applyNumberFormat="1" applyFont="1" applyFill="1" applyBorder="1"/>
    <xf numFmtId="165" fontId="11" fillId="0" borderId="26" xfId="1" applyNumberFormat="1" applyFont="1" applyFill="1" applyBorder="1"/>
    <xf numFmtId="165" fontId="11" fillId="13" borderId="16" xfId="1" applyNumberFormat="1" applyFont="1" applyFill="1" applyBorder="1"/>
    <xf numFmtId="165" fontId="11" fillId="13" borderId="55" xfId="1" applyNumberFormat="1" applyFont="1" applyFill="1" applyBorder="1"/>
    <xf numFmtId="165" fontId="11" fillId="0" borderId="28" xfId="1" applyNumberFormat="1" applyFont="1" applyFill="1" applyBorder="1"/>
    <xf numFmtId="165" fontId="11" fillId="13" borderId="9" xfId="1" applyNumberFormat="1" applyFont="1" applyFill="1" applyBorder="1"/>
    <xf numFmtId="165" fontId="11" fillId="13" borderId="8" xfId="1" applyNumberFormat="1" applyFont="1" applyFill="1" applyBorder="1"/>
    <xf numFmtId="165" fontId="11" fillId="13" borderId="56" xfId="1" applyNumberFormat="1" applyFont="1" applyFill="1" applyBorder="1"/>
    <xf numFmtId="165" fontId="11" fillId="7" borderId="20" xfId="1" applyNumberFormat="1" applyFont="1" applyFill="1" applyBorder="1"/>
    <xf numFmtId="165" fontId="11" fillId="7" borderId="62" xfId="1" applyNumberFormat="1" applyFont="1" applyFill="1" applyBorder="1"/>
    <xf numFmtId="165" fontId="11" fillId="7" borderId="21" xfId="1" applyNumberFormat="1" applyFont="1" applyFill="1" applyBorder="1"/>
    <xf numFmtId="165" fontId="11" fillId="7" borderId="30" xfId="1" applyNumberFormat="1" applyFont="1" applyFill="1" applyBorder="1"/>
    <xf numFmtId="165" fontId="11" fillId="7" borderId="58" xfId="1" applyNumberFormat="1" applyFont="1" applyFill="1" applyBorder="1"/>
    <xf numFmtId="165" fontId="7" fillId="0" borderId="0" xfId="0" applyNumberFormat="1" applyFont="1"/>
    <xf numFmtId="44" fontId="6" fillId="0" borderId="24" xfId="1" applyFont="1" applyFill="1" applyBorder="1"/>
    <xf numFmtId="165" fontId="6" fillId="0" borderId="3" xfId="1" applyNumberFormat="1" applyFont="1" applyFill="1" applyBorder="1"/>
    <xf numFmtId="165" fontId="6" fillId="0" borderId="2" xfId="1" applyNumberFormat="1" applyFont="1" applyFill="1" applyBorder="1"/>
    <xf numFmtId="44" fontId="6" fillId="0" borderId="90" xfId="1" applyFont="1" applyFill="1" applyBorder="1"/>
    <xf numFmtId="165" fontId="6" fillId="0" borderId="41" xfId="1" applyNumberFormat="1" applyFont="1" applyFill="1" applyBorder="1"/>
    <xf numFmtId="165" fontId="6" fillId="0" borderId="39" xfId="1" applyNumberFormat="1" applyFont="1" applyFill="1" applyBorder="1"/>
    <xf numFmtId="44" fontId="6" fillId="0" borderId="91" xfId="1" applyFont="1" applyFill="1" applyBorder="1"/>
    <xf numFmtId="165" fontId="6" fillId="0" borderId="16" xfId="1" applyNumberFormat="1" applyFont="1" applyFill="1" applyBorder="1"/>
    <xf numFmtId="165" fontId="6" fillId="0" borderId="14" xfId="1" applyNumberFormat="1" applyFont="1" applyFill="1" applyBorder="1"/>
    <xf numFmtId="44" fontId="6" fillId="0" borderId="93" xfId="1" applyFont="1" applyFill="1" applyBorder="1"/>
    <xf numFmtId="165" fontId="6" fillId="0" borderId="45" xfId="1" applyNumberFormat="1" applyFont="1" applyFill="1" applyBorder="1"/>
    <xf numFmtId="165" fontId="6" fillId="0" borderId="43" xfId="1" applyNumberFormat="1" applyFont="1" applyFill="1" applyBorder="1"/>
    <xf numFmtId="165" fontId="6" fillId="7" borderId="29" xfId="1" applyNumberFormat="1" applyFont="1" applyFill="1" applyBorder="1"/>
    <xf numFmtId="165" fontId="6" fillId="7" borderId="12" xfId="1" applyNumberFormat="1" applyFont="1" applyFill="1" applyBorder="1"/>
    <xf numFmtId="165" fontId="6" fillId="7" borderId="11" xfId="1" applyNumberFormat="1" applyFont="1" applyFill="1" applyBorder="1"/>
    <xf numFmtId="165" fontId="6" fillId="7" borderId="52" xfId="1" applyNumberFormat="1" applyFont="1" applyFill="1" applyBorder="1"/>
    <xf numFmtId="165" fontId="14" fillId="0" borderId="19" xfId="1" applyNumberFormat="1" applyFont="1" applyFill="1" applyBorder="1" applyAlignment="1">
      <alignment vertical="top" wrapText="1"/>
    </xf>
    <xf numFmtId="165" fontId="14" fillId="0" borderId="0" xfId="1" applyNumberFormat="1" applyFont="1" applyFill="1" applyBorder="1" applyAlignment="1">
      <alignment vertical="top" wrapText="1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165" fontId="14" fillId="0" borderId="0" xfId="1" applyNumberFormat="1" applyFont="1" applyFill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165" fontId="14" fillId="0" borderId="19" xfId="1" applyNumberFormat="1" applyFont="1" applyFill="1" applyBorder="1" applyAlignment="1">
      <alignment horizontal="left" wrapText="1"/>
    </xf>
    <xf numFmtId="165" fontId="6" fillId="0" borderId="65" xfId="0" applyNumberFormat="1" applyFont="1" applyBorder="1" applyAlignment="1">
      <alignment horizontal="center"/>
    </xf>
    <xf numFmtId="165" fontId="6" fillId="0" borderId="66" xfId="0" applyNumberFormat="1" applyFont="1" applyBorder="1" applyAlignment="1">
      <alignment horizontal="center"/>
    </xf>
    <xf numFmtId="165" fontId="6" fillId="0" borderId="67" xfId="0" applyNumberFormat="1" applyFont="1" applyBorder="1" applyAlignment="1">
      <alignment horizontal="center"/>
    </xf>
    <xf numFmtId="165" fontId="14" fillId="0" borderId="19" xfId="1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  <color rgb="FFFFFFCC"/>
      <color rgb="FFFFEFFF"/>
      <color rgb="FFFFE5FF"/>
      <color rgb="FFCCECFF"/>
      <color rgb="FFFFFF66"/>
      <color rgb="FFF3DDFF"/>
      <color rgb="FFFFD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7620</xdr:colOff>
      <xdr:row>8</xdr:row>
      <xdr:rowOff>76200</xdr:rowOff>
    </xdr:from>
    <xdr:to>
      <xdr:col>88</xdr:col>
      <xdr:colOff>883920</xdr:colOff>
      <xdr:row>14</xdr:row>
      <xdr:rowOff>68580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316080" y="1295400"/>
          <a:ext cx="1112520" cy="10896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9</xdr:row>
      <xdr:rowOff>76200</xdr:rowOff>
    </xdr:from>
    <xdr:to>
      <xdr:col>88</xdr:col>
      <xdr:colOff>891540</xdr:colOff>
      <xdr:row>15</xdr:row>
      <xdr:rowOff>83820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5308460" y="1478280"/>
          <a:ext cx="112776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922020</xdr:colOff>
      <xdr:row>8</xdr:row>
      <xdr:rowOff>45720</xdr:rowOff>
    </xdr:from>
    <xdr:to>
      <xdr:col>90</xdr:col>
      <xdr:colOff>160020</xdr:colOff>
      <xdr:row>22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724560" y="1264920"/>
          <a:ext cx="205740" cy="563118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93</xdr:col>
      <xdr:colOff>19050</xdr:colOff>
      <xdr:row>15</xdr:row>
      <xdr:rowOff>179294</xdr:rowOff>
    </xdr:from>
    <xdr:to>
      <xdr:col>95</xdr:col>
      <xdr:colOff>8965</xdr:colOff>
      <xdr:row>21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91239975" y="2836769"/>
          <a:ext cx="1123390" cy="9732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19050</xdr:colOff>
      <xdr:row>13</xdr:row>
      <xdr:rowOff>134471</xdr:rowOff>
    </xdr:from>
    <xdr:to>
      <xdr:col>94</xdr:col>
      <xdr:colOff>887506</xdr:colOff>
      <xdr:row>20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91239975" y="2429996"/>
          <a:ext cx="1106581" cy="12085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1110278</xdr:colOff>
      <xdr:row>9</xdr:row>
      <xdr:rowOff>79785</xdr:rowOff>
    </xdr:from>
    <xdr:to>
      <xdr:col>94</xdr:col>
      <xdr:colOff>887506</xdr:colOff>
      <xdr:row>11</xdr:row>
      <xdr:rowOff>107576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7467031" y="1648609"/>
          <a:ext cx="1121934" cy="3863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6275</xdr:colOff>
      <xdr:row>11</xdr:row>
      <xdr:rowOff>111610</xdr:rowOff>
    </xdr:from>
    <xdr:to>
      <xdr:col>94</xdr:col>
      <xdr:colOff>887506</xdr:colOff>
      <xdr:row>15</xdr:row>
      <xdr:rowOff>134471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7474651" y="2039022"/>
          <a:ext cx="1114314" cy="7400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4931</xdr:colOff>
      <xdr:row>10</xdr:row>
      <xdr:rowOff>97267</xdr:rowOff>
    </xdr:from>
    <xdr:to>
      <xdr:col>94</xdr:col>
      <xdr:colOff>887506</xdr:colOff>
      <xdr:row>13</xdr:row>
      <xdr:rowOff>107576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7473307" y="1845385"/>
          <a:ext cx="1115658" cy="548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28575</xdr:colOff>
      <xdr:row>11</xdr:row>
      <xdr:rowOff>134470</xdr:rowOff>
    </xdr:from>
    <xdr:to>
      <xdr:col>94</xdr:col>
      <xdr:colOff>878541</xdr:colOff>
      <xdr:row>19</xdr:row>
      <xdr:rowOff>38100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91249500" y="2068045"/>
          <a:ext cx="1088091" cy="13609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6275</xdr:colOff>
      <xdr:row>12</xdr:row>
      <xdr:rowOff>102646</xdr:rowOff>
    </xdr:from>
    <xdr:to>
      <xdr:col>95</xdr:col>
      <xdr:colOff>0</xdr:colOff>
      <xdr:row>17</xdr:row>
      <xdr:rowOff>116541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469CED7-5139-458F-9EEF-41763BC97C8F}"/>
            </a:ext>
          </a:extLst>
        </xdr:cNvPr>
        <xdr:cNvCxnSpPr/>
      </xdr:nvCxnSpPr>
      <xdr:spPr>
        <a:xfrm>
          <a:off x="78911375" y="2217196"/>
          <a:ext cx="1127200" cy="9282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19050</xdr:colOff>
      <xdr:row>17</xdr:row>
      <xdr:rowOff>152400</xdr:rowOff>
    </xdr:from>
    <xdr:to>
      <xdr:col>95</xdr:col>
      <xdr:colOff>0</xdr:colOff>
      <xdr:row>22</xdr:row>
      <xdr:rowOff>57150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9E7456A-8E9C-4C40-B833-5D53F5AA36F5}"/>
            </a:ext>
          </a:extLst>
        </xdr:cNvPr>
        <xdr:cNvCxnSpPr/>
      </xdr:nvCxnSpPr>
      <xdr:spPr>
        <a:xfrm flipV="1">
          <a:off x="91239975" y="3181350"/>
          <a:ext cx="1114425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19050</xdr:colOff>
      <xdr:row>19</xdr:row>
      <xdr:rowOff>107156</xdr:rowOff>
    </xdr:from>
    <xdr:to>
      <xdr:col>94</xdr:col>
      <xdr:colOff>881063</xdr:colOff>
      <xdr:row>23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6C9E8CC-3DBA-49EB-8B7A-5CBC73CBD5C2}"/>
            </a:ext>
          </a:extLst>
        </xdr:cNvPr>
        <xdr:cNvCxnSpPr/>
      </xdr:nvCxnSpPr>
      <xdr:spPr>
        <a:xfrm flipV="1">
          <a:off x="91239975" y="3498056"/>
          <a:ext cx="1100138" cy="683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9525</xdr:colOff>
      <xdr:row>13</xdr:row>
      <xdr:rowOff>114300</xdr:rowOff>
    </xdr:from>
    <xdr:to>
      <xdr:col>95</xdr:col>
      <xdr:colOff>9525</xdr:colOff>
      <xdr:row>19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C3E45E5-F23B-4F04-9B92-4D99B007CD05}"/>
            </a:ext>
          </a:extLst>
        </xdr:cNvPr>
        <xdr:cNvCxnSpPr/>
      </xdr:nvCxnSpPr>
      <xdr:spPr>
        <a:xfrm>
          <a:off x="91230450" y="2409825"/>
          <a:ext cx="1133475" cy="1085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9525</xdr:colOff>
      <xdr:row>14</xdr:row>
      <xdr:rowOff>104775</xdr:rowOff>
    </xdr:from>
    <xdr:to>
      <xdr:col>95</xdr:col>
      <xdr:colOff>28575</xdr:colOff>
      <xdr:row>21</xdr:row>
      <xdr:rowOff>104775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44E08D9-EF96-44FC-B47B-6E4FE3C97F3C}"/>
            </a:ext>
          </a:extLst>
        </xdr:cNvPr>
        <xdr:cNvCxnSpPr/>
      </xdr:nvCxnSpPr>
      <xdr:spPr>
        <a:xfrm>
          <a:off x="91230450" y="2581275"/>
          <a:ext cx="1152525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19050</xdr:colOff>
      <xdr:row>21</xdr:row>
      <xdr:rowOff>142875</xdr:rowOff>
    </xdr:from>
    <xdr:to>
      <xdr:col>95</xdr:col>
      <xdr:colOff>8236</xdr:colOff>
      <xdr:row>24</xdr:row>
      <xdr:rowOff>76200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63F3E78F-AD09-4A86-8C6A-CBD0CE62234A}"/>
            </a:ext>
          </a:extLst>
        </xdr:cNvPr>
        <xdr:cNvCxnSpPr/>
      </xdr:nvCxnSpPr>
      <xdr:spPr>
        <a:xfrm flipV="1">
          <a:off x="91239975" y="3895725"/>
          <a:ext cx="1122661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123825</xdr:rowOff>
    </xdr:from>
    <xdr:to>
      <xdr:col>23</xdr:col>
      <xdr:colOff>21291</xdr:colOff>
      <xdr:row>24</xdr:row>
      <xdr:rowOff>95250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3FDBCFD-6DB7-4C74-8398-F0A95B941880}"/>
            </a:ext>
          </a:extLst>
        </xdr:cNvPr>
        <xdr:cNvCxnSpPr/>
      </xdr:nvCxnSpPr>
      <xdr:spPr>
        <a:xfrm flipV="1">
          <a:off x="22183725" y="1695450"/>
          <a:ext cx="1154766" cy="2714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11</xdr:row>
      <xdr:rowOff>171450</xdr:rowOff>
    </xdr:from>
    <xdr:to>
      <xdr:col>23</xdr:col>
      <xdr:colOff>0</xdr:colOff>
      <xdr:row>25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41C39AF-E3FE-49BD-B876-0989267639CA}"/>
            </a:ext>
          </a:extLst>
        </xdr:cNvPr>
        <xdr:cNvCxnSpPr/>
      </xdr:nvCxnSpPr>
      <xdr:spPr>
        <a:xfrm flipV="1">
          <a:off x="22193250" y="2105025"/>
          <a:ext cx="1123950" cy="2543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9</xdr:row>
      <xdr:rowOff>76200</xdr:rowOff>
    </xdr:from>
    <xdr:to>
      <xdr:col>23</xdr:col>
      <xdr:colOff>57150</xdr:colOff>
      <xdr:row>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1FBFB47-FE2A-4F44-9C73-F78CE2403CFF}"/>
            </a:ext>
          </a:extLst>
        </xdr:cNvPr>
        <xdr:cNvCxnSpPr/>
      </xdr:nvCxnSpPr>
      <xdr:spPr>
        <a:xfrm flipV="1">
          <a:off x="22193250" y="1647825"/>
          <a:ext cx="11811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9525</xdr:rowOff>
    </xdr:from>
    <xdr:to>
      <xdr:col>23</xdr:col>
      <xdr:colOff>28575</xdr:colOff>
      <xdr:row>11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6F70F79-72F6-458E-90D1-D9D7290F1AC9}"/>
            </a:ext>
          </a:extLst>
        </xdr:cNvPr>
        <xdr:cNvCxnSpPr/>
      </xdr:nvCxnSpPr>
      <xdr:spPr>
        <a:xfrm>
          <a:off x="22183725" y="1762125"/>
          <a:ext cx="116205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A%20-%20MEEIA%202016-18%20nonLL_TD%20Calc_REBASED_2020-06-19.xlsx" TargetMode="External"/><Relationship Id="rId1" Type="http://schemas.openxmlformats.org/officeDocument/2006/relationships/externalLinkPath" Target="JNG7.A%20-%20MEEIA%202016-18%20nonLL_TD%20Calc_REBASED_2020-06-19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J%20-%20MEEIA%202025-27%20PY26_TD%20Calc_forecast_2024-11-12.xlsx" TargetMode="External"/><Relationship Id="rId1" Type="http://schemas.openxmlformats.org/officeDocument/2006/relationships/externalLinkPath" Target="JNG7.J%20-%20MEEIA%202025-27%20PY26_TD%20Calc_forecast_2024-11-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B%20-%20MEEIA%202016-18%20LL_TD%20Calc_post%20trueup_REBASED_2022-10-24.xlsx" TargetMode="External"/><Relationship Id="rId1" Type="http://schemas.openxmlformats.org/officeDocument/2006/relationships/externalLinkPath" Target="JNG7.B%20-%20MEEIA%202016-18%20LL_TD%20Calc_post%20trueup_REBASED_2022-10-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C%20-%20MEEIA%202019-21%20PY19_TD%20Calc_post%20trueup_REBASED%202022-10-24.xlsx" TargetMode="External"/><Relationship Id="rId1" Type="http://schemas.openxmlformats.org/officeDocument/2006/relationships/externalLinkPath" Target="JNG7.C%20-%20MEEIA%202019-21%20PY19_TD%20Calc_post%20trueup_REBASED%202022-10-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D%20-%20MEEIA%202019-21%20PY20_TD%20Calc_post%20trueup_REBASED%202022-10-24.xlsx" TargetMode="External"/><Relationship Id="rId1" Type="http://schemas.openxmlformats.org/officeDocument/2006/relationships/externalLinkPath" Target="JNG7.D%20-%20MEEIA%202019-21%20PY20_TD%20Calc_post%20trueup_REBASED%202022-10-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E%20-%20MEEIA%202019-21%20PY21_TD%20Calc_post%20trueup_REBASED%202023-10-23.xlsx" TargetMode="External"/><Relationship Id="rId1" Type="http://schemas.openxmlformats.org/officeDocument/2006/relationships/externalLinkPath" Target="JNG7.E%20-%20MEEIA%202019-21%20PY21_TD%20Calc_post%20trueup_REBASED%202023-10-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F%20-%20MEEIA%202019-21%20PY22_TD%20Calc_post%20trueup_2024-10-29.xlsx" TargetMode="External"/><Relationship Id="rId1" Type="http://schemas.openxmlformats.org/officeDocument/2006/relationships/externalLinkPath" Target="JNG7.F%20-%20MEEIA%202019-21%20PY22_TD%20Calc_post%20trueup_2024-10-29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G%20-%20MEEIA%202019-21%20PY23_TD%20Calc_post%20trueup_2024-10-29.xlsx" TargetMode="External"/><Relationship Id="rId1" Type="http://schemas.openxmlformats.org/officeDocument/2006/relationships/externalLinkPath" Target="JNG7.G%20-%20MEEIA%202019-21%20PY23_TD%20Calc_post%20trueup_2024-10-2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H%20-%20MEEIA%202019-21%20PY24_TD%20Calc_actuals+forecast_2024-11-12.xlsx" TargetMode="External"/><Relationship Id="rId1" Type="http://schemas.openxmlformats.org/officeDocument/2006/relationships/externalLinkPath" Target="JNG7.H%20-%20MEEIA%202019-21%20PY24_TD%20Calc_actuals+forecast_2024-11-1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460/RiderEEIC/Library/2024%20Nov%20Filing/JNG7.I%20-%20MEEIA%202025-27%20PY25_TD%20Calc_forecast_2024-11-12.xlsx" TargetMode="External"/><Relationship Id="rId1" Type="http://schemas.openxmlformats.org/officeDocument/2006/relationships/externalLinkPath" Target="JNG7.I%20-%20MEEIA%202025-27%20PY25_TD%20Calc_forecast_2024-1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 CALC Summary (Cumulative) "/>
      <sheetName val="KWh Summary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>
        <row r="27">
          <cell r="BA27">
            <v>89235997.579999998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 refreshError="1"/>
      <sheetData sheetId="1" refreshError="1"/>
      <sheetData sheetId="2" refreshError="1"/>
      <sheetData sheetId="3">
        <row r="11">
          <cell r="C11">
            <v>1699.5204667551441</v>
          </cell>
        </row>
        <row r="93">
          <cell r="C93">
            <v>1699.5204667551441</v>
          </cell>
        </row>
        <row r="96">
          <cell r="C96">
            <v>1640.8900609348295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9">
          <cell r="C109">
            <v>58.630405820314515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dure - Q&amp;A - Notes-SOx"/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Index"/>
      <sheetName val="KWh (Monthly) ENTRY LI"/>
      <sheetName val="KWh (Cumulative) LI"/>
      <sheetName val="TD Calc. LI (Monthly)"/>
      <sheetName val="Rebasing adj LI"/>
    </sheetNames>
    <sheetDataSet>
      <sheetData sheetId="0"/>
      <sheetData sheetId="1"/>
      <sheetData sheetId="2">
        <row r="57">
          <cell r="BY57">
            <v>999715.75000000023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BK11">
            <v>14090948.452100439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YTD PROGRAM SUMMARY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AY11">
            <v>25155889.244022183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AY11">
            <v>30297403.224354014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AJ11">
            <v>11136362.360013619</v>
          </cell>
          <cell r="AY11">
            <v>11892285.465273451</v>
          </cell>
        </row>
        <row r="95">
          <cell r="AK95">
            <v>104766.47600410417</v>
          </cell>
          <cell r="AL95">
            <v>117737.43420965486</v>
          </cell>
          <cell r="AM95">
            <v>119854.57571328446</v>
          </cell>
          <cell r="AN95">
            <v>101032.62966908308</v>
          </cell>
          <cell r="AO95">
            <v>104716.52268118065</v>
          </cell>
          <cell r="AP95">
            <v>94222.402319241955</v>
          </cell>
          <cell r="AQ95">
            <v>113593.0646632795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</row>
        <row r="98">
          <cell r="AK98">
            <v>613.21368343637005</v>
          </cell>
          <cell r="AL98">
            <v>660.82966542392217</v>
          </cell>
          <cell r="AM98">
            <v>657.69184938890339</v>
          </cell>
          <cell r="AN98">
            <v>574.81948132715104</v>
          </cell>
          <cell r="AO98">
            <v>367.49099043857467</v>
          </cell>
          <cell r="AP98">
            <v>-1536.0988125582962</v>
          </cell>
          <cell r="AQ98">
            <v>-9724.2686787727962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</row>
        <row r="99">
          <cell r="AK99">
            <v>25499.461885606182</v>
          </cell>
          <cell r="AL99">
            <v>28399.793140362148</v>
          </cell>
          <cell r="AM99">
            <v>28721.742834592969</v>
          </cell>
          <cell r="AN99">
            <v>22394.086247998599</v>
          </cell>
          <cell r="AO99">
            <v>23873.448148312938</v>
          </cell>
          <cell r="AP99">
            <v>24612.48432075396</v>
          </cell>
          <cell r="AQ99">
            <v>31870.003927944857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</row>
        <row r="100">
          <cell r="AK100">
            <v>53382.116879840723</v>
          </cell>
          <cell r="AL100">
            <v>61972.038748106381</v>
          </cell>
          <cell r="AM100">
            <v>62759.840083029005</v>
          </cell>
          <cell r="AN100">
            <v>54465.177399652312</v>
          </cell>
          <cell r="AO100">
            <v>55449.668294783209</v>
          </cell>
          <cell r="AP100">
            <v>46486.325615011476</v>
          </cell>
          <cell r="AQ100">
            <v>55654.341757587114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</row>
        <row r="101">
          <cell r="AK101">
            <v>18771.015512852275</v>
          </cell>
          <cell r="AL101">
            <v>19188.454187814761</v>
          </cell>
          <cell r="AM101">
            <v>20130.504238559359</v>
          </cell>
          <cell r="AN101">
            <v>17289.506374060446</v>
          </cell>
          <cell r="AO101">
            <v>18687.659537780528</v>
          </cell>
          <cell r="AP101">
            <v>18498.346212528933</v>
          </cell>
          <cell r="AQ101">
            <v>26012.706078367406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</row>
        <row r="102">
          <cell r="AK102">
            <v>906.90317160353288</v>
          </cell>
          <cell r="AL102">
            <v>766.5131902369933</v>
          </cell>
          <cell r="AM102">
            <v>676.88308595201238</v>
          </cell>
          <cell r="AN102">
            <v>732.37228770952265</v>
          </cell>
          <cell r="AO102">
            <v>905.60206218099097</v>
          </cell>
          <cell r="AP102">
            <v>1279.8334058537159</v>
          </cell>
          <cell r="AQ102">
            <v>3805.7169770193095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</row>
        <row r="111">
          <cell r="AK111">
            <v>5593.7648707650924</v>
          </cell>
          <cell r="AL111">
            <v>6749.8052777106659</v>
          </cell>
          <cell r="AM111">
            <v>6907.9136217622199</v>
          </cell>
          <cell r="AN111">
            <v>5576.6678783350471</v>
          </cell>
          <cell r="AO111">
            <v>5432.6536476844158</v>
          </cell>
          <cell r="AP111">
            <v>4881.5115776521707</v>
          </cell>
          <cell r="AQ111">
            <v>5974.5646011335994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X11">
            <v>13121060.492273645</v>
          </cell>
          <cell r="AM11">
            <v>16600487.118266109</v>
          </cell>
        </row>
        <row r="96">
          <cell r="Y96">
            <v>461308.56477462268</v>
          </cell>
          <cell r="Z96">
            <v>562128.47835541493</v>
          </cell>
          <cell r="AA96">
            <v>578294.61703062651</v>
          </cell>
          <cell r="AB96">
            <v>471033.40017740498</v>
          </cell>
          <cell r="AC96">
            <v>462317.55585071468</v>
          </cell>
          <cell r="AD96">
            <v>413113.19789808389</v>
          </cell>
          <cell r="AE96">
            <v>531230.81190559501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9">
          <cell r="Y99">
            <v>93333.845296913598</v>
          </cell>
          <cell r="Z99">
            <v>154930.49976293961</v>
          </cell>
          <cell r="AA99">
            <v>153969.27127360337</v>
          </cell>
          <cell r="AB99">
            <v>128537.50673993056</v>
          </cell>
          <cell r="AC99">
            <v>101381.93032002143</v>
          </cell>
          <cell r="AD99">
            <v>64703.055629462848</v>
          </cell>
          <cell r="AE99">
            <v>92839.005208917064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Y100">
            <v>78707.901888297172</v>
          </cell>
          <cell r="Z100">
            <v>82239.882508981696</v>
          </cell>
          <cell r="AA100">
            <v>84894.456937930358</v>
          </cell>
          <cell r="AB100">
            <v>64335.148546424745</v>
          </cell>
          <cell r="AC100">
            <v>72417.018924771633</v>
          </cell>
          <cell r="AD100">
            <v>80117.156148287017</v>
          </cell>
          <cell r="AE100">
            <v>106649.6349342427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Y101">
            <v>134859.80845678295</v>
          </cell>
          <cell r="Z101">
            <v>150145.00711206713</v>
          </cell>
          <cell r="AA101">
            <v>160154.61101818009</v>
          </cell>
          <cell r="AB101">
            <v>128974.44988060235</v>
          </cell>
          <cell r="AC101">
            <v>136925.40791158154</v>
          </cell>
          <cell r="AD101">
            <v>127157.45833319286</v>
          </cell>
          <cell r="AE101">
            <v>166113.80560589946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Y102">
            <v>38722.752813297302</v>
          </cell>
          <cell r="Z102">
            <v>43419.548651599776</v>
          </cell>
          <cell r="AA102">
            <v>47561.811673023905</v>
          </cell>
          <cell r="AB102">
            <v>38383.06950114049</v>
          </cell>
          <cell r="AC102">
            <v>39097.354967283682</v>
          </cell>
          <cell r="AD102">
            <v>36610.469928033446</v>
          </cell>
          <cell r="AE102">
            <v>51552.913598002931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Y103">
            <v>7135.6106755980563</v>
          </cell>
          <cell r="Z103">
            <v>6901.0995484386294</v>
          </cell>
          <cell r="AA103">
            <v>7519.8910010735444</v>
          </cell>
          <cell r="AB103">
            <v>5916.4159185693361</v>
          </cell>
          <cell r="AC103">
            <v>6664.4110400312311</v>
          </cell>
          <cell r="AD103">
            <v>7888.9665131181555</v>
          </cell>
          <cell r="AE103">
            <v>13560.15863974716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12">
          <cell r="Y112">
            <v>108548.64564373357</v>
          </cell>
          <cell r="Z112">
            <v>124492.44077138804</v>
          </cell>
          <cell r="AA112">
            <v>124194.57512681527</v>
          </cell>
          <cell r="AB112">
            <v>104886.80959073754</v>
          </cell>
          <cell r="AC112">
            <v>105831.43268702515</v>
          </cell>
          <cell r="AD112">
            <v>96636.091345989524</v>
          </cell>
          <cell r="AE112">
            <v>100515.29391878573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L11">
            <v>2192756.0368597512</v>
          </cell>
          <cell r="AA11">
            <v>4852242.9949990716</v>
          </cell>
        </row>
        <row r="93">
          <cell r="M93">
            <v>225215.45476045745</v>
          </cell>
          <cell r="N93">
            <v>389184.1489079484</v>
          </cell>
          <cell r="O93">
            <v>489428.06336360116</v>
          </cell>
          <cell r="P93">
            <v>398793.13101061567</v>
          </cell>
          <cell r="Q93">
            <v>383417.54907281447</v>
          </cell>
          <cell r="R93">
            <v>331320.96911596489</v>
          </cell>
          <cell r="S93">
            <v>442127.64190791931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6">
          <cell r="M96">
            <v>64602.066646674939</v>
          </cell>
          <cell r="N96">
            <v>121579.84852667291</v>
          </cell>
          <cell r="O96">
            <v>131159.2041829899</v>
          </cell>
          <cell r="P96">
            <v>109487.14179012712</v>
          </cell>
          <cell r="Q96">
            <v>86092.16884300673</v>
          </cell>
          <cell r="R96">
            <v>54203.447127206753</v>
          </cell>
          <cell r="S96">
            <v>76115.179998070613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M97">
            <v>32980.55609494049</v>
          </cell>
          <cell r="N97">
            <v>54247.336742557076</v>
          </cell>
          <cell r="O97">
            <v>74746.495077044179</v>
          </cell>
          <cell r="P97">
            <v>56941.702439680099</v>
          </cell>
          <cell r="Q97">
            <v>63344.996595516845</v>
          </cell>
          <cell r="R97">
            <v>69057.04229879682</v>
          </cell>
          <cell r="S97">
            <v>91159.089483252465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M98">
            <v>58952.238903777587</v>
          </cell>
          <cell r="N98">
            <v>105274.39491659211</v>
          </cell>
          <cell r="O98">
            <v>151286.49369567167</v>
          </cell>
          <cell r="P98">
            <v>123927.20768638483</v>
          </cell>
          <cell r="Q98">
            <v>128371.03365956302</v>
          </cell>
          <cell r="R98">
            <v>114835.99985434399</v>
          </cell>
          <cell r="S98">
            <v>149382.91342928156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M99">
            <v>15193.308447888585</v>
          </cell>
          <cell r="N99">
            <v>28923.784797081007</v>
          </cell>
          <cell r="O99">
            <v>44916.665166732848</v>
          </cell>
          <cell r="P99">
            <v>37754.4341468032</v>
          </cell>
          <cell r="Q99">
            <v>40508.681688482888</v>
          </cell>
          <cell r="R99">
            <v>39613.840062184318</v>
          </cell>
          <cell r="S99">
            <v>54195.487495547422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M100">
            <v>493.86256480446815</v>
          </cell>
          <cell r="N100">
            <v>2434.8866870369097</v>
          </cell>
          <cell r="O100">
            <v>4810.8823968581773</v>
          </cell>
          <cell r="P100">
            <v>3874.1157142878833</v>
          </cell>
          <cell r="Q100">
            <v>4196.9018971070709</v>
          </cell>
          <cell r="R100">
            <v>5289.8751904584815</v>
          </cell>
          <cell r="S100">
            <v>12666.335325866617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9">
          <cell r="M109">
            <v>52993.422102371376</v>
          </cell>
          <cell r="N109">
            <v>76723.897238008416</v>
          </cell>
          <cell r="O109">
            <v>82508.322844304421</v>
          </cell>
          <cell r="P109">
            <v>66808.529233332476</v>
          </cell>
          <cell r="Q109">
            <v>60903.766389137949</v>
          </cell>
          <cell r="R109">
            <v>48320.764582974509</v>
          </cell>
          <cell r="S109">
            <v>58608.636175900632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O11">
            <v>1650241.7705043131</v>
          </cell>
        </row>
        <row r="93">
          <cell r="C93">
            <v>1702.8266487025267</v>
          </cell>
          <cell r="D93">
            <v>4666.3389367487343</v>
          </cell>
          <cell r="E93">
            <v>7514.6797128221669</v>
          </cell>
          <cell r="F93">
            <v>13559.980670205143</v>
          </cell>
          <cell r="G93">
            <v>32067.000404171529</v>
          </cell>
          <cell r="H93">
            <v>167502.38724813543</v>
          </cell>
          <cell r="I93">
            <v>270326.34584618174</v>
          </cell>
          <cell r="J93">
            <v>317622.89009458252</v>
          </cell>
          <cell r="K93">
            <v>223547.6532475971</v>
          </cell>
          <cell r="L93">
            <v>86841.317412147415</v>
          </cell>
          <cell r="M93">
            <v>121134.87692109708</v>
          </cell>
          <cell r="N93">
            <v>191003.60670917193</v>
          </cell>
          <cell r="O93">
            <v>212751.8666527498</v>
          </cell>
        </row>
        <row r="96">
          <cell r="C96">
            <v>1644.2188249136059</v>
          </cell>
          <cell r="D96">
            <v>4115.2440523881514</v>
          </cell>
          <cell r="E96">
            <v>5613.9180638201724</v>
          </cell>
          <cell r="F96">
            <v>6615.6086913800482</v>
          </cell>
          <cell r="G96">
            <v>12049.360084367016</v>
          </cell>
          <cell r="H96">
            <v>65409.994896396158</v>
          </cell>
          <cell r="I96">
            <v>103286.13559739101</v>
          </cell>
          <cell r="J96">
            <v>117011.78418757285</v>
          </cell>
          <cell r="K96">
            <v>74660.990489933232</v>
          </cell>
          <cell r="L96">
            <v>22528.066478263914</v>
          </cell>
          <cell r="M96">
            <v>34971.126164586989</v>
          </cell>
          <cell r="N96">
            <v>58209.617245788861</v>
          </cell>
          <cell r="O96">
            <v>61301.443415242102</v>
          </cell>
        </row>
        <row r="97">
          <cell r="C97">
            <v>0</v>
          </cell>
          <cell r="D97">
            <v>23.034365312094945</v>
          </cell>
          <cell r="E97">
            <v>86.152565639760951</v>
          </cell>
          <cell r="F97">
            <v>208.37245957016384</v>
          </cell>
          <cell r="G97">
            <v>591.20635698858814</v>
          </cell>
          <cell r="H97">
            <v>2525.6332177552476</v>
          </cell>
          <cell r="I97">
            <v>4258.129088168409</v>
          </cell>
          <cell r="J97">
            <v>5068.870216433309</v>
          </cell>
          <cell r="K97">
            <v>3710.5518890169037</v>
          </cell>
          <cell r="L97">
            <v>2101.379808394247</v>
          </cell>
          <cell r="M97">
            <v>2839.2830354037405</v>
          </cell>
          <cell r="N97">
            <v>4526.0705704848651</v>
          </cell>
          <cell r="O97">
            <v>5476.2182789383705</v>
          </cell>
        </row>
        <row r="98">
          <cell r="C98">
            <v>0</v>
          </cell>
          <cell r="D98">
            <v>139.89228394176408</v>
          </cell>
          <cell r="E98">
            <v>491.77214242647477</v>
          </cell>
          <cell r="F98">
            <v>2689.2310761389281</v>
          </cell>
          <cell r="G98">
            <v>7947.1551092064146</v>
          </cell>
          <cell r="H98">
            <v>46710.381353595178</v>
          </cell>
          <cell r="I98">
            <v>66283.416598415293</v>
          </cell>
          <cell r="J98">
            <v>72463.444914618201</v>
          </cell>
          <cell r="K98">
            <v>41322.974476394214</v>
          </cell>
          <cell r="L98">
            <v>14383.892980587958</v>
          </cell>
          <cell r="M98">
            <v>21282.21966642312</v>
          </cell>
          <cell r="N98">
            <v>39976.961863580254</v>
          </cell>
          <cell r="O98">
            <v>49327.819873287794</v>
          </cell>
        </row>
        <row r="99">
          <cell r="C99">
            <v>0</v>
          </cell>
          <cell r="D99">
            <v>20.701510936707962</v>
          </cell>
          <cell r="E99">
            <v>47.414482092898616</v>
          </cell>
          <cell r="F99">
            <v>215.39900711188761</v>
          </cell>
          <cell r="G99">
            <v>613.38731132376984</v>
          </cell>
          <cell r="H99">
            <v>10908.517153062239</v>
          </cell>
          <cell r="I99">
            <v>25358.108146302493</v>
          </cell>
          <cell r="J99">
            <v>27471.947899822004</v>
          </cell>
          <cell r="K99">
            <v>14685.04597749029</v>
          </cell>
          <cell r="L99">
            <v>3452.02637549573</v>
          </cell>
          <cell r="M99">
            <v>4192.5010578599386</v>
          </cell>
          <cell r="N99">
            <v>7597.8778305036958</v>
          </cell>
          <cell r="O99">
            <v>9710.7466638362894</v>
          </cell>
        </row>
        <row r="100">
          <cell r="C100">
            <v>0</v>
          </cell>
          <cell r="D100">
            <v>0</v>
          </cell>
          <cell r="E100">
            <v>1.4330326119078123</v>
          </cell>
          <cell r="F100">
            <v>3.0112575549834388</v>
          </cell>
          <cell r="G100">
            <v>6.0721012514123052</v>
          </cell>
          <cell r="H100">
            <v>1213.7000347297799</v>
          </cell>
          <cell r="I100">
            <v>3028.0263435020011</v>
          </cell>
          <cell r="J100">
            <v>3516.3357198689005</v>
          </cell>
          <cell r="K100">
            <v>1683.5569476185481</v>
          </cell>
          <cell r="L100">
            <v>171.9746060891859</v>
          </cell>
          <cell r="M100">
            <v>68.77655588637522</v>
          </cell>
          <cell r="N100">
            <v>835.92113106564318</v>
          </cell>
          <cell r="O100">
            <v>1865.4616715620048</v>
          </cell>
        </row>
        <row r="109">
          <cell r="C109">
            <v>58.60782378892074</v>
          </cell>
          <cell r="D109">
            <v>367.46672417001588</v>
          </cell>
          <cell r="E109">
            <v>1273.9894262309519</v>
          </cell>
          <cell r="F109">
            <v>3828.3581784491325</v>
          </cell>
          <cell r="G109">
            <v>10859.819441034328</v>
          </cell>
          <cell r="H109">
            <v>40734.160592596796</v>
          </cell>
          <cell r="I109">
            <v>68112.530072402544</v>
          </cell>
          <cell r="J109">
            <v>92090.507156267209</v>
          </cell>
          <cell r="K109">
            <v>87484.533467143934</v>
          </cell>
          <cell r="L109">
            <v>44203.977163316369</v>
          </cell>
          <cell r="M109">
            <v>57780.970440936915</v>
          </cell>
          <cell r="N109">
            <v>79857.15806774862</v>
          </cell>
          <cell r="O109">
            <v>85070.176749883249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78"/>
  <sheetViews>
    <sheetView topLeftCell="A3" zoomScale="80" zoomScaleNormal="80" workbookViewId="0">
      <pane xSplit="1" topLeftCell="BW1" activePane="topRight" state="frozen"/>
      <selection activeCell="A31" sqref="A31"/>
      <selection pane="topRight" activeCell="CI20" sqref="CI20"/>
    </sheetView>
  </sheetViews>
  <sheetFormatPr defaultRowHeight="15" x14ac:dyDescent="0.25"/>
  <cols>
    <col min="1" max="1" width="37.28515625" customWidth="1"/>
    <col min="2" max="3" width="8.85546875" customWidth="1"/>
    <col min="4" max="83" width="13.7109375" customWidth="1"/>
    <col min="84" max="84" width="14.140625" style="2" bestFit="1" customWidth="1"/>
    <col min="85" max="85" width="3.5703125" style="2" customWidth="1"/>
    <col min="86" max="86" width="34.140625" customWidth="1"/>
    <col min="87" max="87" width="16.28515625" customWidth="1"/>
    <col min="88" max="88" width="3.42578125" customWidth="1"/>
    <col min="89" max="89" width="13.140625" customWidth="1"/>
    <col min="90" max="90" width="38" customWidth="1"/>
    <col min="91" max="91" width="11.42578125" customWidth="1"/>
  </cols>
  <sheetData>
    <row r="1" spans="1:178" ht="18.75" x14ac:dyDescent="0.3">
      <c r="A1" s="1" t="s">
        <v>3</v>
      </c>
    </row>
    <row r="2" spans="1:178" x14ac:dyDescent="0.25">
      <c r="A2" s="52" t="s">
        <v>64</v>
      </c>
    </row>
    <row r="5" spans="1:178" x14ac:dyDescent="0.25">
      <c r="A5" s="3" t="s">
        <v>36</v>
      </c>
      <c r="BI5" s="35"/>
      <c r="CE5" s="45" t="s">
        <v>19</v>
      </c>
    </row>
    <row r="6" spans="1:178" x14ac:dyDescent="0.25">
      <c r="A6" s="3" t="s">
        <v>44</v>
      </c>
      <c r="CE6" s="46"/>
    </row>
    <row r="7" spans="1:178" ht="5.45" customHeight="1" thickBot="1" x14ac:dyDescent="0.3">
      <c r="A7" s="3"/>
      <c r="BT7" s="82"/>
      <c r="CE7" s="46"/>
    </row>
    <row r="8" spans="1:178" s="3" customFormat="1" ht="15.75" thickBot="1" x14ac:dyDescent="0.3">
      <c r="A8" s="4" t="s">
        <v>0</v>
      </c>
      <c r="B8" s="18">
        <v>42370</v>
      </c>
      <c r="C8" s="18">
        <v>42401</v>
      </c>
      <c r="D8" s="18">
        <v>42430</v>
      </c>
      <c r="E8" s="18">
        <v>42461</v>
      </c>
      <c r="F8" s="18">
        <v>42491</v>
      </c>
      <c r="G8" s="18">
        <v>42522</v>
      </c>
      <c r="H8" s="18">
        <v>42552</v>
      </c>
      <c r="I8" s="18">
        <v>42583</v>
      </c>
      <c r="J8" s="18">
        <v>42614</v>
      </c>
      <c r="K8" s="18">
        <v>42644</v>
      </c>
      <c r="L8" s="18">
        <v>42675</v>
      </c>
      <c r="M8" s="18">
        <v>42705</v>
      </c>
      <c r="N8" s="18">
        <v>42736</v>
      </c>
      <c r="O8" s="18">
        <v>42767</v>
      </c>
      <c r="P8" s="18">
        <v>42795</v>
      </c>
      <c r="Q8" s="18">
        <v>42826</v>
      </c>
      <c r="R8" s="18">
        <v>42856</v>
      </c>
      <c r="S8" s="18">
        <v>42887</v>
      </c>
      <c r="T8" s="18">
        <v>42917</v>
      </c>
      <c r="U8" s="18">
        <v>42948</v>
      </c>
      <c r="V8" s="18">
        <v>42979</v>
      </c>
      <c r="W8" s="18">
        <v>43009</v>
      </c>
      <c r="X8" s="18">
        <v>43040</v>
      </c>
      <c r="Y8" s="18">
        <v>43070</v>
      </c>
      <c r="Z8" s="18">
        <v>43101</v>
      </c>
      <c r="AA8" s="18">
        <v>43132</v>
      </c>
      <c r="AB8" s="18">
        <v>43160</v>
      </c>
      <c r="AC8" s="18">
        <v>43191</v>
      </c>
      <c r="AD8" s="18">
        <v>43221</v>
      </c>
      <c r="AE8" s="18">
        <v>43252</v>
      </c>
      <c r="AF8" s="18">
        <v>43282</v>
      </c>
      <c r="AG8" s="18">
        <v>43313</v>
      </c>
      <c r="AH8" s="18">
        <v>43344</v>
      </c>
      <c r="AI8" s="18">
        <v>43374</v>
      </c>
      <c r="AJ8" s="18">
        <v>43405</v>
      </c>
      <c r="AK8" s="18">
        <v>43435</v>
      </c>
      <c r="AL8" s="18">
        <v>43466</v>
      </c>
      <c r="AM8" s="18">
        <v>43497</v>
      </c>
      <c r="AN8" s="18">
        <v>43525</v>
      </c>
      <c r="AO8" s="18">
        <v>43556</v>
      </c>
      <c r="AP8" s="18">
        <v>43586</v>
      </c>
      <c r="AQ8" s="18">
        <v>43617</v>
      </c>
      <c r="AR8" s="18">
        <v>43647</v>
      </c>
      <c r="AS8" s="18">
        <v>43678</v>
      </c>
      <c r="AT8" s="18">
        <v>43709</v>
      </c>
      <c r="AU8" s="18">
        <v>43739</v>
      </c>
      <c r="AV8" s="18">
        <v>43770</v>
      </c>
      <c r="AW8" s="18">
        <v>43800</v>
      </c>
      <c r="AX8" s="18">
        <v>43831</v>
      </c>
      <c r="AY8" s="18">
        <v>43862</v>
      </c>
      <c r="AZ8" s="18">
        <v>43891</v>
      </c>
      <c r="BA8" s="18">
        <v>43922</v>
      </c>
      <c r="BB8" s="18">
        <v>43952</v>
      </c>
      <c r="BC8" s="18">
        <v>43983</v>
      </c>
      <c r="BD8" s="18">
        <v>44013</v>
      </c>
      <c r="BE8" s="18">
        <v>44044</v>
      </c>
      <c r="BF8" s="18">
        <v>44075</v>
      </c>
      <c r="BG8" s="83">
        <v>44105</v>
      </c>
      <c r="BH8" s="18">
        <v>44136</v>
      </c>
      <c r="BI8" s="18">
        <v>44166</v>
      </c>
      <c r="BJ8" s="83">
        <v>44197</v>
      </c>
      <c r="BK8" s="18">
        <v>44228</v>
      </c>
      <c r="BL8" s="18">
        <v>44256</v>
      </c>
      <c r="BM8" s="18">
        <v>44287</v>
      </c>
      <c r="BN8" s="18">
        <v>44317</v>
      </c>
      <c r="BO8" s="18">
        <v>44348</v>
      </c>
      <c r="BP8" s="18">
        <v>44378</v>
      </c>
      <c r="BQ8" s="18">
        <v>44409</v>
      </c>
      <c r="BR8" s="18">
        <v>44440</v>
      </c>
      <c r="BS8" s="83">
        <v>44470</v>
      </c>
      <c r="BT8" s="18">
        <v>44501</v>
      </c>
      <c r="BU8" s="18">
        <v>44531</v>
      </c>
      <c r="BV8" s="18">
        <v>44562</v>
      </c>
      <c r="BW8" s="168">
        <v>44593</v>
      </c>
      <c r="BX8" s="168">
        <v>44621</v>
      </c>
      <c r="BY8" s="168">
        <v>44652</v>
      </c>
      <c r="BZ8" s="168">
        <v>44682</v>
      </c>
      <c r="CA8" s="168">
        <v>44713</v>
      </c>
      <c r="CB8" s="168">
        <v>44743</v>
      </c>
      <c r="CC8" s="168">
        <v>44774</v>
      </c>
      <c r="CD8" s="168">
        <v>44805</v>
      </c>
      <c r="CE8" s="169">
        <v>44835</v>
      </c>
      <c r="CF8" s="5" t="s">
        <v>25</v>
      </c>
      <c r="CG8" s="5"/>
      <c r="CH8" s="5" t="s">
        <v>23</v>
      </c>
      <c r="CK8"/>
      <c r="CL8"/>
    </row>
    <row r="9" spans="1:178" s="9" customFormat="1" x14ac:dyDescent="0.25">
      <c r="A9" s="124" t="s">
        <v>16</v>
      </c>
      <c r="B9" s="125"/>
      <c r="C9" s="125"/>
      <c r="D9" s="125">
        <v>0</v>
      </c>
      <c r="E9" s="125">
        <v>1328.78</v>
      </c>
      <c r="F9" s="125">
        <v>9526.5299999999988</v>
      </c>
      <c r="G9" s="125">
        <v>131900.43000000002</v>
      </c>
      <c r="H9" s="125">
        <v>295999.55</v>
      </c>
      <c r="I9" s="125">
        <v>425553.79999999987</v>
      </c>
      <c r="J9" s="125">
        <v>758519.65</v>
      </c>
      <c r="K9" s="125">
        <v>199350.73000000016</v>
      </c>
      <c r="L9" s="125">
        <v>279108.34999999992</v>
      </c>
      <c r="M9" s="125">
        <v>438307.65</v>
      </c>
      <c r="N9" s="125">
        <v>509660.87999999989</v>
      </c>
      <c r="O9" s="125">
        <v>486201.49000000028</v>
      </c>
      <c r="P9" s="125">
        <v>514839.35999999993</v>
      </c>
      <c r="Q9" s="125">
        <v>312695.84999999963</v>
      </c>
      <c r="R9" s="125">
        <v>392474.24999999977</v>
      </c>
      <c r="S9" s="125">
        <v>1348848.3600000003</v>
      </c>
      <c r="T9" s="125">
        <v>1958770.0699999998</v>
      </c>
      <c r="U9" s="125">
        <v>2119352.19</v>
      </c>
      <c r="V9" s="125">
        <v>1653005.44</v>
      </c>
      <c r="W9" s="125">
        <v>750637.88000000059</v>
      </c>
      <c r="X9" s="125">
        <v>825052.10999999905</v>
      </c>
      <c r="Y9" s="125">
        <v>1097101.9800000007</v>
      </c>
      <c r="Z9" s="125">
        <v>1233427.4099999992</v>
      </c>
      <c r="AA9" s="125">
        <v>1062738.5799999998</v>
      </c>
      <c r="AB9" s="125">
        <v>1116457.6900000018</v>
      </c>
      <c r="AC9" s="125">
        <v>959793.47999999963</v>
      </c>
      <c r="AD9" s="125">
        <v>1424231.0999999994</v>
      </c>
      <c r="AE9" s="125">
        <v>3804569.2400000016</v>
      </c>
      <c r="AF9" s="125">
        <v>5112749.5900000026</v>
      </c>
      <c r="AG9" s="125">
        <v>4713867.5500000026</v>
      </c>
      <c r="AH9" s="125">
        <v>3598339.9599999986</v>
      </c>
      <c r="AI9" s="125">
        <v>1714525.5399999977</v>
      </c>
      <c r="AJ9" s="125">
        <v>1571421.2499999981</v>
      </c>
      <c r="AK9" s="125">
        <v>1919519.9299999997</v>
      </c>
      <c r="AL9" s="125">
        <v>2060434.7699999972</v>
      </c>
      <c r="AM9" s="125">
        <v>1799627.3200000029</v>
      </c>
      <c r="AN9" s="125">
        <v>2312591.7700000047</v>
      </c>
      <c r="AO9" s="125">
        <v>2109913.9999999995</v>
      </c>
      <c r="AP9" s="125">
        <v>1887985.9599999981</v>
      </c>
      <c r="AQ9" s="125">
        <v>6123794.6400000015</v>
      </c>
      <c r="AR9" s="125">
        <v>7375311.7899999972</v>
      </c>
      <c r="AS9" s="125">
        <v>6969272.2200000016</v>
      </c>
      <c r="AT9" s="125">
        <v>5125287.4899999993</v>
      </c>
      <c r="AU9" s="125">
        <v>2223308.9999999981</v>
      </c>
      <c r="AV9" s="125">
        <v>2078395.7300000025</v>
      </c>
      <c r="AW9" s="125">
        <v>2228734.6799999988</v>
      </c>
      <c r="AX9" s="125">
        <v>2369847.9499999997</v>
      </c>
      <c r="AY9" s="125">
        <v>217555.38999999873</v>
      </c>
      <c r="AZ9" s="125">
        <v>1940172.8499999971</v>
      </c>
      <c r="BA9" s="125">
        <v>2286.3100000023842</v>
      </c>
      <c r="BB9" s="125">
        <v>33.389999997336417</v>
      </c>
      <c r="BC9" s="125">
        <v>12223.310000002384</v>
      </c>
      <c r="BD9" s="125">
        <v>22853.179999999702</v>
      </c>
      <c r="BE9" s="125">
        <v>37353.849999999627</v>
      </c>
      <c r="BF9" s="125">
        <v>34409.610000001267</v>
      </c>
      <c r="BG9" s="121">
        <v>13496.160000000149</v>
      </c>
      <c r="BH9" s="120">
        <v>12870.069999998435</v>
      </c>
      <c r="BI9" s="120">
        <v>17714.029999999329</v>
      </c>
      <c r="BJ9" s="121">
        <v>20826.88000000082</v>
      </c>
      <c r="BK9" s="120">
        <v>19099.220000000671</v>
      </c>
      <c r="BL9" s="120">
        <v>21421.460000000894</v>
      </c>
      <c r="BM9" s="120">
        <v>19168.38000000082</v>
      </c>
      <c r="BN9" s="120">
        <v>25465.089999996126</v>
      </c>
      <c r="BO9" s="120">
        <v>70360.550000002608</v>
      </c>
      <c r="BP9" s="120">
        <v>91202.140000000596</v>
      </c>
      <c r="BQ9" s="120">
        <v>84499.239999998827</v>
      </c>
      <c r="BR9" s="120">
        <v>53951.849999999627</v>
      </c>
      <c r="BS9" s="121">
        <v>21911.110000000801</v>
      </c>
      <c r="BT9" s="120">
        <v>20626.079999999609</v>
      </c>
      <c r="BU9" s="120">
        <v>24775.299999998882</v>
      </c>
      <c r="BV9" s="120">
        <v>25830.020000001416</v>
      </c>
      <c r="BW9" s="123">
        <v>21223.889999997336</v>
      </c>
      <c r="BX9" s="120">
        <v>0</v>
      </c>
      <c r="BY9" s="120">
        <v>0</v>
      </c>
      <c r="BZ9" s="120">
        <v>0</v>
      </c>
      <c r="CA9" s="120">
        <v>0</v>
      </c>
      <c r="CB9" s="120">
        <v>0</v>
      </c>
      <c r="CC9" s="120">
        <v>0</v>
      </c>
      <c r="CD9" s="120">
        <v>0</v>
      </c>
      <c r="CE9" s="122">
        <v>0</v>
      </c>
      <c r="CF9" s="88">
        <f>SUM(B9:CE9)</f>
        <v>90235713.329999954</v>
      </c>
      <c r="CG9" s="29"/>
      <c r="CH9" s="2" t="s">
        <v>22</v>
      </c>
      <c r="CI9" s="13">
        <f>'[1]TD CALC Summary (Cumulative) '!$BA$27</f>
        <v>89235997.579999998</v>
      </c>
      <c r="CJ9" s="30"/>
      <c r="CK9"/>
      <c r="CL9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</row>
    <row r="10" spans="1:178" s="16" customFormat="1" x14ac:dyDescent="0.25">
      <c r="A10" s="128" t="s">
        <v>10</v>
      </c>
      <c r="B10" s="112"/>
      <c r="C10" s="112"/>
      <c r="D10" s="135">
        <v>0</v>
      </c>
      <c r="E10" s="135">
        <v>1328.78</v>
      </c>
      <c r="F10" s="135">
        <v>9526.5299999999988</v>
      </c>
      <c r="G10" s="135">
        <v>120352.88</v>
      </c>
      <c r="H10" s="135">
        <v>256080.65000000002</v>
      </c>
      <c r="I10" s="135">
        <v>372472.09999999992</v>
      </c>
      <c r="J10" s="135">
        <v>670608.5</v>
      </c>
      <c r="K10" s="135">
        <v>120551.63000000012</v>
      </c>
      <c r="L10" s="135">
        <v>184475.61999999988</v>
      </c>
      <c r="M10" s="135">
        <v>301697.94999999995</v>
      </c>
      <c r="N10" s="135">
        <v>327357.96999999997</v>
      </c>
      <c r="O10" s="135">
        <v>317272.05000000028</v>
      </c>
      <c r="P10" s="135">
        <v>305348.18999999994</v>
      </c>
      <c r="Q10" s="135">
        <v>197792.15999999968</v>
      </c>
      <c r="R10" s="135">
        <v>200664.75999999978</v>
      </c>
      <c r="S10" s="135">
        <v>879022.23000000045</v>
      </c>
      <c r="T10" s="135">
        <v>1282604.3399999999</v>
      </c>
      <c r="U10" s="135">
        <v>1399033.92</v>
      </c>
      <c r="V10" s="135">
        <v>904042.34999999963</v>
      </c>
      <c r="W10" s="135">
        <v>276514.40000000037</v>
      </c>
      <c r="X10" s="135">
        <v>372792.59999999963</v>
      </c>
      <c r="Y10" s="135">
        <v>559285.05000000075</v>
      </c>
      <c r="Z10" s="135">
        <v>591373.70999999903</v>
      </c>
      <c r="AA10" s="135">
        <v>500836.08000000007</v>
      </c>
      <c r="AB10" s="135">
        <v>462807.17000000179</v>
      </c>
      <c r="AC10" s="135">
        <v>255600.08999999985</v>
      </c>
      <c r="AD10" s="135">
        <v>481507.6799999997</v>
      </c>
      <c r="AE10" s="135">
        <v>1997746.3400000017</v>
      </c>
      <c r="AF10" s="135">
        <v>2714818.1799999997</v>
      </c>
      <c r="AG10" s="135">
        <v>2617480.8900000025</v>
      </c>
      <c r="AH10" s="135">
        <v>1555407.7100000009</v>
      </c>
      <c r="AI10" s="135">
        <v>541370.46999999508</v>
      </c>
      <c r="AJ10" s="135">
        <v>496941.62999999896</v>
      </c>
      <c r="AK10" s="135">
        <v>679510.1799999997</v>
      </c>
      <c r="AL10" s="135">
        <v>678526.77999999747</v>
      </c>
      <c r="AM10" s="135">
        <v>601701.77000000328</v>
      </c>
      <c r="AN10" s="135">
        <v>705045.42000000179</v>
      </c>
      <c r="AO10" s="135">
        <v>557694.19999999925</v>
      </c>
      <c r="AP10" s="135">
        <v>349136.58000000194</v>
      </c>
      <c r="AQ10" s="135">
        <v>2666775.4400000013</v>
      </c>
      <c r="AR10" s="135">
        <v>3013692.8199999966</v>
      </c>
      <c r="AS10" s="135">
        <v>3249975.2600000016</v>
      </c>
      <c r="AT10" s="135">
        <v>1818882.6099999994</v>
      </c>
      <c r="AU10" s="135">
        <v>447413.80999999493</v>
      </c>
      <c r="AV10" s="135">
        <v>552491.52000000328</v>
      </c>
      <c r="AW10" s="135">
        <v>691219.96000000089</v>
      </c>
      <c r="AX10" s="135">
        <v>699596.14999999851</v>
      </c>
      <c r="AY10" s="135">
        <v>-1127644.9299999997</v>
      </c>
      <c r="AZ10" s="135">
        <v>475952.4299999997</v>
      </c>
      <c r="BA10" s="135">
        <v>0</v>
      </c>
      <c r="BB10" s="135">
        <v>0</v>
      </c>
      <c r="BC10" s="135">
        <v>0</v>
      </c>
      <c r="BD10" s="135">
        <v>0</v>
      </c>
      <c r="BE10" s="135">
        <v>0</v>
      </c>
      <c r="BF10" s="135">
        <v>0</v>
      </c>
      <c r="BG10" s="164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8">
        <v>0</v>
      </c>
      <c r="BT10" s="137">
        <v>0</v>
      </c>
      <c r="BU10" s="137">
        <v>0</v>
      </c>
      <c r="BV10" s="137">
        <v>0</v>
      </c>
      <c r="BW10" s="206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207">
        <v>0</v>
      </c>
      <c r="CF10" s="88"/>
      <c r="CG10" s="88"/>
      <c r="CH10" s="29" t="s">
        <v>47</v>
      </c>
      <c r="CI10" s="29">
        <f>'[2]TD CALC Summary (Cumulative) '!$BY$57</f>
        <v>999715.75000000023</v>
      </c>
      <c r="CJ10" s="30"/>
      <c r="CK10"/>
      <c r="CL1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</row>
    <row r="11" spans="1:178" s="16" customFormat="1" x14ac:dyDescent="0.25">
      <c r="A11" s="128" t="s">
        <v>11</v>
      </c>
      <c r="B11" s="112"/>
      <c r="C11" s="112"/>
      <c r="D11" s="135">
        <v>0</v>
      </c>
      <c r="E11" s="135">
        <v>0</v>
      </c>
      <c r="F11" s="135">
        <v>0</v>
      </c>
      <c r="G11" s="135">
        <v>4167.9399999999996</v>
      </c>
      <c r="H11" s="135">
        <v>13357.940000000002</v>
      </c>
      <c r="I11" s="135">
        <v>14454.18</v>
      </c>
      <c r="J11" s="135">
        <v>22320.249999999996</v>
      </c>
      <c r="K11" s="135">
        <v>23584.83</v>
      </c>
      <c r="L11" s="135">
        <v>27553.509999999995</v>
      </c>
      <c r="M11" s="135">
        <v>36873.300000000017</v>
      </c>
      <c r="N11" s="135">
        <v>47047.100000000006</v>
      </c>
      <c r="O11" s="135">
        <v>42342.149999999994</v>
      </c>
      <c r="P11" s="135">
        <v>52262.419999999984</v>
      </c>
      <c r="Q11" s="135">
        <v>24709.820000000007</v>
      </c>
      <c r="R11" s="135">
        <v>48722.070000000007</v>
      </c>
      <c r="S11" s="135">
        <v>89215.37</v>
      </c>
      <c r="T11" s="135">
        <v>138931.90000000002</v>
      </c>
      <c r="U11" s="135">
        <v>130458.32999999984</v>
      </c>
      <c r="V11" s="135">
        <v>149622.41000000015</v>
      </c>
      <c r="W11" s="135">
        <v>115842.15000000002</v>
      </c>
      <c r="X11" s="135">
        <v>86772.709999999846</v>
      </c>
      <c r="Y11" s="135">
        <v>125490.87999999989</v>
      </c>
      <c r="Z11" s="135">
        <v>148018.68999999994</v>
      </c>
      <c r="AA11" s="135">
        <v>127690.18999999994</v>
      </c>
      <c r="AB11" s="135">
        <v>159406.27000000002</v>
      </c>
      <c r="AC11" s="135">
        <v>183035.08000000031</v>
      </c>
      <c r="AD11" s="135">
        <v>257840.15999999992</v>
      </c>
      <c r="AE11" s="135">
        <v>387684.63000000035</v>
      </c>
      <c r="AF11" s="135">
        <v>508686.86999999965</v>
      </c>
      <c r="AG11" s="135">
        <v>447675.79999999981</v>
      </c>
      <c r="AH11" s="135">
        <v>488022.70000000019</v>
      </c>
      <c r="AI11" s="135">
        <v>344175.24000000069</v>
      </c>
      <c r="AJ11" s="135">
        <v>311009.05999999959</v>
      </c>
      <c r="AK11" s="135">
        <v>343993.12999999989</v>
      </c>
      <c r="AL11" s="135">
        <v>370770.33000000007</v>
      </c>
      <c r="AM11" s="135">
        <v>310169.88999999966</v>
      </c>
      <c r="AN11" s="135">
        <v>419753.16000000108</v>
      </c>
      <c r="AO11" s="135">
        <v>423811.08999999985</v>
      </c>
      <c r="AP11" s="135">
        <v>418930.93999999948</v>
      </c>
      <c r="AQ11" s="135">
        <v>696098.56000000052</v>
      </c>
      <c r="AR11" s="135">
        <v>888417.11999999918</v>
      </c>
      <c r="AS11" s="135">
        <v>719222.04000000097</v>
      </c>
      <c r="AT11" s="135">
        <v>752671.73000000045</v>
      </c>
      <c r="AU11" s="135">
        <v>517065.38999999873</v>
      </c>
      <c r="AV11" s="135">
        <v>440358.31999999844</v>
      </c>
      <c r="AW11" s="135">
        <v>372255.00999999978</v>
      </c>
      <c r="AX11" s="135">
        <v>444467.00000000186</v>
      </c>
      <c r="AY11" s="135">
        <v>343323.83000000007</v>
      </c>
      <c r="AZ11" s="135">
        <v>382499.52999999933</v>
      </c>
      <c r="BA11" s="135">
        <v>0</v>
      </c>
      <c r="BB11" s="135">
        <v>0</v>
      </c>
      <c r="BC11" s="135">
        <v>0</v>
      </c>
      <c r="BD11" s="135">
        <v>0</v>
      </c>
      <c r="BE11" s="135">
        <v>0</v>
      </c>
      <c r="BF11" s="135">
        <v>0</v>
      </c>
      <c r="BG11" s="165">
        <v>0</v>
      </c>
      <c r="BH11" s="137">
        <v>0</v>
      </c>
      <c r="BI11" s="137">
        <v>0</v>
      </c>
      <c r="BJ11" s="137">
        <v>0</v>
      </c>
      <c r="BK11" s="137">
        <v>255.64000000059605</v>
      </c>
      <c r="BL11" s="137">
        <v>592.33999999985099</v>
      </c>
      <c r="BM11" s="137">
        <v>632.41000000014901</v>
      </c>
      <c r="BN11" s="137">
        <v>892.52999999932945</v>
      </c>
      <c r="BO11" s="137">
        <v>1958.390000000596</v>
      </c>
      <c r="BP11" s="137">
        <v>2575.9900000002235</v>
      </c>
      <c r="BQ11" s="137">
        <v>2901.589999999851</v>
      </c>
      <c r="BR11" s="137">
        <v>2255.2100000008941</v>
      </c>
      <c r="BS11" s="138">
        <v>1201.0499999988824</v>
      </c>
      <c r="BT11" s="129">
        <v>993.04000000096858</v>
      </c>
      <c r="BU11" s="129">
        <v>1022.7099999990314</v>
      </c>
      <c r="BV11" s="129">
        <v>1061.0999999996275</v>
      </c>
      <c r="BW11" s="208">
        <v>818.65000000037253</v>
      </c>
      <c r="BX11" s="129">
        <v>0</v>
      </c>
      <c r="BY11" s="129">
        <v>0</v>
      </c>
      <c r="BZ11" s="129">
        <v>0</v>
      </c>
      <c r="CA11" s="129">
        <v>0</v>
      </c>
      <c r="CB11" s="129">
        <v>0</v>
      </c>
      <c r="CC11" s="129">
        <v>0</v>
      </c>
      <c r="CD11" s="129">
        <v>0</v>
      </c>
      <c r="CE11" s="209">
        <v>0</v>
      </c>
      <c r="CF11" s="29"/>
      <c r="CG11" s="29"/>
      <c r="CH11" s="88" t="s">
        <v>48</v>
      </c>
      <c r="CI11" s="88">
        <f>SUM(CI9:CI10)</f>
        <v>90235713.329999998</v>
      </c>
      <c r="CJ11" s="30"/>
      <c r="CK11" s="30"/>
      <c r="CL11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</row>
    <row r="12" spans="1:178" s="16" customFormat="1" x14ac:dyDescent="0.25">
      <c r="A12" s="128" t="s">
        <v>12</v>
      </c>
      <c r="B12" s="112"/>
      <c r="C12" s="112"/>
      <c r="D12" s="135">
        <v>0</v>
      </c>
      <c r="E12" s="135">
        <v>0</v>
      </c>
      <c r="F12" s="135">
        <v>0</v>
      </c>
      <c r="G12" s="135">
        <v>6853.38</v>
      </c>
      <c r="H12" s="135">
        <v>24493.5</v>
      </c>
      <c r="I12" s="135">
        <v>33409.69</v>
      </c>
      <c r="J12" s="135">
        <v>56460.609999999993</v>
      </c>
      <c r="K12" s="135">
        <v>48357.03</v>
      </c>
      <c r="L12" s="135">
        <v>55899.790000000008</v>
      </c>
      <c r="M12" s="135">
        <v>75546.030000000028</v>
      </c>
      <c r="N12" s="135">
        <v>97352.229999999981</v>
      </c>
      <c r="O12" s="135">
        <v>91562.099999999977</v>
      </c>
      <c r="P12" s="135">
        <v>114563.78000000003</v>
      </c>
      <c r="Q12" s="135">
        <v>61155.599999999977</v>
      </c>
      <c r="R12" s="135">
        <v>102205.64000000001</v>
      </c>
      <c r="S12" s="135">
        <v>221631.07999999996</v>
      </c>
      <c r="T12" s="135">
        <v>332206.05000000005</v>
      </c>
      <c r="U12" s="135">
        <v>319145.15000000014</v>
      </c>
      <c r="V12" s="135">
        <v>352001.19999999995</v>
      </c>
      <c r="W12" s="135">
        <v>230729.55000000005</v>
      </c>
      <c r="X12" s="135">
        <v>239391.36999999965</v>
      </c>
      <c r="Y12" s="135">
        <v>266781.58000000007</v>
      </c>
      <c r="Z12" s="135">
        <v>312105.20000000019</v>
      </c>
      <c r="AA12" s="135">
        <v>271478.48999999976</v>
      </c>
      <c r="AB12" s="135">
        <v>319460.60999999987</v>
      </c>
      <c r="AC12" s="135">
        <v>334428.61999999965</v>
      </c>
      <c r="AD12" s="135">
        <v>449994.59999999963</v>
      </c>
      <c r="AE12" s="135">
        <v>871311.25999999978</v>
      </c>
      <c r="AF12" s="135">
        <v>1177390.7900000019</v>
      </c>
      <c r="AG12" s="135">
        <v>1009716.5700000003</v>
      </c>
      <c r="AH12" s="135">
        <v>1016326.7899999982</v>
      </c>
      <c r="AI12" s="135">
        <v>555178.75000000186</v>
      </c>
      <c r="AJ12" s="135">
        <v>504762.08999999985</v>
      </c>
      <c r="AK12" s="135">
        <v>588919.23000000045</v>
      </c>
      <c r="AL12" s="135">
        <v>665468.6099999994</v>
      </c>
      <c r="AM12" s="135">
        <v>579431.93999999948</v>
      </c>
      <c r="AN12" s="135">
        <v>772136.74000000209</v>
      </c>
      <c r="AO12" s="135">
        <v>745789.6400000006</v>
      </c>
      <c r="AP12" s="135">
        <v>714312.04999999702</v>
      </c>
      <c r="AQ12" s="135">
        <v>1666090.3499999996</v>
      </c>
      <c r="AR12" s="135">
        <v>2097910.540000001</v>
      </c>
      <c r="AS12" s="135">
        <v>1772226.1099999994</v>
      </c>
      <c r="AT12" s="135">
        <v>1620615.0399999991</v>
      </c>
      <c r="AU12" s="135">
        <v>832864.56000000238</v>
      </c>
      <c r="AV12" s="135">
        <v>710085.51000000164</v>
      </c>
      <c r="AW12" s="135">
        <v>768797.14999999851</v>
      </c>
      <c r="AX12" s="135">
        <v>807148.3200000003</v>
      </c>
      <c r="AY12" s="135">
        <v>651115.96999999881</v>
      </c>
      <c r="AZ12" s="135">
        <v>704577.47999999672</v>
      </c>
      <c r="BA12" s="135">
        <v>2286.3100000023842</v>
      </c>
      <c r="BB12" s="135">
        <v>2660.8699999973178</v>
      </c>
      <c r="BC12" s="135">
        <v>12223.310000002384</v>
      </c>
      <c r="BD12" s="135">
        <v>22853.179999999702</v>
      </c>
      <c r="BE12" s="135">
        <v>20540.269999999553</v>
      </c>
      <c r="BF12" s="135">
        <v>15022.210000000894</v>
      </c>
      <c r="BG12" s="165">
        <v>6711.089999999851</v>
      </c>
      <c r="BH12" s="137">
        <v>6702.839999999851</v>
      </c>
      <c r="BI12" s="137">
        <v>8127.0399999991059</v>
      </c>
      <c r="BJ12" s="137">
        <v>8329.3000000007451</v>
      </c>
      <c r="BK12" s="137">
        <v>8800.269999999553</v>
      </c>
      <c r="BL12" s="137">
        <v>10333.070000000298</v>
      </c>
      <c r="BM12" s="137">
        <v>8760.0100000016391</v>
      </c>
      <c r="BN12" s="137">
        <v>11044.909999996424</v>
      </c>
      <c r="BO12" s="137">
        <v>31907.310000002384</v>
      </c>
      <c r="BP12" s="137">
        <v>40946.179999999702</v>
      </c>
      <c r="BQ12" s="137">
        <v>36410.359999999404</v>
      </c>
      <c r="BR12" s="137">
        <v>22318.39999999851</v>
      </c>
      <c r="BS12" s="138">
        <v>8944.2900000028312</v>
      </c>
      <c r="BT12" s="129">
        <v>9312.6499999985099</v>
      </c>
      <c r="BU12" s="129">
        <v>11751.719999998808</v>
      </c>
      <c r="BV12" s="129">
        <v>12005.310000002384</v>
      </c>
      <c r="BW12" s="208">
        <v>10126.529999997467</v>
      </c>
      <c r="BX12" s="129">
        <v>0</v>
      </c>
      <c r="BY12" s="129">
        <v>0</v>
      </c>
      <c r="BZ12" s="129">
        <v>0</v>
      </c>
      <c r="CA12" s="129">
        <v>0</v>
      </c>
      <c r="CB12" s="129">
        <v>0</v>
      </c>
      <c r="CC12" s="129">
        <v>0</v>
      </c>
      <c r="CD12" s="129">
        <v>0</v>
      </c>
      <c r="CE12" s="209">
        <v>0</v>
      </c>
      <c r="CF12" s="29"/>
      <c r="CG12" s="29"/>
      <c r="CH12" s="96" t="s">
        <v>50</v>
      </c>
      <c r="CI12" s="88">
        <v>90235713.329999983</v>
      </c>
      <c r="CJ12" s="30"/>
      <c r="CK12" s="30"/>
      <c r="CL12" s="90" t="s">
        <v>29</v>
      </c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</row>
    <row r="13" spans="1:178" s="16" customFormat="1" x14ac:dyDescent="0.25">
      <c r="A13" s="128" t="s">
        <v>13</v>
      </c>
      <c r="B13" s="112"/>
      <c r="C13" s="112"/>
      <c r="D13" s="135">
        <v>0</v>
      </c>
      <c r="E13" s="135">
        <v>0</v>
      </c>
      <c r="F13" s="135">
        <v>0</v>
      </c>
      <c r="G13" s="135">
        <v>526.23</v>
      </c>
      <c r="H13" s="135">
        <v>1707.2399999999998</v>
      </c>
      <c r="I13" s="135">
        <v>2028.9699999999998</v>
      </c>
      <c r="J13" s="135">
        <v>4499.2600000000011</v>
      </c>
      <c r="K13" s="135">
        <v>4284.0399999999991</v>
      </c>
      <c r="L13" s="135">
        <v>7227.92</v>
      </c>
      <c r="M13" s="135">
        <v>17709.170000000002</v>
      </c>
      <c r="N13" s="135">
        <v>27502.43</v>
      </c>
      <c r="O13" s="135">
        <v>23867.65</v>
      </c>
      <c r="P13" s="135">
        <v>29055.349999999991</v>
      </c>
      <c r="Q13" s="135">
        <v>10757.690000000017</v>
      </c>
      <c r="R13" s="135">
        <v>27803.969999999972</v>
      </c>
      <c r="S13" s="135">
        <v>126566.82</v>
      </c>
      <c r="T13" s="135">
        <v>175689.74</v>
      </c>
      <c r="U13" s="135">
        <v>215183.16000000003</v>
      </c>
      <c r="V13" s="135">
        <v>202786.94000000006</v>
      </c>
      <c r="W13" s="135">
        <v>100087.57000000007</v>
      </c>
      <c r="X13" s="135">
        <v>96259.079999999842</v>
      </c>
      <c r="Y13" s="135">
        <v>112165</v>
      </c>
      <c r="Z13" s="135">
        <v>128838.41999999993</v>
      </c>
      <c r="AA13" s="135">
        <v>113104.3600000001</v>
      </c>
      <c r="AB13" s="135">
        <v>129439.45999999996</v>
      </c>
      <c r="AC13" s="135">
        <v>129646.61999999988</v>
      </c>
      <c r="AD13" s="135">
        <v>176619.16000000015</v>
      </c>
      <c r="AE13" s="135">
        <v>416091.85000000009</v>
      </c>
      <c r="AF13" s="135">
        <v>534882.73</v>
      </c>
      <c r="AG13" s="135">
        <v>476996.03000000026</v>
      </c>
      <c r="AH13" s="135">
        <v>406579.49999999953</v>
      </c>
      <c r="AI13" s="135">
        <v>202811.04000000004</v>
      </c>
      <c r="AJ13" s="135">
        <v>186362.33999999985</v>
      </c>
      <c r="AK13" s="135">
        <v>218445.35999999987</v>
      </c>
      <c r="AL13" s="135">
        <v>246867.91000000015</v>
      </c>
      <c r="AM13" s="135">
        <v>216404.73000000045</v>
      </c>
      <c r="AN13" s="135">
        <v>300233.46999999974</v>
      </c>
      <c r="AO13" s="135">
        <v>278345.00999999978</v>
      </c>
      <c r="AP13" s="135">
        <v>287989.21999999974</v>
      </c>
      <c r="AQ13" s="135">
        <v>776547.50999999978</v>
      </c>
      <c r="AR13" s="135">
        <v>961871.98000000045</v>
      </c>
      <c r="AS13" s="135">
        <v>859921.08999999985</v>
      </c>
      <c r="AT13" s="135">
        <v>674426.50999999978</v>
      </c>
      <c r="AU13" s="135">
        <v>316273.42000000179</v>
      </c>
      <c r="AV13" s="135">
        <v>274443.11999999918</v>
      </c>
      <c r="AW13" s="135">
        <v>266606.75999999978</v>
      </c>
      <c r="AX13" s="135">
        <v>297792.69999999925</v>
      </c>
      <c r="AY13" s="135">
        <v>246874.51999999955</v>
      </c>
      <c r="AZ13" s="135">
        <v>270790.45000000112</v>
      </c>
      <c r="BA13" s="135">
        <v>0</v>
      </c>
      <c r="BB13" s="135">
        <v>0</v>
      </c>
      <c r="BC13" s="135">
        <v>0</v>
      </c>
      <c r="BD13" s="135">
        <v>0</v>
      </c>
      <c r="BE13" s="135">
        <v>16813.580000000075</v>
      </c>
      <c r="BF13" s="135">
        <v>19387.400000000373</v>
      </c>
      <c r="BG13" s="165">
        <v>6785.070000000298</v>
      </c>
      <c r="BH13" s="137">
        <v>6167.2299999985844</v>
      </c>
      <c r="BI13" s="137">
        <v>9586.9900000002235</v>
      </c>
      <c r="BJ13" s="137">
        <v>12497.580000000075</v>
      </c>
      <c r="BK13" s="137">
        <v>10043.310000000522</v>
      </c>
      <c r="BL13" s="137">
        <v>10496.050000000745</v>
      </c>
      <c r="BM13" s="137">
        <v>9775.9599999990314</v>
      </c>
      <c r="BN13" s="137">
        <v>13527.650000000373</v>
      </c>
      <c r="BO13" s="137">
        <v>36494.849999999627</v>
      </c>
      <c r="BP13" s="137">
        <v>47679.970000000671</v>
      </c>
      <c r="BQ13" s="137">
        <v>45288.439999999478</v>
      </c>
      <c r="BR13" s="137">
        <v>29486.400000000373</v>
      </c>
      <c r="BS13" s="138">
        <v>11833.289999999106</v>
      </c>
      <c r="BT13" s="129">
        <v>10374.580000000075</v>
      </c>
      <c r="BU13" s="129">
        <v>12057.450000001118</v>
      </c>
      <c r="BV13" s="129">
        <v>12824.789999999106</v>
      </c>
      <c r="BW13" s="208">
        <v>10330.179999999702</v>
      </c>
      <c r="BX13" s="129">
        <v>0</v>
      </c>
      <c r="BY13" s="129">
        <v>0</v>
      </c>
      <c r="BZ13" s="129">
        <v>0</v>
      </c>
      <c r="CA13" s="129">
        <v>0</v>
      </c>
      <c r="CB13" s="129">
        <v>0</v>
      </c>
      <c r="CC13" s="129">
        <v>0</v>
      </c>
      <c r="CD13" s="129">
        <v>0</v>
      </c>
      <c r="CE13" s="209">
        <v>0</v>
      </c>
      <c r="CF13" s="29"/>
      <c r="CG13" s="29"/>
      <c r="CH13" s="88" t="s">
        <v>17</v>
      </c>
      <c r="CI13" s="88">
        <f>CI11-CI12</f>
        <v>0</v>
      </c>
      <c r="CJ13" s="30"/>
      <c r="CK13" s="30"/>
      <c r="CL13" s="327" t="s">
        <v>94</v>
      </c>
      <c r="CM13" s="33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</row>
    <row r="14" spans="1:178" s="16" customFormat="1" x14ac:dyDescent="0.25">
      <c r="A14" s="128" t="s">
        <v>14</v>
      </c>
      <c r="B14" s="112"/>
      <c r="C14" s="112"/>
      <c r="D14" s="135">
        <v>0</v>
      </c>
      <c r="E14" s="135">
        <v>0</v>
      </c>
      <c r="F14" s="135">
        <v>0</v>
      </c>
      <c r="G14" s="135">
        <v>0</v>
      </c>
      <c r="H14" s="135">
        <v>360.22</v>
      </c>
      <c r="I14" s="135">
        <v>1250.5</v>
      </c>
      <c r="J14" s="135">
        <v>2097.7200000000003</v>
      </c>
      <c r="K14" s="135">
        <v>1848.1399999999999</v>
      </c>
      <c r="L14" s="135">
        <v>2286.0100000000002</v>
      </c>
      <c r="M14" s="135">
        <v>3076.2700000000004</v>
      </c>
      <c r="N14" s="135">
        <v>5696.5999999999985</v>
      </c>
      <c r="O14" s="135">
        <v>6142.6100000000006</v>
      </c>
      <c r="P14" s="135">
        <v>8834.9599999999991</v>
      </c>
      <c r="Q14" s="135">
        <v>7688.4700000000012</v>
      </c>
      <c r="R14" s="135">
        <v>10845.160000000003</v>
      </c>
      <c r="S14" s="135">
        <v>20033.729999999996</v>
      </c>
      <c r="T14" s="135">
        <v>29338.039999999994</v>
      </c>
      <c r="U14" s="135">
        <v>26225.059999999998</v>
      </c>
      <c r="V14" s="135">
        <v>25792.080000000016</v>
      </c>
      <c r="W14" s="135">
        <v>18911.649999999994</v>
      </c>
      <c r="X14" s="135">
        <v>18135.429999999993</v>
      </c>
      <c r="Y14" s="135">
        <v>20092.940000000002</v>
      </c>
      <c r="Z14" s="135">
        <v>22817.299999999988</v>
      </c>
      <c r="AA14" s="135">
        <v>20524.76999999999</v>
      </c>
      <c r="AB14" s="135">
        <v>22865.559999999998</v>
      </c>
      <c r="AC14" s="135">
        <v>23955.599999999977</v>
      </c>
      <c r="AD14" s="135">
        <v>33056.75</v>
      </c>
      <c r="AE14" s="135">
        <v>72196.109999999986</v>
      </c>
      <c r="AF14" s="135">
        <v>96088.410000000033</v>
      </c>
      <c r="AG14" s="135">
        <v>80854.579999999958</v>
      </c>
      <c r="AH14" s="135">
        <v>65756.459999999963</v>
      </c>
      <c r="AI14" s="135">
        <v>35564.589999999967</v>
      </c>
      <c r="AJ14" s="135">
        <v>33321.969999999972</v>
      </c>
      <c r="AK14" s="135">
        <v>40399.459999999963</v>
      </c>
      <c r="AL14" s="135">
        <v>46987.760000000009</v>
      </c>
      <c r="AM14" s="135">
        <v>44022.119999999995</v>
      </c>
      <c r="AN14" s="135">
        <v>59576.330000000075</v>
      </c>
      <c r="AO14" s="135">
        <v>53638.189999999944</v>
      </c>
      <c r="AP14" s="135">
        <v>63257.09999999986</v>
      </c>
      <c r="AQ14" s="135">
        <v>189324.82000000007</v>
      </c>
      <c r="AR14" s="135">
        <v>254806.16999999993</v>
      </c>
      <c r="AS14" s="135">
        <v>225584.37999999989</v>
      </c>
      <c r="AT14" s="135">
        <v>144075.14999999991</v>
      </c>
      <c r="AU14" s="135">
        <v>61423.350000000559</v>
      </c>
      <c r="AV14" s="135">
        <v>53649.209999999963</v>
      </c>
      <c r="AW14" s="135">
        <v>54043.729999999981</v>
      </c>
      <c r="AX14" s="135">
        <v>58723.649999999907</v>
      </c>
      <c r="AY14" s="135">
        <v>52534.629999999888</v>
      </c>
      <c r="AZ14" s="135">
        <v>53192.39000000013</v>
      </c>
      <c r="BA14" s="135">
        <v>0</v>
      </c>
      <c r="BB14" s="135">
        <v>0</v>
      </c>
      <c r="BC14" s="135">
        <v>0</v>
      </c>
      <c r="BD14" s="135">
        <v>0</v>
      </c>
      <c r="BE14" s="135">
        <v>0</v>
      </c>
      <c r="BF14" s="135">
        <v>0</v>
      </c>
      <c r="BG14" s="165">
        <v>0</v>
      </c>
      <c r="BH14" s="137">
        <v>0</v>
      </c>
      <c r="BI14" s="137">
        <v>0</v>
      </c>
      <c r="BJ14" s="137">
        <v>0</v>
      </c>
      <c r="BK14" s="137">
        <v>0</v>
      </c>
      <c r="BL14" s="137">
        <v>0</v>
      </c>
      <c r="BM14" s="137">
        <v>0</v>
      </c>
      <c r="BN14" s="137">
        <v>0</v>
      </c>
      <c r="BO14" s="137">
        <v>0</v>
      </c>
      <c r="BP14" s="137">
        <v>0</v>
      </c>
      <c r="BQ14" s="137">
        <v>-101.14999999990687</v>
      </c>
      <c r="BR14" s="137">
        <v>-108.16000000014901</v>
      </c>
      <c r="BS14" s="138">
        <v>-67.520000000018626</v>
      </c>
      <c r="BT14" s="129">
        <v>-54.189999999944121</v>
      </c>
      <c r="BU14" s="129">
        <v>-56.580000000074506</v>
      </c>
      <c r="BV14" s="129">
        <v>-61.179999999701977</v>
      </c>
      <c r="BW14" s="208">
        <v>-51.470000000204891</v>
      </c>
      <c r="BX14" s="129">
        <v>0</v>
      </c>
      <c r="BY14" s="129">
        <v>0</v>
      </c>
      <c r="BZ14" s="129">
        <v>0</v>
      </c>
      <c r="CA14" s="129">
        <v>0</v>
      </c>
      <c r="CB14" s="129">
        <v>0</v>
      </c>
      <c r="CC14" s="129">
        <v>0</v>
      </c>
      <c r="CD14" s="129">
        <v>0</v>
      </c>
      <c r="CE14" s="209">
        <v>0</v>
      </c>
      <c r="CF14" s="29"/>
      <c r="CG14" s="29"/>
      <c r="CH14" s="30"/>
      <c r="CI14" s="30"/>
      <c r="CJ14" s="30"/>
      <c r="CK14" s="30"/>
      <c r="CL14" s="327"/>
      <c r="CM14" s="33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</row>
    <row r="15" spans="1:178" s="16" customFormat="1" x14ac:dyDescent="0.25">
      <c r="A15" s="128" t="s">
        <v>6</v>
      </c>
      <c r="B15" s="113"/>
      <c r="C15" s="113"/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5">
        <v>1938.36</v>
      </c>
      <c r="J15" s="135">
        <v>2533.3100000000004</v>
      </c>
      <c r="K15" s="135">
        <v>725.05999999999949</v>
      </c>
      <c r="L15" s="135">
        <v>1665.5</v>
      </c>
      <c r="M15" s="135">
        <v>3404.9300000000003</v>
      </c>
      <c r="N15" s="135">
        <v>4704.5499999999993</v>
      </c>
      <c r="O15" s="135">
        <v>5014.93</v>
      </c>
      <c r="P15" s="135">
        <v>4774.66</v>
      </c>
      <c r="Q15" s="135">
        <v>10592.109999999997</v>
      </c>
      <c r="R15" s="135">
        <v>2232.6500000000087</v>
      </c>
      <c r="S15" s="135">
        <v>12379.130000000005</v>
      </c>
      <c r="T15" s="135">
        <v>0</v>
      </c>
      <c r="U15" s="135">
        <v>29306.57</v>
      </c>
      <c r="V15" s="135">
        <v>18760.459999999977</v>
      </c>
      <c r="W15" s="135">
        <v>8552.5599999999977</v>
      </c>
      <c r="X15" s="135">
        <v>11700.919999999998</v>
      </c>
      <c r="Y15" s="135">
        <v>13286.529999999999</v>
      </c>
      <c r="Z15" s="135">
        <v>30274.089999999997</v>
      </c>
      <c r="AA15" s="135">
        <v>29104.690000000031</v>
      </c>
      <c r="AB15" s="135">
        <v>22478.619999999995</v>
      </c>
      <c r="AC15" s="135">
        <v>33127.469999999972</v>
      </c>
      <c r="AD15" s="135">
        <v>25212.75</v>
      </c>
      <c r="AE15" s="135">
        <v>59539.049999999988</v>
      </c>
      <c r="AF15" s="135">
        <v>80882.610000000044</v>
      </c>
      <c r="AG15" s="135">
        <v>81143.679999999993</v>
      </c>
      <c r="AH15" s="135">
        <v>66246.799999999988</v>
      </c>
      <c r="AI15" s="135">
        <v>35425.45000000007</v>
      </c>
      <c r="AJ15" s="135">
        <v>39024.160000000033</v>
      </c>
      <c r="AK15" s="135">
        <v>48252.569999999949</v>
      </c>
      <c r="AL15" s="135">
        <v>51813.380000000005</v>
      </c>
      <c r="AM15" s="135">
        <v>47896.869999999879</v>
      </c>
      <c r="AN15" s="135">
        <v>55846.649999999907</v>
      </c>
      <c r="AO15" s="135">
        <v>50635.870000000112</v>
      </c>
      <c r="AP15" s="135">
        <v>54360.070000000065</v>
      </c>
      <c r="AQ15" s="135">
        <v>128957.95999999996</v>
      </c>
      <c r="AR15" s="135">
        <v>158613.15999999992</v>
      </c>
      <c r="AS15" s="135">
        <v>142343.34000000008</v>
      </c>
      <c r="AT15" s="135">
        <v>114616.44999999995</v>
      </c>
      <c r="AU15" s="135">
        <v>48268.469999999972</v>
      </c>
      <c r="AV15" s="135">
        <v>47368.050000000047</v>
      </c>
      <c r="AW15" s="135">
        <v>75812.070000000065</v>
      </c>
      <c r="AX15" s="135">
        <v>62120.129999999888</v>
      </c>
      <c r="AY15" s="135">
        <v>51351.370000000112</v>
      </c>
      <c r="AZ15" s="135">
        <v>53160.570000000065</v>
      </c>
      <c r="BA15" s="135">
        <v>0</v>
      </c>
      <c r="BB15" s="135">
        <v>-2627.4799999999814</v>
      </c>
      <c r="BC15" s="135">
        <v>0</v>
      </c>
      <c r="BD15" s="135">
        <v>0</v>
      </c>
      <c r="BE15" s="135">
        <v>0</v>
      </c>
      <c r="BF15" s="135">
        <v>0</v>
      </c>
      <c r="BG15" s="164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8">
        <v>0</v>
      </c>
      <c r="BT15" s="137">
        <v>0</v>
      </c>
      <c r="BU15" s="137">
        <v>0</v>
      </c>
      <c r="BV15" s="137">
        <v>0</v>
      </c>
      <c r="BW15" s="206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207">
        <v>0</v>
      </c>
      <c r="CF15" s="29"/>
      <c r="CG15" s="29"/>
      <c r="CH15" s="30"/>
      <c r="CI15" s="30"/>
      <c r="CJ15" s="30"/>
      <c r="CK15" s="30"/>
      <c r="CL15" s="327" t="s">
        <v>95</v>
      </c>
      <c r="CM15" s="33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</row>
    <row r="16" spans="1:178" s="16" customFormat="1" ht="15.75" thickBot="1" x14ac:dyDescent="0.3">
      <c r="A16" s="26"/>
      <c r="B16" s="42"/>
      <c r="C16" s="42"/>
      <c r="D16" s="42">
        <f>SUM(D10:D15)-D9</f>
        <v>0</v>
      </c>
      <c r="E16" s="42">
        <f t="shared" ref="E16:S16" si="0">SUM(E10:E15)-E9</f>
        <v>0</v>
      </c>
      <c r="F16" s="42">
        <f t="shared" si="0"/>
        <v>0</v>
      </c>
      <c r="G16" s="42">
        <f t="shared" si="0"/>
        <v>0</v>
      </c>
      <c r="H16" s="42">
        <f t="shared" si="0"/>
        <v>0</v>
      </c>
      <c r="I16" s="42">
        <f t="shared" si="0"/>
        <v>0</v>
      </c>
      <c r="J16" s="42">
        <f t="shared" si="0"/>
        <v>0</v>
      </c>
      <c r="K16" s="42">
        <f t="shared" si="0"/>
        <v>0</v>
      </c>
      <c r="L16" s="42">
        <f t="shared" si="0"/>
        <v>0</v>
      </c>
      <c r="M16" s="42">
        <f t="shared" si="0"/>
        <v>0</v>
      </c>
      <c r="N16" s="42">
        <f t="shared" si="0"/>
        <v>0</v>
      </c>
      <c r="O16" s="42">
        <f t="shared" si="0"/>
        <v>0</v>
      </c>
      <c r="P16" s="42">
        <f t="shared" si="0"/>
        <v>0</v>
      </c>
      <c r="Q16" s="42">
        <f t="shared" si="0"/>
        <v>0</v>
      </c>
      <c r="R16" s="42">
        <f t="shared" si="0"/>
        <v>0</v>
      </c>
      <c r="S16" s="42">
        <f t="shared" si="0"/>
        <v>0</v>
      </c>
      <c r="T16" s="42">
        <f t="shared" ref="T16" si="1">SUM(T10:T15)-T9</f>
        <v>0</v>
      </c>
      <c r="U16" s="42">
        <f t="shared" ref="U16:BV16" si="2">SUM(U10:U15)-U9</f>
        <v>0</v>
      </c>
      <c r="V16" s="42">
        <f t="shared" si="2"/>
        <v>0</v>
      </c>
      <c r="W16" s="42">
        <f t="shared" si="2"/>
        <v>0</v>
      </c>
      <c r="X16" s="42">
        <f t="shared" si="2"/>
        <v>0</v>
      </c>
      <c r="Y16" s="42">
        <f t="shared" si="2"/>
        <v>0</v>
      </c>
      <c r="Z16" s="42">
        <f t="shared" si="2"/>
        <v>0</v>
      </c>
      <c r="AA16" s="42">
        <f t="shared" si="2"/>
        <v>0</v>
      </c>
      <c r="AB16" s="42">
        <f t="shared" si="2"/>
        <v>0</v>
      </c>
      <c r="AC16" s="42">
        <f t="shared" si="2"/>
        <v>0</v>
      </c>
      <c r="AD16" s="42">
        <f t="shared" si="2"/>
        <v>0</v>
      </c>
      <c r="AE16" s="42">
        <f t="shared" si="2"/>
        <v>0</v>
      </c>
      <c r="AF16" s="42">
        <f t="shared" si="2"/>
        <v>0</v>
      </c>
      <c r="AG16" s="42">
        <f t="shared" si="2"/>
        <v>0</v>
      </c>
      <c r="AH16" s="42">
        <f t="shared" si="2"/>
        <v>0</v>
      </c>
      <c r="AI16" s="42">
        <f t="shared" si="2"/>
        <v>0</v>
      </c>
      <c r="AJ16" s="42">
        <f t="shared" si="2"/>
        <v>0</v>
      </c>
      <c r="AK16" s="42">
        <f t="shared" si="2"/>
        <v>0</v>
      </c>
      <c r="AL16" s="42">
        <f t="shared" si="2"/>
        <v>0</v>
      </c>
      <c r="AM16" s="42">
        <f t="shared" si="2"/>
        <v>0</v>
      </c>
      <c r="AN16" s="42">
        <f t="shared" si="2"/>
        <v>0</v>
      </c>
      <c r="AO16" s="42">
        <f t="shared" si="2"/>
        <v>0</v>
      </c>
      <c r="AP16" s="42">
        <f t="shared" si="2"/>
        <v>0</v>
      </c>
      <c r="AQ16" s="42">
        <f t="shared" si="2"/>
        <v>0</v>
      </c>
      <c r="AR16" s="42">
        <f t="shared" si="2"/>
        <v>0</v>
      </c>
      <c r="AS16" s="42">
        <f t="shared" si="2"/>
        <v>0</v>
      </c>
      <c r="AT16" s="42">
        <f t="shared" si="2"/>
        <v>0</v>
      </c>
      <c r="AU16" s="42">
        <f t="shared" si="2"/>
        <v>0</v>
      </c>
      <c r="AV16" s="42">
        <f t="shared" si="2"/>
        <v>0</v>
      </c>
      <c r="AW16" s="42">
        <f t="shared" si="2"/>
        <v>0</v>
      </c>
      <c r="AX16" s="42">
        <f t="shared" si="2"/>
        <v>0</v>
      </c>
      <c r="AY16" s="65">
        <f t="shared" si="2"/>
        <v>0</v>
      </c>
      <c r="AZ16" s="42">
        <f t="shared" si="2"/>
        <v>0</v>
      </c>
      <c r="BA16" s="42">
        <f t="shared" si="2"/>
        <v>0</v>
      </c>
      <c r="BB16" s="65">
        <f t="shared" si="2"/>
        <v>0</v>
      </c>
      <c r="BC16" s="42">
        <f t="shared" si="2"/>
        <v>0</v>
      </c>
      <c r="BD16" s="42">
        <f t="shared" si="2"/>
        <v>0</v>
      </c>
      <c r="BE16" s="42">
        <f t="shared" si="2"/>
        <v>0</v>
      </c>
      <c r="BF16" s="42">
        <f t="shared" si="2"/>
        <v>0</v>
      </c>
      <c r="BG16" s="84">
        <f t="shared" si="2"/>
        <v>0</v>
      </c>
      <c r="BH16" s="65">
        <f t="shared" si="2"/>
        <v>0</v>
      </c>
      <c r="BI16" s="65">
        <f t="shared" si="2"/>
        <v>0</v>
      </c>
      <c r="BJ16" s="68">
        <f t="shared" si="2"/>
        <v>0</v>
      </c>
      <c r="BK16" s="67">
        <f t="shared" si="2"/>
        <v>0</v>
      </c>
      <c r="BL16" s="27">
        <f t="shared" si="2"/>
        <v>0</v>
      </c>
      <c r="BM16" s="67">
        <f t="shared" si="2"/>
        <v>0</v>
      </c>
      <c r="BN16" s="67">
        <f t="shared" si="2"/>
        <v>0</v>
      </c>
      <c r="BO16" s="27">
        <f t="shared" si="2"/>
        <v>0</v>
      </c>
      <c r="BP16" s="27">
        <f t="shared" si="2"/>
        <v>0</v>
      </c>
      <c r="BQ16" s="27">
        <f t="shared" si="2"/>
        <v>0</v>
      </c>
      <c r="BR16" s="27">
        <f t="shared" si="2"/>
        <v>0</v>
      </c>
      <c r="BS16" s="155">
        <f t="shared" si="2"/>
        <v>0</v>
      </c>
      <c r="BT16" s="27">
        <f t="shared" si="2"/>
        <v>0</v>
      </c>
      <c r="BU16" s="27">
        <f t="shared" si="2"/>
        <v>0</v>
      </c>
      <c r="BV16" s="68">
        <f t="shared" si="2"/>
        <v>0</v>
      </c>
      <c r="BW16" s="66">
        <f t="shared" ref="BW16:CE16" si="3">SUM(BW10:BW15)-BW9</f>
        <v>0</v>
      </c>
      <c r="BX16" s="27">
        <f t="shared" si="3"/>
        <v>0</v>
      </c>
      <c r="BY16" s="67">
        <f t="shared" si="3"/>
        <v>0</v>
      </c>
      <c r="BZ16" s="67">
        <f t="shared" si="3"/>
        <v>0</v>
      </c>
      <c r="CA16" s="27">
        <f t="shared" si="3"/>
        <v>0</v>
      </c>
      <c r="CB16" s="27">
        <f t="shared" si="3"/>
        <v>0</v>
      </c>
      <c r="CC16" s="27">
        <f t="shared" si="3"/>
        <v>0</v>
      </c>
      <c r="CD16" s="27">
        <f t="shared" si="3"/>
        <v>0</v>
      </c>
      <c r="CE16" s="85">
        <f t="shared" si="3"/>
        <v>0</v>
      </c>
      <c r="CF16" s="5" t="s">
        <v>1</v>
      </c>
      <c r="CG16" s="29"/>
      <c r="CH16" s="12"/>
      <c r="CI16" s="29"/>
      <c r="CJ16" s="30"/>
      <c r="CK16" s="30"/>
      <c r="CL16" s="327"/>
      <c r="CM16" s="33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</row>
    <row r="17" spans="1:178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G17" s="12"/>
      <c r="BH17" s="44"/>
      <c r="BI17" s="56"/>
      <c r="BJ17" s="56"/>
      <c r="BK17" s="56"/>
      <c r="BL17" s="56"/>
      <c r="BM17" s="56"/>
      <c r="BN17" s="56"/>
      <c r="BO17" s="56"/>
      <c r="BP17" s="43"/>
      <c r="BQ17" s="56"/>
      <c r="BR17" s="15"/>
      <c r="BS17" s="56"/>
      <c r="BT17" s="205" t="s">
        <v>62</v>
      </c>
      <c r="BU17" s="56"/>
      <c r="BV17" s="56"/>
      <c r="BW17" s="56"/>
      <c r="BX17" s="56"/>
      <c r="BY17" s="56"/>
      <c r="BZ17" s="56"/>
      <c r="CA17" s="56"/>
      <c r="CB17" s="43"/>
      <c r="CC17" s="56"/>
      <c r="CD17" s="56"/>
      <c r="CE17" s="156"/>
      <c r="CF17" s="13"/>
      <c r="CG17" s="13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</row>
    <row r="18" spans="1:178" x14ac:dyDescent="0.25">
      <c r="A18" s="1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44"/>
      <c r="BI18" s="43"/>
      <c r="BJ18" s="44"/>
      <c r="BK18" s="44"/>
      <c r="BL18" s="44"/>
      <c r="BM18" s="43"/>
      <c r="BN18" s="43"/>
      <c r="BO18" s="43"/>
      <c r="BP18" s="44"/>
      <c r="BQ18" s="43"/>
      <c r="BR18" s="43"/>
      <c r="BS18" s="43"/>
      <c r="BT18" s="171"/>
      <c r="BU18" s="43"/>
      <c r="BV18" s="43"/>
      <c r="BW18" s="43"/>
      <c r="BX18" s="44"/>
      <c r="BY18" s="43"/>
      <c r="BZ18" s="43"/>
      <c r="CA18" s="43"/>
      <c r="CB18" s="44"/>
      <c r="CC18" s="43"/>
      <c r="CD18" s="43"/>
      <c r="CE18" s="157"/>
      <c r="CF18" s="13"/>
      <c r="CG18" s="13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</row>
    <row r="19" spans="1:178" x14ac:dyDescent="0.25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44"/>
      <c r="BI19" s="43"/>
      <c r="BJ19" s="44"/>
      <c r="BK19" s="44"/>
      <c r="BL19" s="44"/>
      <c r="BM19" s="43"/>
      <c r="BN19" s="43"/>
      <c r="BO19" s="43"/>
      <c r="BP19" s="44"/>
      <c r="BQ19" s="43"/>
      <c r="BR19" s="43"/>
      <c r="BS19" s="43"/>
      <c r="BT19" s="44"/>
      <c r="BU19" s="43"/>
      <c r="BV19" s="43"/>
      <c r="BW19" s="43"/>
      <c r="BX19" s="44"/>
      <c r="BY19" s="43"/>
      <c r="BZ19" s="43"/>
      <c r="CA19" s="43"/>
      <c r="CB19" s="44"/>
      <c r="CC19" s="43"/>
      <c r="CD19" s="43"/>
      <c r="CE19" s="157"/>
      <c r="CF19" s="13"/>
      <c r="CG19" s="13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</row>
    <row r="20" spans="1:178" x14ac:dyDescent="0.25">
      <c r="A20" s="1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D20" s="62"/>
      <c r="BE20" s="62"/>
      <c r="BF20" s="62"/>
      <c r="BG20" s="62"/>
      <c r="BH20" s="62"/>
      <c r="BI20" s="62"/>
      <c r="BJ20" s="64"/>
      <c r="BK20" s="64"/>
      <c r="BL20" s="64"/>
      <c r="BM20" s="64"/>
      <c r="BN20" s="64"/>
      <c r="BO20" s="12"/>
      <c r="BP20" s="39"/>
      <c r="BQ20" s="12"/>
      <c r="BR20" s="12"/>
      <c r="BS20" s="12"/>
      <c r="BT20" s="39"/>
      <c r="BU20" s="12"/>
      <c r="BV20" s="12"/>
      <c r="BW20" s="12"/>
      <c r="BX20" s="64"/>
      <c r="BY20" s="64"/>
      <c r="BZ20" s="64"/>
      <c r="CA20" s="12"/>
      <c r="CB20" s="39"/>
      <c r="CC20" s="12"/>
      <c r="CD20" s="12"/>
      <c r="CE20" s="158"/>
      <c r="CF20" s="13"/>
      <c r="CG20" s="13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</row>
    <row r="21" spans="1:178" x14ac:dyDescent="0.25">
      <c r="A21" s="3" t="s">
        <v>45</v>
      </c>
      <c r="B21" s="12"/>
      <c r="C21" s="12"/>
      <c r="D21" s="12"/>
      <c r="E21" s="12"/>
      <c r="F21" s="12"/>
      <c r="G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/>
      <c r="AY21" s="12"/>
      <c r="AZ21" s="12"/>
      <c r="BA21" s="12"/>
      <c r="BB21" s="12"/>
      <c r="BD21" s="63"/>
      <c r="BE21" s="63"/>
      <c r="BF21" s="63"/>
      <c r="BG21" s="63"/>
      <c r="BH21" s="63"/>
      <c r="BI21" s="63"/>
      <c r="BJ21" s="64"/>
      <c r="BK21" s="64"/>
      <c r="BL21" s="64"/>
      <c r="BM21" s="64"/>
      <c r="BN21" s="64"/>
      <c r="BO21" s="12"/>
      <c r="BP21" s="12"/>
      <c r="BQ21" s="12"/>
      <c r="BR21" s="12"/>
      <c r="BS21" s="12"/>
      <c r="BT21" s="12"/>
      <c r="BU21" s="12"/>
      <c r="BV21" s="12"/>
      <c r="BW21" s="12"/>
      <c r="BX21" s="64"/>
      <c r="BY21" s="64"/>
      <c r="BZ21" s="64"/>
      <c r="CA21" s="12"/>
      <c r="CB21" s="12"/>
      <c r="CC21" s="12"/>
      <c r="CD21" s="12"/>
      <c r="CE21" s="158"/>
      <c r="CF21" s="13"/>
      <c r="CG21" s="13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</row>
    <row r="22" spans="1:178" ht="5.45" customHeight="1" thickBot="1" x14ac:dyDescent="0.3">
      <c r="A22" s="3"/>
      <c r="BT22" s="82"/>
      <c r="CE22" s="46"/>
    </row>
    <row r="23" spans="1:178" s="3" customFormat="1" ht="15.75" thickBot="1" x14ac:dyDescent="0.3">
      <c r="A23" s="4" t="s">
        <v>2</v>
      </c>
      <c r="B23" s="18">
        <v>42370</v>
      </c>
      <c r="C23" s="18">
        <v>42401</v>
      </c>
      <c r="D23" s="18">
        <v>42430</v>
      </c>
      <c r="E23" s="18">
        <v>42461</v>
      </c>
      <c r="F23" s="18">
        <v>42491</v>
      </c>
      <c r="G23" s="18">
        <v>42522</v>
      </c>
      <c r="H23" s="18">
        <v>42552</v>
      </c>
      <c r="I23" s="18">
        <v>42583</v>
      </c>
      <c r="J23" s="18">
        <v>42614</v>
      </c>
      <c r="K23" s="18">
        <v>42644</v>
      </c>
      <c r="L23" s="18">
        <v>42675</v>
      </c>
      <c r="M23" s="18">
        <v>42705</v>
      </c>
      <c r="N23" s="18">
        <v>42736</v>
      </c>
      <c r="O23" s="18">
        <v>42767</v>
      </c>
      <c r="P23" s="18">
        <v>42795</v>
      </c>
      <c r="Q23" s="18">
        <v>42826</v>
      </c>
      <c r="R23" s="18">
        <v>42856</v>
      </c>
      <c r="S23" s="18">
        <v>42887</v>
      </c>
      <c r="T23" s="18">
        <v>42917</v>
      </c>
      <c r="U23" s="18">
        <v>42948</v>
      </c>
      <c r="V23" s="18">
        <v>42979</v>
      </c>
      <c r="W23" s="18">
        <v>43009</v>
      </c>
      <c r="X23" s="18">
        <v>43040</v>
      </c>
      <c r="Y23" s="18">
        <v>43070</v>
      </c>
      <c r="Z23" s="18">
        <v>43101</v>
      </c>
      <c r="AA23" s="18">
        <v>43132</v>
      </c>
      <c r="AB23" s="18">
        <v>43160</v>
      </c>
      <c r="AC23" s="18">
        <v>43191</v>
      </c>
      <c r="AD23" s="18">
        <v>43221</v>
      </c>
      <c r="AE23" s="18">
        <v>43252</v>
      </c>
      <c r="AF23" s="18">
        <v>43282</v>
      </c>
      <c r="AG23" s="18">
        <v>43313</v>
      </c>
      <c r="AH23" s="18">
        <v>43344</v>
      </c>
      <c r="AI23" s="18">
        <v>43374</v>
      </c>
      <c r="AJ23" s="18">
        <v>43405</v>
      </c>
      <c r="AK23" s="18">
        <v>43435</v>
      </c>
      <c r="AL23" s="18">
        <v>43466</v>
      </c>
      <c r="AM23" s="18">
        <v>43497</v>
      </c>
      <c r="AN23" s="18">
        <v>43525</v>
      </c>
      <c r="AO23" s="18">
        <v>43556</v>
      </c>
      <c r="AP23" s="18">
        <v>43586</v>
      </c>
      <c r="AQ23" s="18">
        <v>43617</v>
      </c>
      <c r="AR23" s="18">
        <v>43647</v>
      </c>
      <c r="AS23" s="18">
        <v>43678</v>
      </c>
      <c r="AT23" s="18">
        <v>43709</v>
      </c>
      <c r="AU23" s="18">
        <v>43739</v>
      </c>
      <c r="AV23" s="18">
        <v>43770</v>
      </c>
      <c r="AW23" s="18">
        <v>43800</v>
      </c>
      <c r="AX23" s="18">
        <v>43831</v>
      </c>
      <c r="AY23" s="18">
        <v>43862</v>
      </c>
      <c r="AZ23" s="18">
        <v>43891</v>
      </c>
      <c r="BA23" s="18">
        <v>43922</v>
      </c>
      <c r="BB23" s="18">
        <v>43952</v>
      </c>
      <c r="BC23" s="18">
        <v>43983</v>
      </c>
      <c r="BD23" s="18">
        <v>44013</v>
      </c>
      <c r="BE23" s="18">
        <v>44044</v>
      </c>
      <c r="BF23" s="18">
        <v>44075</v>
      </c>
      <c r="BG23" s="83">
        <v>44105</v>
      </c>
      <c r="BH23" s="18">
        <v>44136</v>
      </c>
      <c r="BI23" s="18">
        <v>44166</v>
      </c>
      <c r="BJ23" s="83">
        <v>44197</v>
      </c>
      <c r="BK23" s="18">
        <v>44228</v>
      </c>
      <c r="BL23" s="18">
        <v>44256</v>
      </c>
      <c r="BM23" s="18">
        <v>44287</v>
      </c>
      <c r="BN23" s="18">
        <v>44317</v>
      </c>
      <c r="BO23" s="18">
        <v>44348</v>
      </c>
      <c r="BP23" s="18">
        <v>44378</v>
      </c>
      <c r="BQ23" s="18">
        <v>44409</v>
      </c>
      <c r="BR23" s="18">
        <v>44440</v>
      </c>
      <c r="BS23" s="83">
        <v>44470</v>
      </c>
      <c r="BT23" s="18">
        <v>44501</v>
      </c>
      <c r="BU23" s="18">
        <v>44531</v>
      </c>
      <c r="BV23" s="18">
        <v>44562</v>
      </c>
      <c r="BW23" s="168">
        <v>44593</v>
      </c>
      <c r="BX23" s="168">
        <v>44621</v>
      </c>
      <c r="BY23" s="168">
        <v>44652</v>
      </c>
      <c r="BZ23" s="168">
        <v>44682</v>
      </c>
      <c r="CA23" s="168">
        <v>44713</v>
      </c>
      <c r="CB23" s="168">
        <v>44743</v>
      </c>
      <c r="CC23" s="168">
        <v>44774</v>
      </c>
      <c r="CD23" s="168">
        <v>44805</v>
      </c>
      <c r="CE23" s="169">
        <v>44835</v>
      </c>
      <c r="CF23" s="5" t="s">
        <v>1</v>
      </c>
      <c r="CG23" s="5"/>
      <c r="CH23" s="5" t="s">
        <v>28</v>
      </c>
      <c r="CI23" s="5"/>
      <c r="CL23"/>
    </row>
    <row r="24" spans="1:178" s="8" customFormat="1" x14ac:dyDescent="0.25">
      <c r="A24" s="124" t="s">
        <v>8</v>
      </c>
      <c r="B24" s="125"/>
      <c r="C24" s="125"/>
      <c r="D24" s="125">
        <v>489577.71</v>
      </c>
      <c r="E24" s="125">
        <v>596039.34</v>
      </c>
      <c r="F24" s="125">
        <v>1517252.46</v>
      </c>
      <c r="G24" s="125">
        <v>1813501.32</v>
      </c>
      <c r="H24" s="125">
        <v>2186924.08</v>
      </c>
      <c r="I24" s="125">
        <v>3901790.85</v>
      </c>
      <c r="J24" s="125">
        <v>2101305.48</v>
      </c>
      <c r="K24" s="125">
        <v>3473901.82</v>
      </c>
      <c r="L24" s="125">
        <v>3971572.65</v>
      </c>
      <c r="M24" s="125">
        <v>3484429.82</v>
      </c>
      <c r="N24" s="125">
        <v>3674638.82</v>
      </c>
      <c r="O24" s="125">
        <v>4414025.79</v>
      </c>
      <c r="P24" s="125">
        <v>2991594.54</v>
      </c>
      <c r="Q24" s="125">
        <v>2590304.3199999998</v>
      </c>
      <c r="R24" s="125">
        <v>4657810.8899999997</v>
      </c>
      <c r="S24" s="125">
        <v>4977110.7899999982</v>
      </c>
      <c r="T24" s="125">
        <v>3348927.8400000003</v>
      </c>
      <c r="U24" s="125">
        <v>5546241.8499999996</v>
      </c>
      <c r="V24" s="125">
        <v>4343353.6899999995</v>
      </c>
      <c r="W24" s="125">
        <v>4663448.7899999991</v>
      </c>
      <c r="X24" s="125">
        <v>3579807.37</v>
      </c>
      <c r="Y24" s="125">
        <v>5420569.8299999982</v>
      </c>
      <c r="Z24" s="125">
        <v>3574752.5799999991</v>
      </c>
      <c r="AA24" s="125">
        <v>3331489.5699999994</v>
      </c>
      <c r="AB24" s="125">
        <v>4263249.9299999988</v>
      </c>
      <c r="AC24" s="125">
        <v>4115174.5300000017</v>
      </c>
      <c r="AD24" s="125">
        <v>4740998.6900000004</v>
      </c>
      <c r="AE24" s="125">
        <v>5145804.7499999991</v>
      </c>
      <c r="AF24" s="125">
        <v>6107814.71</v>
      </c>
      <c r="AG24" s="125">
        <v>6553231.54</v>
      </c>
      <c r="AH24" s="125">
        <v>5114734.95</v>
      </c>
      <c r="AI24" s="125">
        <v>4801059.09</v>
      </c>
      <c r="AJ24" s="125">
        <v>6475373.9700000007</v>
      </c>
      <c r="AK24" s="125">
        <v>8029360.29</v>
      </c>
      <c r="AL24" s="125">
        <v>1571431.2300000002</v>
      </c>
      <c r="AM24" s="125">
        <v>9564900.9000000004</v>
      </c>
      <c r="AN24" s="125">
        <v>7004423.3000000007</v>
      </c>
      <c r="AO24" s="125">
        <v>197376.2899999998</v>
      </c>
      <c r="AP24" s="125">
        <v>257011.13999999996</v>
      </c>
      <c r="AQ24" s="125">
        <v>211431.85000000024</v>
      </c>
      <c r="AR24" s="125">
        <v>1180808.6699999997</v>
      </c>
      <c r="AS24" s="125">
        <v>-1350523.8200000005</v>
      </c>
      <c r="AT24" s="125">
        <v>85629.37000000001</v>
      </c>
      <c r="AU24" s="125">
        <v>459064.35000000003</v>
      </c>
      <c r="AV24" s="125">
        <v>41006.47</v>
      </c>
      <c r="AW24" s="120">
        <v>159031.65</v>
      </c>
      <c r="AX24" s="120">
        <v>83120.979999999952</v>
      </c>
      <c r="AY24" s="120">
        <v>139855.28</v>
      </c>
      <c r="AZ24" s="120">
        <v>209941.13000000003</v>
      </c>
      <c r="BA24" s="120">
        <v>-1300.0800000000563</v>
      </c>
      <c r="BB24" s="120">
        <v>14255.75</v>
      </c>
      <c r="BC24" s="120">
        <v>253360.02999999997</v>
      </c>
      <c r="BD24" s="120">
        <v>60801.639999999985</v>
      </c>
      <c r="BE24" s="120">
        <v>700403.20000000019</v>
      </c>
      <c r="BF24" s="120">
        <v>126526.49999999997</v>
      </c>
      <c r="BG24" s="121">
        <v>21848.7</v>
      </c>
      <c r="BH24" s="120">
        <v>5996.8600000000006</v>
      </c>
      <c r="BI24" s="120">
        <v>-279762.15999999992</v>
      </c>
      <c r="BJ24" s="121">
        <v>95606.290000000008</v>
      </c>
      <c r="BK24" s="120">
        <v>153442.74</v>
      </c>
      <c r="BL24" s="120">
        <v>225.280000000005</v>
      </c>
      <c r="BM24" s="120">
        <v>99299.199999999997</v>
      </c>
      <c r="BN24" s="120">
        <v>19536.79</v>
      </c>
      <c r="BO24" s="120">
        <v>3441.95</v>
      </c>
      <c r="BP24" s="120">
        <v>-107676.22</v>
      </c>
      <c r="BQ24" s="120">
        <v>405</v>
      </c>
      <c r="BR24" s="120">
        <v>0</v>
      </c>
      <c r="BS24" s="121">
        <v>0</v>
      </c>
      <c r="BT24" s="120">
        <v>73760.72</v>
      </c>
      <c r="BU24" s="120">
        <v>0</v>
      </c>
      <c r="BV24" s="120">
        <v>-96364.57</v>
      </c>
      <c r="BW24" s="127"/>
      <c r="BX24" s="126"/>
      <c r="BY24" s="126"/>
      <c r="BZ24" s="126"/>
      <c r="CA24" s="126"/>
      <c r="CB24" s="126"/>
      <c r="CC24" s="126"/>
      <c r="CD24" s="126"/>
      <c r="CE24" s="160"/>
      <c r="CF24" s="88">
        <f>SUM(B24:CE24)</f>
        <v>156955491.05999988</v>
      </c>
      <c r="CG24" s="29"/>
      <c r="CH24" s="29" t="s">
        <v>32</v>
      </c>
      <c r="CI24" s="29">
        <v>156955491.05999988</v>
      </c>
      <c r="CJ24" s="30"/>
      <c r="CK24" s="30"/>
      <c r="CL24"/>
    </row>
    <row r="25" spans="1:178" s="8" customFormat="1" x14ac:dyDescent="0.25">
      <c r="A25" s="128" t="s">
        <v>4</v>
      </c>
      <c r="B25" s="112"/>
      <c r="C25" s="112"/>
      <c r="D25" s="129">
        <v>92701.599999999991</v>
      </c>
      <c r="E25" s="129">
        <v>470887.92</v>
      </c>
      <c r="F25" s="129">
        <v>1113267.27</v>
      </c>
      <c r="G25" s="129">
        <v>1040037.3</v>
      </c>
      <c r="H25" s="129">
        <v>1509771.61</v>
      </c>
      <c r="I25" s="129">
        <v>2518235.16</v>
      </c>
      <c r="J25" s="129">
        <v>1528668.86</v>
      </c>
      <c r="K25" s="129">
        <v>1905356.7499999995</v>
      </c>
      <c r="L25" s="129">
        <v>2048839.7199999997</v>
      </c>
      <c r="M25" s="129">
        <v>1913931.6199999999</v>
      </c>
      <c r="N25" s="129">
        <v>1690080.7899999998</v>
      </c>
      <c r="O25" s="129">
        <v>1877206.5299999996</v>
      </c>
      <c r="P25" s="129">
        <v>1484918.0200000003</v>
      </c>
      <c r="Q25" s="129">
        <v>630134.0399999998</v>
      </c>
      <c r="R25" s="129">
        <v>2225868.14</v>
      </c>
      <c r="S25" s="129">
        <v>2452376.73</v>
      </c>
      <c r="T25" s="129">
        <v>1476113.1700000004</v>
      </c>
      <c r="U25" s="129">
        <v>2335443.9099999992</v>
      </c>
      <c r="V25" s="129">
        <v>1946348.16</v>
      </c>
      <c r="W25" s="129">
        <v>1758048.5299999998</v>
      </c>
      <c r="X25" s="129">
        <v>1416376.8500000003</v>
      </c>
      <c r="Y25" s="129">
        <v>1873803.07</v>
      </c>
      <c r="Z25" s="129">
        <v>1221681.9000000001</v>
      </c>
      <c r="AA25" s="129">
        <v>926005.15</v>
      </c>
      <c r="AB25" s="129">
        <v>823725.78</v>
      </c>
      <c r="AC25" s="129">
        <v>1315275.56</v>
      </c>
      <c r="AD25" s="129">
        <v>1141924.2299999997</v>
      </c>
      <c r="AE25" s="129">
        <v>1767113.3499999999</v>
      </c>
      <c r="AF25" s="129">
        <v>1901977.86</v>
      </c>
      <c r="AG25" s="129">
        <v>1657059.6099999999</v>
      </c>
      <c r="AH25" s="129">
        <v>1351059.9899999998</v>
      </c>
      <c r="AI25" s="129">
        <v>1233979.6000000003</v>
      </c>
      <c r="AJ25" s="129">
        <v>1667555.6699999997</v>
      </c>
      <c r="AK25" s="129">
        <v>1766965.46</v>
      </c>
      <c r="AL25" s="129">
        <v>-77450.659999999873</v>
      </c>
      <c r="AM25" s="129">
        <v>1967957.46</v>
      </c>
      <c r="AN25" s="129">
        <v>1764533.03</v>
      </c>
      <c r="AO25" s="129">
        <v>-67760.23000000001</v>
      </c>
      <c r="AP25" s="129">
        <v>41885.950000000012</v>
      </c>
      <c r="AQ25" s="129">
        <v>67376.939999999988</v>
      </c>
      <c r="AR25" s="129">
        <v>1263726.94</v>
      </c>
      <c r="AS25" s="129">
        <v>-1284367.2999999998</v>
      </c>
      <c r="AT25" s="129">
        <v>8491.18</v>
      </c>
      <c r="AU25" s="129">
        <v>14637.199999999997</v>
      </c>
      <c r="AV25" s="129">
        <v>-4330.6399999999994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30">
        <v>0</v>
      </c>
      <c r="BC25" s="130">
        <v>0</v>
      </c>
      <c r="BD25" s="130">
        <v>0</v>
      </c>
      <c r="BE25" s="130">
        <v>0</v>
      </c>
      <c r="BF25" s="130">
        <v>0</v>
      </c>
      <c r="BG25" s="162">
        <v>0</v>
      </c>
      <c r="BH25" s="163">
        <v>0</v>
      </c>
      <c r="BI25" s="163">
        <v>0</v>
      </c>
      <c r="BJ25" s="163">
        <v>0</v>
      </c>
      <c r="BK25" s="163">
        <v>0</v>
      </c>
      <c r="BL25" s="163">
        <v>0</v>
      </c>
      <c r="BM25" s="163">
        <v>0</v>
      </c>
      <c r="BN25" s="163">
        <v>0</v>
      </c>
      <c r="BO25" s="163">
        <v>0</v>
      </c>
      <c r="BP25" s="163">
        <v>0</v>
      </c>
      <c r="BQ25" s="163">
        <v>0</v>
      </c>
      <c r="BR25" s="163">
        <v>0</v>
      </c>
      <c r="BS25" s="178">
        <v>0</v>
      </c>
      <c r="BT25" s="130">
        <v>0</v>
      </c>
      <c r="BU25" s="130">
        <v>0</v>
      </c>
      <c r="BV25" s="130">
        <v>0</v>
      </c>
      <c r="BW25" s="161"/>
      <c r="BX25" s="130"/>
      <c r="BY25" s="130"/>
      <c r="BZ25" s="130"/>
      <c r="CA25" s="130"/>
      <c r="CB25" s="130"/>
      <c r="CC25" s="130"/>
      <c r="CD25" s="130"/>
      <c r="CE25" s="180"/>
      <c r="CF25" s="29"/>
      <c r="CG25" s="29"/>
      <c r="CH25" s="29" t="s">
        <v>18</v>
      </c>
      <c r="CI25" s="29">
        <f>CI24-CF24</f>
        <v>0</v>
      </c>
      <c r="CJ25" s="30"/>
      <c r="CK25" s="30"/>
      <c r="CL25"/>
      <c r="CM25" s="30"/>
      <c r="CN25" s="30"/>
      <c r="CO25" s="30"/>
      <c r="CP25" s="30"/>
    </row>
    <row r="26" spans="1:178" s="8" customFormat="1" x14ac:dyDescent="0.25">
      <c r="A26" s="128" t="s">
        <v>5</v>
      </c>
      <c r="B26" s="112"/>
      <c r="C26" s="112"/>
      <c r="D26" s="129">
        <v>360011.71</v>
      </c>
      <c r="E26" s="129">
        <v>100283.16999999998</v>
      </c>
      <c r="F26" s="129">
        <v>276551.9800000001</v>
      </c>
      <c r="G26" s="129">
        <v>605722.86999999988</v>
      </c>
      <c r="H26" s="129">
        <v>470055.31000000006</v>
      </c>
      <c r="I26" s="129">
        <v>1007513.7200000001</v>
      </c>
      <c r="J26" s="129">
        <v>231513.24000000014</v>
      </c>
      <c r="K26" s="129">
        <v>1466502.5299999996</v>
      </c>
      <c r="L26" s="129">
        <v>1729424.32</v>
      </c>
      <c r="M26" s="129">
        <v>1390087.0999999996</v>
      </c>
      <c r="N26" s="129">
        <v>1606995.7799999998</v>
      </c>
      <c r="O26" s="129">
        <v>2206926.4299999997</v>
      </c>
      <c r="P26" s="129">
        <v>1309598.0999999999</v>
      </c>
      <c r="Q26" s="129">
        <v>1857370.0300000003</v>
      </c>
      <c r="R26" s="129">
        <v>2223361.83</v>
      </c>
      <c r="S26" s="129">
        <v>2459399.94</v>
      </c>
      <c r="T26" s="129">
        <v>1721311.8300000003</v>
      </c>
      <c r="U26" s="129">
        <v>2712665.1800000006</v>
      </c>
      <c r="V26" s="129">
        <v>2376750.88</v>
      </c>
      <c r="W26" s="129">
        <v>2789157.6200000006</v>
      </c>
      <c r="X26" s="129">
        <v>2040899.3699999994</v>
      </c>
      <c r="Y26" s="129">
        <v>3328148.1599999983</v>
      </c>
      <c r="Z26" s="129">
        <v>1987894.0700000003</v>
      </c>
      <c r="AA26" s="129">
        <v>2078701.0700000003</v>
      </c>
      <c r="AB26" s="129">
        <v>2874985.1599999997</v>
      </c>
      <c r="AC26" s="129">
        <v>2698819.3800000004</v>
      </c>
      <c r="AD26" s="129">
        <v>3447134.8899999997</v>
      </c>
      <c r="AE26" s="129">
        <v>3016507.95</v>
      </c>
      <c r="AF26" s="129">
        <v>3772457.8599999994</v>
      </c>
      <c r="AG26" s="129">
        <v>4259389.8199999994</v>
      </c>
      <c r="AH26" s="129">
        <v>3623834.3400000003</v>
      </c>
      <c r="AI26" s="129">
        <v>3048734.0299999993</v>
      </c>
      <c r="AJ26" s="129">
        <v>4491895.66</v>
      </c>
      <c r="AK26" s="129">
        <v>5126185.09</v>
      </c>
      <c r="AL26" s="129">
        <v>2075568.73</v>
      </c>
      <c r="AM26" s="129">
        <v>6137174.9799999986</v>
      </c>
      <c r="AN26" s="129">
        <v>5187148.8900000015</v>
      </c>
      <c r="AO26" s="129">
        <v>100360.08000000002</v>
      </c>
      <c r="AP26" s="129">
        <v>258685.6999999999</v>
      </c>
      <c r="AQ26" s="129">
        <v>153747.82000000007</v>
      </c>
      <c r="AR26" s="129">
        <v>333621.8</v>
      </c>
      <c r="AS26" s="129">
        <v>121918.41999999993</v>
      </c>
      <c r="AT26" s="129">
        <v>45149.19</v>
      </c>
      <c r="AU26" s="129">
        <v>443746.65</v>
      </c>
      <c r="AV26" s="129">
        <v>36972.110000000008</v>
      </c>
      <c r="AW26" s="129">
        <v>155446.65000000002</v>
      </c>
      <c r="AX26" s="129">
        <v>179485.54999999996</v>
      </c>
      <c r="AY26" s="129">
        <v>35205.71</v>
      </c>
      <c r="AZ26" s="129">
        <v>202516.13000000003</v>
      </c>
      <c r="BA26" s="129">
        <v>2374.9200000000019</v>
      </c>
      <c r="BB26" s="129">
        <v>5953.75</v>
      </c>
      <c r="BC26" s="129">
        <v>249425.03</v>
      </c>
      <c r="BD26" s="129">
        <v>56635.89</v>
      </c>
      <c r="BE26" s="129">
        <v>700318.20000000019</v>
      </c>
      <c r="BF26" s="129">
        <v>126526.49999999997</v>
      </c>
      <c r="BG26" s="136">
        <v>21848.7</v>
      </c>
      <c r="BH26" s="166">
        <v>5996.8599999999988</v>
      </c>
      <c r="BI26" s="166">
        <v>-279762.15999999992</v>
      </c>
      <c r="BJ26" s="166">
        <v>95606.29</v>
      </c>
      <c r="BK26" s="166">
        <v>153442.74</v>
      </c>
      <c r="BL26" s="166">
        <v>225.28000000000486</v>
      </c>
      <c r="BM26" s="166">
        <v>99299.199999999997</v>
      </c>
      <c r="BN26" s="166">
        <v>19536.79</v>
      </c>
      <c r="BO26" s="166">
        <v>3441.95</v>
      </c>
      <c r="BP26" s="166">
        <v>-107676.22</v>
      </c>
      <c r="BQ26" s="166">
        <v>405</v>
      </c>
      <c r="BR26" s="166">
        <v>0</v>
      </c>
      <c r="BS26" s="179">
        <v>0</v>
      </c>
      <c r="BT26" s="129">
        <v>-22603.85</v>
      </c>
      <c r="BU26" s="129">
        <v>0</v>
      </c>
      <c r="BV26" s="129">
        <v>0</v>
      </c>
      <c r="BW26" s="132"/>
      <c r="BX26" s="131"/>
      <c r="BY26" s="131"/>
      <c r="BZ26" s="131"/>
      <c r="CA26" s="131"/>
      <c r="CB26" s="131"/>
      <c r="CC26" s="131"/>
      <c r="CD26" s="131"/>
      <c r="CE26" s="134"/>
      <c r="CF26" s="7"/>
      <c r="CG26" s="7"/>
      <c r="CH26" s="7"/>
      <c r="CI26" s="7"/>
      <c r="CL26"/>
    </row>
    <row r="27" spans="1:178" s="8" customFormat="1" x14ac:dyDescent="0.25">
      <c r="A27" s="128" t="s">
        <v>6</v>
      </c>
      <c r="B27" s="112"/>
      <c r="C27" s="112"/>
      <c r="D27" s="129">
        <v>23175.4</v>
      </c>
      <c r="E27" s="129">
        <v>20000</v>
      </c>
      <c r="F27" s="129">
        <v>110941.65</v>
      </c>
      <c r="G27" s="129">
        <v>105942.24</v>
      </c>
      <c r="H27" s="129">
        <v>77203.420000000013</v>
      </c>
      <c r="I27" s="129">
        <v>288148.55000000005</v>
      </c>
      <c r="J27" s="129">
        <v>98245.299999999959</v>
      </c>
      <c r="K27" s="129">
        <v>-20629.98</v>
      </c>
      <c r="L27" s="129">
        <v>171715.16999999998</v>
      </c>
      <c r="M27" s="129">
        <v>163978.36000000002</v>
      </c>
      <c r="N27" s="129">
        <v>143965.97</v>
      </c>
      <c r="O27" s="129">
        <v>286356.54000000004</v>
      </c>
      <c r="P27" s="129">
        <v>138885.66000000003</v>
      </c>
      <c r="Q27" s="129">
        <v>90873.950000000012</v>
      </c>
      <c r="R27" s="129">
        <v>191206.36999999997</v>
      </c>
      <c r="S27" s="129">
        <v>41515.079999999994</v>
      </c>
      <c r="T27" s="129">
        <v>48458.150000000016</v>
      </c>
      <c r="U27" s="129">
        <v>479199.2</v>
      </c>
      <c r="V27" s="129">
        <v>6987.9800000000068</v>
      </c>
      <c r="W27" s="129">
        <v>103923.13000000002</v>
      </c>
      <c r="X27" s="129">
        <v>269601.89999999991</v>
      </c>
      <c r="Y27" s="129">
        <v>210081.5</v>
      </c>
      <c r="Z27" s="129">
        <v>313977.92000000004</v>
      </c>
      <c r="AA27" s="129">
        <v>298781.86000000004</v>
      </c>
      <c r="AB27" s="129">
        <v>550355.34</v>
      </c>
      <c r="AC27" s="129">
        <v>72977.829999999944</v>
      </c>
      <c r="AD27" s="129">
        <v>125071.93000000001</v>
      </c>
      <c r="AE27" s="129">
        <v>325353.09000000008</v>
      </c>
      <c r="AF27" s="129">
        <v>396987.47</v>
      </c>
      <c r="AG27" s="129">
        <v>592843.31000000006</v>
      </c>
      <c r="AH27" s="129">
        <v>87444.36000000003</v>
      </c>
      <c r="AI27" s="129">
        <v>499086.59</v>
      </c>
      <c r="AJ27" s="129">
        <v>314115.15999999997</v>
      </c>
      <c r="AK27" s="129">
        <v>1125001.46</v>
      </c>
      <c r="AL27" s="129">
        <v>-438961.34</v>
      </c>
      <c r="AM27" s="129">
        <v>1459300.4599999997</v>
      </c>
      <c r="AN27" s="129">
        <v>49141.380000000128</v>
      </c>
      <c r="AO27" s="129">
        <v>156024.19000000003</v>
      </c>
      <c r="AP27" s="129">
        <v>-38111.009999999995</v>
      </c>
      <c r="AQ27" s="129">
        <v>-0.91</v>
      </c>
      <c r="AR27" s="129">
        <v>-416530.07000000007</v>
      </c>
      <c r="AS27" s="129">
        <v>-195801.87</v>
      </c>
      <c r="AT27" s="129">
        <v>0</v>
      </c>
      <c r="AU27" s="129">
        <v>0</v>
      </c>
      <c r="AV27" s="129">
        <v>0</v>
      </c>
      <c r="AW27" s="129">
        <v>0</v>
      </c>
      <c r="AX27" s="129">
        <v>-96364.57</v>
      </c>
      <c r="AY27" s="129">
        <v>96364.57</v>
      </c>
      <c r="AZ27" s="131">
        <v>0</v>
      </c>
      <c r="BA27" s="131">
        <v>0</v>
      </c>
      <c r="BB27" s="131">
        <v>0</v>
      </c>
      <c r="BC27" s="131">
        <v>0</v>
      </c>
      <c r="BD27" s="131">
        <v>0</v>
      </c>
      <c r="BE27" s="131">
        <v>0</v>
      </c>
      <c r="BF27" s="131">
        <v>0</v>
      </c>
      <c r="BG27" s="133">
        <v>0</v>
      </c>
      <c r="BH27" s="163">
        <v>0</v>
      </c>
      <c r="BI27" s="163">
        <v>0</v>
      </c>
      <c r="BJ27" s="163">
        <v>0</v>
      </c>
      <c r="BK27" s="163">
        <v>0</v>
      </c>
      <c r="BL27" s="163">
        <v>0</v>
      </c>
      <c r="BM27" s="163">
        <v>0</v>
      </c>
      <c r="BN27" s="163">
        <v>0</v>
      </c>
      <c r="BO27" s="163">
        <v>0</v>
      </c>
      <c r="BP27" s="163">
        <v>0</v>
      </c>
      <c r="BQ27" s="163">
        <v>0</v>
      </c>
      <c r="BR27" s="163">
        <v>0</v>
      </c>
      <c r="BS27" s="178">
        <v>0</v>
      </c>
      <c r="BT27" s="131">
        <v>96364.57</v>
      </c>
      <c r="BU27" s="131">
        <v>0</v>
      </c>
      <c r="BV27" s="131">
        <v>-96364.57</v>
      </c>
      <c r="BW27" s="132"/>
      <c r="BX27" s="131"/>
      <c r="BY27" s="131"/>
      <c r="BZ27" s="131"/>
      <c r="CA27" s="131"/>
      <c r="CB27" s="131"/>
      <c r="CC27" s="131"/>
      <c r="CD27" s="131"/>
      <c r="CE27" s="134"/>
      <c r="CF27" s="7"/>
      <c r="CG27" s="7"/>
      <c r="CH27" s="7"/>
      <c r="CI27" s="7"/>
    </row>
    <row r="28" spans="1:178" s="8" customFormat="1" x14ac:dyDescent="0.25">
      <c r="A28" s="128" t="s">
        <v>7</v>
      </c>
      <c r="B28" s="112"/>
      <c r="C28" s="112"/>
      <c r="D28" s="129">
        <v>13689</v>
      </c>
      <c r="E28" s="129">
        <v>4868.25</v>
      </c>
      <c r="F28" s="129">
        <v>16491.560000000001</v>
      </c>
      <c r="G28" s="129">
        <v>61798.91</v>
      </c>
      <c r="H28" s="129">
        <v>129893.73999999999</v>
      </c>
      <c r="I28" s="129">
        <v>87893.42</v>
      </c>
      <c r="J28" s="129">
        <v>242878.07999999999</v>
      </c>
      <c r="K28" s="129">
        <v>122671.65000000001</v>
      </c>
      <c r="L28" s="129">
        <v>21593.439999999999</v>
      </c>
      <c r="M28" s="129">
        <v>16432.740000000002</v>
      </c>
      <c r="N28" s="129">
        <v>233596.28</v>
      </c>
      <c r="O28" s="129">
        <v>43536.29</v>
      </c>
      <c r="P28" s="129">
        <v>58192.759999999995</v>
      </c>
      <c r="Q28" s="129">
        <v>11926.299999999645</v>
      </c>
      <c r="R28" s="129">
        <v>17374.55</v>
      </c>
      <c r="S28" s="129">
        <v>23819.040000000001</v>
      </c>
      <c r="T28" s="129">
        <v>103044.69</v>
      </c>
      <c r="U28" s="129">
        <v>18933.559999998022</v>
      </c>
      <c r="V28" s="129">
        <v>13266.67</v>
      </c>
      <c r="W28" s="129">
        <v>12319.509999999998</v>
      </c>
      <c r="X28" s="129">
        <v>-147070.75</v>
      </c>
      <c r="Y28" s="129">
        <v>8537.0999999999985</v>
      </c>
      <c r="Z28" s="129">
        <v>51198.689999999995</v>
      </c>
      <c r="AA28" s="129">
        <v>28001.489999999994</v>
      </c>
      <c r="AB28" s="129">
        <v>14183.65</v>
      </c>
      <c r="AC28" s="129">
        <v>28101.759999999998</v>
      </c>
      <c r="AD28" s="129">
        <v>26867.64</v>
      </c>
      <c r="AE28" s="129">
        <v>36830.36</v>
      </c>
      <c r="AF28" s="129">
        <v>36391.520000000004</v>
      </c>
      <c r="AG28" s="129">
        <v>43938.8</v>
      </c>
      <c r="AH28" s="129">
        <v>52396.26</v>
      </c>
      <c r="AI28" s="129">
        <v>19258.870000000003</v>
      </c>
      <c r="AJ28" s="129">
        <v>1807.48</v>
      </c>
      <c r="AK28" s="129">
        <v>11208.28</v>
      </c>
      <c r="AL28" s="129">
        <v>12274.5</v>
      </c>
      <c r="AM28" s="129">
        <v>468</v>
      </c>
      <c r="AN28" s="129">
        <v>3600</v>
      </c>
      <c r="AO28" s="129">
        <v>8752.25</v>
      </c>
      <c r="AP28" s="129">
        <v>-5449.4999999999127</v>
      </c>
      <c r="AQ28" s="129">
        <v>-9691.9999999998254</v>
      </c>
      <c r="AR28" s="129">
        <v>-10</v>
      </c>
      <c r="AS28" s="129">
        <v>7726.93</v>
      </c>
      <c r="AT28" s="129">
        <v>31989</v>
      </c>
      <c r="AU28" s="129">
        <v>680.5</v>
      </c>
      <c r="AV28" s="129">
        <v>8365</v>
      </c>
      <c r="AW28" s="129">
        <v>3585</v>
      </c>
      <c r="AX28" s="129">
        <v>0</v>
      </c>
      <c r="AY28" s="129">
        <v>8285</v>
      </c>
      <c r="AZ28" s="129">
        <v>7425</v>
      </c>
      <c r="BA28" s="129">
        <v>-3675</v>
      </c>
      <c r="BB28" s="129">
        <v>8302</v>
      </c>
      <c r="BC28" s="129">
        <v>3935</v>
      </c>
      <c r="BD28" s="129">
        <v>4165.75</v>
      </c>
      <c r="BE28" s="129">
        <v>85</v>
      </c>
      <c r="BF28" s="129">
        <v>0</v>
      </c>
      <c r="BG28" s="136">
        <v>0</v>
      </c>
      <c r="BH28" s="166">
        <v>0</v>
      </c>
      <c r="BI28" s="166">
        <v>0</v>
      </c>
      <c r="BJ28" s="166">
        <v>0</v>
      </c>
      <c r="BK28" s="166">
        <v>0</v>
      </c>
      <c r="BL28" s="166">
        <v>0</v>
      </c>
      <c r="BM28" s="166">
        <v>0</v>
      </c>
      <c r="BN28" s="166">
        <v>0</v>
      </c>
      <c r="BO28" s="166">
        <v>0</v>
      </c>
      <c r="BP28" s="166">
        <v>0</v>
      </c>
      <c r="BQ28" s="166">
        <v>0</v>
      </c>
      <c r="BR28" s="166">
        <v>0</v>
      </c>
      <c r="BS28" s="179">
        <v>0</v>
      </c>
      <c r="BT28" s="129">
        <v>0</v>
      </c>
      <c r="BU28" s="129">
        <v>0</v>
      </c>
      <c r="BV28" s="129">
        <v>0</v>
      </c>
      <c r="BW28" s="132"/>
      <c r="BX28" s="131"/>
      <c r="BY28" s="131"/>
      <c r="BZ28" s="131"/>
      <c r="CA28" s="131"/>
      <c r="CB28" s="131"/>
      <c r="CC28" s="131"/>
      <c r="CD28" s="131"/>
      <c r="CE28" s="134"/>
      <c r="CF28" s="7"/>
      <c r="CG28" s="7"/>
      <c r="CH28" s="7"/>
      <c r="CI28" s="7"/>
    </row>
    <row r="29" spans="1:178" s="8" customFormat="1" ht="15.75" thickBot="1" x14ac:dyDescent="0.3">
      <c r="A29" s="26"/>
      <c r="B29" s="27"/>
      <c r="C29" s="27"/>
      <c r="D29" s="27">
        <f>D24-SUM(D25:D28)</f>
        <v>0</v>
      </c>
      <c r="E29" s="27">
        <f t="shared" ref="E29:BG29" si="4">E24-SUM(E25:E28)</f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42" t="s">
        <v>27</v>
      </c>
      <c r="L29" s="27">
        <f t="shared" si="4"/>
        <v>0</v>
      </c>
      <c r="M29" s="27">
        <f t="shared" si="4"/>
        <v>0</v>
      </c>
      <c r="N29" s="27">
        <f t="shared" si="4"/>
        <v>0</v>
      </c>
      <c r="O29" s="27">
        <f t="shared" si="4"/>
        <v>0</v>
      </c>
      <c r="P29" s="27">
        <f t="shared" si="4"/>
        <v>0</v>
      </c>
      <c r="Q29" s="27">
        <f t="shared" si="4"/>
        <v>0</v>
      </c>
      <c r="R29" s="27">
        <f t="shared" si="4"/>
        <v>0</v>
      </c>
      <c r="S29" s="27">
        <f t="shared" si="4"/>
        <v>0</v>
      </c>
      <c r="T29" s="27">
        <f t="shared" si="4"/>
        <v>0</v>
      </c>
      <c r="U29" s="27">
        <f t="shared" si="4"/>
        <v>0</v>
      </c>
      <c r="V29" s="27">
        <f t="shared" si="4"/>
        <v>0</v>
      </c>
      <c r="W29" s="27">
        <f t="shared" si="4"/>
        <v>0</v>
      </c>
      <c r="X29" s="27">
        <f t="shared" si="4"/>
        <v>0</v>
      </c>
      <c r="Y29" s="27">
        <f t="shared" si="4"/>
        <v>0</v>
      </c>
      <c r="Z29" s="27">
        <f t="shared" si="4"/>
        <v>0</v>
      </c>
      <c r="AA29" s="27">
        <f t="shared" si="4"/>
        <v>0</v>
      </c>
      <c r="AB29" s="27">
        <f t="shared" si="4"/>
        <v>0</v>
      </c>
      <c r="AC29" s="27">
        <f t="shared" si="4"/>
        <v>0</v>
      </c>
      <c r="AD29" s="27">
        <f t="shared" si="4"/>
        <v>0</v>
      </c>
      <c r="AE29" s="27">
        <f t="shared" si="4"/>
        <v>0</v>
      </c>
      <c r="AF29" s="27">
        <f t="shared" si="4"/>
        <v>0</v>
      </c>
      <c r="AG29" s="27">
        <f t="shared" si="4"/>
        <v>0</v>
      </c>
      <c r="AH29" s="27">
        <f t="shared" si="4"/>
        <v>0</v>
      </c>
      <c r="AI29" s="27">
        <f t="shared" si="4"/>
        <v>0</v>
      </c>
      <c r="AJ29" s="27">
        <f t="shared" si="4"/>
        <v>0</v>
      </c>
      <c r="AK29" s="27">
        <f t="shared" si="4"/>
        <v>0</v>
      </c>
      <c r="AL29" s="27">
        <f t="shared" si="4"/>
        <v>0</v>
      </c>
      <c r="AM29" s="27">
        <f t="shared" si="4"/>
        <v>0</v>
      </c>
      <c r="AN29" s="27">
        <f t="shared" si="4"/>
        <v>0</v>
      </c>
      <c r="AO29" s="27">
        <f t="shared" si="4"/>
        <v>-2.3283064365386963E-10</v>
      </c>
      <c r="AP29" s="27">
        <f t="shared" si="4"/>
        <v>0</v>
      </c>
      <c r="AQ29" s="27">
        <f t="shared" si="4"/>
        <v>0</v>
      </c>
      <c r="AR29" s="27">
        <f t="shared" si="4"/>
        <v>0</v>
      </c>
      <c r="AS29" s="27">
        <f t="shared" si="4"/>
        <v>0</v>
      </c>
      <c r="AT29" s="27">
        <f t="shared" si="4"/>
        <v>0</v>
      </c>
      <c r="AU29" s="27">
        <f t="shared" si="4"/>
        <v>0</v>
      </c>
      <c r="AV29" s="27">
        <f t="shared" si="4"/>
        <v>0</v>
      </c>
      <c r="AW29" s="27">
        <f t="shared" si="4"/>
        <v>0</v>
      </c>
      <c r="AX29" s="27">
        <f t="shared" si="4"/>
        <v>0</v>
      </c>
      <c r="AY29" s="27">
        <f t="shared" si="4"/>
        <v>0</v>
      </c>
      <c r="AZ29" s="27">
        <f t="shared" si="4"/>
        <v>0</v>
      </c>
      <c r="BA29" s="27">
        <f t="shared" si="4"/>
        <v>-5.8207660913467407E-11</v>
      </c>
      <c r="BB29" s="27">
        <f t="shared" si="4"/>
        <v>0</v>
      </c>
      <c r="BC29" s="27">
        <f t="shared" si="4"/>
        <v>0</v>
      </c>
      <c r="BD29" s="27">
        <f t="shared" si="4"/>
        <v>0</v>
      </c>
      <c r="BE29" s="27">
        <f t="shared" si="4"/>
        <v>0</v>
      </c>
      <c r="BF29" s="27">
        <f t="shared" si="4"/>
        <v>0</v>
      </c>
      <c r="BG29" s="68">
        <f t="shared" si="4"/>
        <v>0</v>
      </c>
      <c r="BH29" s="27">
        <f t="shared" ref="BH29:BS29" si="5">BH24-SUM(BH25:BH28)</f>
        <v>0</v>
      </c>
      <c r="BI29" s="27">
        <f t="shared" si="5"/>
        <v>0</v>
      </c>
      <c r="BJ29" s="68">
        <f t="shared" si="5"/>
        <v>0</v>
      </c>
      <c r="BK29" s="68">
        <f t="shared" si="5"/>
        <v>0</v>
      </c>
      <c r="BL29" s="68">
        <f t="shared" si="5"/>
        <v>0</v>
      </c>
      <c r="BM29" s="68">
        <f t="shared" si="5"/>
        <v>0</v>
      </c>
      <c r="BN29" s="68">
        <f t="shared" si="5"/>
        <v>0</v>
      </c>
      <c r="BO29" s="68">
        <f t="shared" si="5"/>
        <v>0</v>
      </c>
      <c r="BP29" s="68">
        <f t="shared" si="5"/>
        <v>0</v>
      </c>
      <c r="BQ29" s="68">
        <f t="shared" si="5"/>
        <v>0</v>
      </c>
      <c r="BR29" s="68">
        <f t="shared" si="5"/>
        <v>0</v>
      </c>
      <c r="BS29" s="68">
        <f t="shared" si="5"/>
        <v>0</v>
      </c>
      <c r="BT29" s="27"/>
      <c r="BU29" s="27"/>
      <c r="BV29" s="27"/>
      <c r="BW29" s="28"/>
      <c r="BX29" s="27"/>
      <c r="BY29" s="27"/>
      <c r="BZ29" s="27"/>
      <c r="CA29" s="27"/>
      <c r="CB29" s="27"/>
      <c r="CC29" s="27"/>
      <c r="CD29" s="27"/>
      <c r="CE29" s="47"/>
      <c r="CF29" s="7"/>
      <c r="CG29" s="7"/>
      <c r="CH29" s="7"/>
      <c r="CI29" s="7"/>
    </row>
    <row r="30" spans="1:178" s="12" customFormat="1" x14ac:dyDescent="0.25">
      <c r="K30" s="15"/>
      <c r="V30" s="15"/>
      <c r="AG30" s="15"/>
      <c r="AR30" s="15"/>
      <c r="BD30" s="15"/>
      <c r="BH30" s="43"/>
      <c r="BI30" s="43"/>
      <c r="BJ30" s="43"/>
      <c r="BK30" s="43"/>
      <c r="BL30" s="43"/>
      <c r="BM30" s="43"/>
      <c r="BN30" s="43"/>
      <c r="BR30" s="75"/>
      <c r="BT30" s="205" t="s">
        <v>63</v>
      </c>
      <c r="BX30" s="43"/>
      <c r="BY30" s="43"/>
      <c r="BZ30" s="15"/>
      <c r="CF30" s="13"/>
      <c r="CG30" s="13"/>
    </row>
    <row r="31" spans="1:178" s="12" customFormat="1" x14ac:dyDescent="0.25">
      <c r="H31" s="32" t="s">
        <v>15</v>
      </c>
      <c r="I31" s="32"/>
      <c r="J31" s="32"/>
      <c r="BH31" s="44"/>
      <c r="BI31" s="43"/>
      <c r="BJ31" s="44"/>
      <c r="BK31" s="44"/>
      <c r="BL31" s="44"/>
      <c r="BM31" s="43"/>
      <c r="BN31" s="43"/>
      <c r="BO31" s="15"/>
      <c r="BP31" s="15"/>
      <c r="BW31" s="203" t="s">
        <v>49</v>
      </c>
      <c r="BX31" s="210"/>
      <c r="BY31" s="204"/>
      <c r="BZ31" s="204"/>
      <c r="CA31" s="15"/>
      <c r="CB31" s="15"/>
      <c r="CF31" s="172" t="s">
        <v>51</v>
      </c>
      <c r="CG31" s="13"/>
    </row>
    <row r="32" spans="1:178" s="12" customFormat="1" ht="15.75" thickBot="1" x14ac:dyDescent="0.3">
      <c r="BH32" s="44"/>
      <c r="BI32" s="43"/>
      <c r="BJ32" s="44"/>
      <c r="BK32" s="44"/>
      <c r="BL32" s="44"/>
      <c r="BM32" s="43"/>
      <c r="BN32" s="43"/>
      <c r="BO32" s="15"/>
      <c r="BP32" s="15"/>
      <c r="BW32" s="204"/>
      <c r="BX32" s="210"/>
      <c r="BY32" s="204"/>
      <c r="BZ32" s="204" t="s">
        <v>46</v>
      </c>
      <c r="CA32" s="15"/>
      <c r="CB32" s="15"/>
      <c r="CF32" s="13"/>
      <c r="CG32" s="13"/>
    </row>
    <row r="33" spans="1:155" ht="13.9" customHeight="1" thickBot="1" x14ac:dyDescent="0.3">
      <c r="A33" s="3" t="s">
        <v>43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324" t="s">
        <v>39</v>
      </c>
      <c r="BH33" s="325"/>
      <c r="BI33" s="325"/>
      <c r="BJ33" s="325"/>
      <c r="BK33" s="326"/>
      <c r="BL33" s="142">
        <v>44256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3"/>
      <c r="CG33" s="13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</row>
    <row r="34" spans="1:155" x14ac:dyDescent="0.25">
      <c r="A34" s="33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36"/>
      <c r="BG34" s="143"/>
      <c r="BH34" s="144"/>
      <c r="BI34" s="144"/>
      <c r="BJ34" s="144"/>
      <c r="BK34" s="145" t="s">
        <v>40</v>
      </c>
      <c r="BL34" s="152">
        <v>-3273.98</v>
      </c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3"/>
      <c r="CG34" s="13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</row>
    <row r="35" spans="1:155" x14ac:dyDescent="0.25"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46"/>
      <c r="BH35" s="147"/>
      <c r="BI35" s="147"/>
      <c r="BJ35" s="147"/>
      <c r="BK35" s="148" t="s">
        <v>34</v>
      </c>
      <c r="BL35" s="153">
        <v>-66.599999999999994</v>
      </c>
    </row>
    <row r="36" spans="1:155" ht="15.75" thickBot="1" x14ac:dyDescent="0.3"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49"/>
      <c r="BH36" s="150"/>
      <c r="BI36" s="150"/>
      <c r="BJ36" s="150"/>
      <c r="BK36" s="151" t="s">
        <v>41</v>
      </c>
      <c r="BL36" s="154">
        <f>SUM(BL34:BL35)</f>
        <v>-3340.58</v>
      </c>
    </row>
    <row r="37" spans="1:155" x14ac:dyDescent="0.25"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</row>
    <row r="38" spans="1:155" x14ac:dyDescent="0.25">
      <c r="BF38" s="12"/>
    </row>
    <row r="39" spans="1:155" x14ac:dyDescent="0.25">
      <c r="BF39" s="12"/>
    </row>
    <row r="40" spans="1:155" x14ac:dyDescent="0.25">
      <c r="BF40" s="12"/>
    </row>
    <row r="41" spans="1:155" x14ac:dyDescent="0.25">
      <c r="BF41" s="12"/>
    </row>
    <row r="42" spans="1:155" x14ac:dyDescent="0.25">
      <c r="BF42" s="12"/>
    </row>
    <row r="43" spans="1:155" x14ac:dyDescent="0.25">
      <c r="BF43" s="12"/>
    </row>
    <row r="44" spans="1:155" x14ac:dyDescent="0.25">
      <c r="BF44" s="12"/>
    </row>
    <row r="45" spans="1:155" x14ac:dyDescent="0.25">
      <c r="BF45" s="12"/>
    </row>
    <row r="46" spans="1:155" x14ac:dyDescent="0.25">
      <c r="BF46" s="12"/>
    </row>
    <row r="47" spans="1:155" x14ac:dyDescent="0.25">
      <c r="BF47" s="12"/>
    </row>
    <row r="48" spans="1:155" x14ac:dyDescent="0.25">
      <c r="BF48" s="12"/>
    </row>
    <row r="49" spans="58:58" x14ac:dyDescent="0.25">
      <c r="BF49" s="12"/>
    </row>
    <row r="50" spans="58:58" x14ac:dyDescent="0.25">
      <c r="BF50" s="12"/>
    </row>
    <row r="51" spans="58:58" x14ac:dyDescent="0.25">
      <c r="BF51" s="12"/>
    </row>
    <row r="52" spans="58:58" x14ac:dyDescent="0.25">
      <c r="BF52" s="12"/>
    </row>
    <row r="53" spans="58:58" x14ac:dyDescent="0.25">
      <c r="BF53" s="12"/>
    </row>
    <row r="54" spans="58:58" x14ac:dyDescent="0.25">
      <c r="BF54" s="12"/>
    </row>
    <row r="55" spans="58:58" x14ac:dyDescent="0.25">
      <c r="BF55" s="12"/>
    </row>
    <row r="56" spans="58:58" x14ac:dyDescent="0.25">
      <c r="BF56" s="12"/>
    </row>
    <row r="57" spans="58:58" x14ac:dyDescent="0.25">
      <c r="BF57" s="12"/>
    </row>
    <row r="58" spans="58:58" x14ac:dyDescent="0.25">
      <c r="BF58" s="12"/>
    </row>
    <row r="59" spans="58:58" x14ac:dyDescent="0.25">
      <c r="BF59" s="12"/>
    </row>
    <row r="60" spans="58:58" x14ac:dyDescent="0.25">
      <c r="BF60" s="12"/>
    </row>
    <row r="61" spans="58:58" x14ac:dyDescent="0.25">
      <c r="BF61" s="12"/>
    </row>
    <row r="62" spans="58:58" x14ac:dyDescent="0.25">
      <c r="BF62" s="12"/>
    </row>
    <row r="63" spans="58:58" x14ac:dyDescent="0.25">
      <c r="BF63" s="12"/>
    </row>
    <row r="64" spans="58:58" x14ac:dyDescent="0.25">
      <c r="BF64" s="12"/>
    </row>
    <row r="65" spans="58:58" x14ac:dyDescent="0.25">
      <c r="BF65" s="12"/>
    </row>
    <row r="66" spans="58:58" x14ac:dyDescent="0.25">
      <c r="BF66" s="12"/>
    </row>
    <row r="67" spans="58:58" x14ac:dyDescent="0.25">
      <c r="BF67" s="12"/>
    </row>
    <row r="68" spans="58:58" x14ac:dyDescent="0.25">
      <c r="BF68" s="12"/>
    </row>
    <row r="69" spans="58:58" x14ac:dyDescent="0.25">
      <c r="BF69" s="12"/>
    </row>
    <row r="70" spans="58:58" x14ac:dyDescent="0.25">
      <c r="BF70" s="12"/>
    </row>
    <row r="71" spans="58:58" x14ac:dyDescent="0.25">
      <c r="BF71" s="12"/>
    </row>
    <row r="72" spans="58:58" x14ac:dyDescent="0.25">
      <c r="BF72" s="12"/>
    </row>
    <row r="73" spans="58:58" x14ac:dyDescent="0.25">
      <c r="BF73" s="12"/>
    </row>
    <row r="74" spans="58:58" x14ac:dyDescent="0.25">
      <c r="BF74" s="12"/>
    </row>
    <row r="75" spans="58:58" x14ac:dyDescent="0.25">
      <c r="BF75" s="12"/>
    </row>
    <row r="76" spans="58:58" x14ac:dyDescent="0.25">
      <c r="BF76" s="12"/>
    </row>
    <row r="77" spans="58:58" x14ac:dyDescent="0.25">
      <c r="BF77" s="12"/>
    </row>
    <row r="78" spans="58:58" x14ac:dyDescent="0.25">
      <c r="BF78" s="12"/>
    </row>
  </sheetData>
  <mergeCells count="3">
    <mergeCell ref="BG33:BK33"/>
    <mergeCell ref="CL13:CL14"/>
    <mergeCell ref="CL15:CL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110"/>
  <sheetViews>
    <sheetView zoomScale="80" zoomScaleNormal="80" workbookViewId="0">
      <pane xSplit="1" ySplit="8" topLeftCell="CF9" activePane="bottomRight" state="frozen"/>
      <selection pane="topRight" activeCell="B1" sqref="B1"/>
      <selection pane="bottomLeft" activeCell="A8" sqref="A8"/>
      <selection pane="bottomRight" activeCell="CR37" sqref="CR37"/>
    </sheetView>
  </sheetViews>
  <sheetFormatPr defaultRowHeight="15" x14ac:dyDescent="0.25"/>
  <cols>
    <col min="1" max="1" width="37.28515625" customWidth="1"/>
    <col min="2" max="62" width="13.7109375" customWidth="1"/>
    <col min="63" max="74" width="15.85546875" customWidth="1"/>
    <col min="75" max="89" width="13.7109375" customWidth="1"/>
    <col min="90" max="90" width="14.140625" style="2" bestFit="1" customWidth="1"/>
    <col min="91" max="91" width="3.5703125" style="2" customWidth="1"/>
    <col min="92" max="92" width="34.140625" customWidth="1"/>
    <col min="93" max="93" width="16.28515625" customWidth="1"/>
    <col min="94" max="94" width="3.42578125" customWidth="1"/>
    <col min="95" max="95" width="13.140625" customWidth="1"/>
    <col min="96" max="96" width="39.85546875" customWidth="1"/>
    <col min="97" max="97" width="21.140625" customWidth="1"/>
    <col min="98" max="98" width="11.42578125" customWidth="1"/>
    <col min="99" max="99" width="14.28515625" customWidth="1"/>
    <col min="100" max="103" width="11.42578125" customWidth="1"/>
  </cols>
  <sheetData>
    <row r="1" spans="1:190" ht="18.75" x14ac:dyDescent="0.3">
      <c r="A1" s="1" t="s">
        <v>3</v>
      </c>
    </row>
    <row r="2" spans="1:190" x14ac:dyDescent="0.25">
      <c r="A2" s="52" t="s">
        <v>68</v>
      </c>
    </row>
    <row r="4" spans="1:190" x14ac:dyDescent="0.25">
      <c r="AB4" s="35"/>
      <c r="AC4" s="81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V4" s="45" t="s">
        <v>19</v>
      </c>
      <c r="BW4" s="176" t="s">
        <v>20</v>
      </c>
      <c r="BY4" s="78"/>
      <c r="BZ4" s="59" t="s">
        <v>66</v>
      </c>
      <c r="CA4" s="19"/>
    </row>
    <row r="5" spans="1:190" x14ac:dyDescent="0.25">
      <c r="A5" s="3" t="s">
        <v>36</v>
      </c>
      <c r="BV5" s="46"/>
      <c r="BY5" s="78"/>
    </row>
    <row r="6" spans="1:190" x14ac:dyDescent="0.25">
      <c r="A6" s="3" t="s">
        <v>59</v>
      </c>
      <c r="BV6" s="46"/>
      <c r="BY6" s="78"/>
      <c r="CS6" s="69" t="s">
        <v>31</v>
      </c>
    </row>
    <row r="7" spans="1:190" ht="5.45" customHeight="1" thickBot="1" x14ac:dyDescent="0.3">
      <c r="A7" s="3"/>
      <c r="AC7" s="82"/>
      <c r="AM7" s="82"/>
      <c r="BV7" s="46"/>
      <c r="BY7" s="78"/>
    </row>
    <row r="8" spans="1:190" s="3" customFormat="1" ht="15.75" thickBot="1" x14ac:dyDescent="0.3">
      <c r="A8" s="4" t="s">
        <v>0</v>
      </c>
      <c r="B8" s="18">
        <v>43374</v>
      </c>
      <c r="C8" s="18">
        <v>43405</v>
      </c>
      <c r="D8" s="18">
        <v>43435</v>
      </c>
      <c r="E8" s="18">
        <v>43466</v>
      </c>
      <c r="F8" s="18">
        <v>43497</v>
      </c>
      <c r="G8" s="18">
        <v>43525</v>
      </c>
      <c r="H8" s="18">
        <v>43556</v>
      </c>
      <c r="I8" s="18">
        <v>43586</v>
      </c>
      <c r="J8" s="18">
        <v>43617</v>
      </c>
      <c r="K8" s="18">
        <v>43647</v>
      </c>
      <c r="L8" s="18">
        <v>43678</v>
      </c>
      <c r="M8" s="18">
        <v>43709</v>
      </c>
      <c r="N8" s="18">
        <v>43739</v>
      </c>
      <c r="O8" s="18">
        <v>43770</v>
      </c>
      <c r="P8" s="18">
        <v>43800</v>
      </c>
      <c r="Q8" s="18">
        <v>43831</v>
      </c>
      <c r="R8" s="18">
        <v>43862</v>
      </c>
      <c r="S8" s="18">
        <v>43891</v>
      </c>
      <c r="T8" s="18">
        <v>43922</v>
      </c>
      <c r="U8" s="18">
        <v>43952</v>
      </c>
      <c r="V8" s="18">
        <v>43983</v>
      </c>
      <c r="W8" s="18">
        <v>44013</v>
      </c>
      <c r="X8" s="18">
        <v>44044</v>
      </c>
      <c r="Y8" s="18">
        <v>44075</v>
      </c>
      <c r="Z8" s="83">
        <v>44105</v>
      </c>
      <c r="AA8" s="18">
        <v>44136</v>
      </c>
      <c r="AB8" s="18">
        <v>44166</v>
      </c>
      <c r="AC8" s="83">
        <v>44197</v>
      </c>
      <c r="AD8" s="18">
        <v>44228</v>
      </c>
      <c r="AE8" s="18">
        <v>44256</v>
      </c>
      <c r="AF8" s="18">
        <v>44287</v>
      </c>
      <c r="AG8" s="18">
        <v>44317</v>
      </c>
      <c r="AH8" s="18">
        <v>44348</v>
      </c>
      <c r="AI8" s="18">
        <v>44378</v>
      </c>
      <c r="AJ8" s="18">
        <v>44409</v>
      </c>
      <c r="AK8" s="18">
        <v>44440</v>
      </c>
      <c r="AL8" s="83">
        <v>44470</v>
      </c>
      <c r="AM8" s="18">
        <v>44501</v>
      </c>
      <c r="AN8" s="18">
        <v>44531</v>
      </c>
      <c r="AO8" s="83">
        <v>44562</v>
      </c>
      <c r="AP8" s="18">
        <f>EDATE(AO8,1)</f>
        <v>44593</v>
      </c>
      <c r="AQ8" s="168">
        <f t="shared" ref="AQ8:BA8" si="0">EDATE(AP8,1)</f>
        <v>44621</v>
      </c>
      <c r="AR8" s="168">
        <f t="shared" si="0"/>
        <v>44652</v>
      </c>
      <c r="AS8" s="168">
        <f t="shared" si="0"/>
        <v>44682</v>
      </c>
      <c r="AT8" s="168">
        <f t="shared" si="0"/>
        <v>44713</v>
      </c>
      <c r="AU8" s="168">
        <f t="shared" si="0"/>
        <v>44743</v>
      </c>
      <c r="AV8" s="168">
        <f t="shared" si="0"/>
        <v>44774</v>
      </c>
      <c r="AW8" s="168">
        <f t="shared" si="0"/>
        <v>44805</v>
      </c>
      <c r="AX8" s="18">
        <f t="shared" si="0"/>
        <v>44835</v>
      </c>
      <c r="AY8" s="168">
        <f t="shared" si="0"/>
        <v>44866</v>
      </c>
      <c r="AZ8" s="168">
        <f t="shared" si="0"/>
        <v>44896</v>
      </c>
      <c r="BA8" s="18">
        <f t="shared" si="0"/>
        <v>44927</v>
      </c>
      <c r="BB8" s="168">
        <f t="shared" ref="BB8" si="1">EDATE(BA8,1)</f>
        <v>44958</v>
      </c>
      <c r="BC8" s="168">
        <f t="shared" ref="BC8" si="2">EDATE(BB8,1)</f>
        <v>44986</v>
      </c>
      <c r="BD8" s="168">
        <f t="shared" ref="BD8" si="3">EDATE(BC8,1)</f>
        <v>45017</v>
      </c>
      <c r="BE8" s="168">
        <f t="shared" ref="BE8" si="4">EDATE(BD8,1)</f>
        <v>45047</v>
      </c>
      <c r="BF8" s="168">
        <f t="shared" ref="BF8" si="5">EDATE(BE8,1)</f>
        <v>45078</v>
      </c>
      <c r="BG8" s="168">
        <f t="shared" ref="BG8" si="6">EDATE(BF8,1)</f>
        <v>45108</v>
      </c>
      <c r="BH8" s="168">
        <f t="shared" ref="BH8" si="7">EDATE(BG8,1)</f>
        <v>45139</v>
      </c>
      <c r="BI8" s="168">
        <f t="shared" ref="BI8" si="8">EDATE(BH8,1)</f>
        <v>45170</v>
      </c>
      <c r="BJ8" s="211">
        <f t="shared" ref="BJ8" si="9">EDATE(BI8,1)</f>
        <v>45200</v>
      </c>
      <c r="BK8" s="18">
        <f t="shared" ref="BK8" si="10">EDATE(BJ8,1)</f>
        <v>45231</v>
      </c>
      <c r="BL8" s="18">
        <f t="shared" ref="BL8" si="11">EDATE(BK8,1)</f>
        <v>45261</v>
      </c>
      <c r="BM8" s="18">
        <f t="shared" ref="BM8" si="12">EDATE(BL8,1)</f>
        <v>45292</v>
      </c>
      <c r="BN8" s="18">
        <f t="shared" ref="BN8" si="13">EDATE(BM8,1)</f>
        <v>45323</v>
      </c>
      <c r="BO8" s="18">
        <f t="shared" ref="BO8" si="14">EDATE(BN8,1)</f>
        <v>45352</v>
      </c>
      <c r="BP8" s="18">
        <f t="shared" ref="BP8" si="15">EDATE(BO8,1)</f>
        <v>45383</v>
      </c>
      <c r="BQ8" s="18">
        <f t="shared" ref="BQ8" si="16">EDATE(BP8,1)</f>
        <v>45413</v>
      </c>
      <c r="BR8" s="18">
        <f t="shared" ref="BR8" si="17">EDATE(BQ8,1)</f>
        <v>45444</v>
      </c>
      <c r="BS8" s="18">
        <f t="shared" ref="BS8" si="18">EDATE(BR8,1)</f>
        <v>45474</v>
      </c>
      <c r="BT8" s="18">
        <f t="shared" ref="BT8" si="19">EDATE(BS8,1)</f>
        <v>45505</v>
      </c>
      <c r="BU8" s="18">
        <f t="shared" ref="BU8" si="20">EDATE(BT8,1)</f>
        <v>45536</v>
      </c>
      <c r="BV8" s="215">
        <f t="shared" ref="BV8" si="21">EDATE(BU8,1)</f>
        <v>45566</v>
      </c>
      <c r="BW8" s="168">
        <f t="shared" ref="BW8" si="22">EDATE(BV8,1)</f>
        <v>45597</v>
      </c>
      <c r="BX8" s="168">
        <f t="shared" ref="BX8" si="23">EDATE(BW8,1)</f>
        <v>45627</v>
      </c>
      <c r="BY8" s="177">
        <f t="shared" ref="BY8" si="24">EDATE(BX8,1)</f>
        <v>45658</v>
      </c>
      <c r="BZ8" s="21">
        <f t="shared" ref="BZ8" si="25">EDATE(BY8,1)</f>
        <v>45689</v>
      </c>
      <c r="CA8" s="21">
        <f t="shared" ref="CA8" si="26">EDATE(BZ8,1)</f>
        <v>45717</v>
      </c>
      <c r="CB8" s="21">
        <f t="shared" ref="CB8" si="27">EDATE(CA8,1)</f>
        <v>45748</v>
      </c>
      <c r="CC8" s="21">
        <f t="shared" ref="CC8" si="28">EDATE(CB8,1)</f>
        <v>45778</v>
      </c>
      <c r="CD8" s="21">
        <f t="shared" ref="CD8" si="29">EDATE(CC8,1)</f>
        <v>45809</v>
      </c>
      <c r="CE8" s="21">
        <f t="shared" ref="CE8" si="30">EDATE(CD8,1)</f>
        <v>45839</v>
      </c>
      <c r="CF8" s="21">
        <f t="shared" ref="CF8" si="31">EDATE(CE8,1)</f>
        <v>45870</v>
      </c>
      <c r="CG8" s="21">
        <f t="shared" ref="CG8" si="32">EDATE(CF8,1)</f>
        <v>45901</v>
      </c>
      <c r="CH8" s="21">
        <f t="shared" ref="CH8" si="33">EDATE(CG8,1)</f>
        <v>45931</v>
      </c>
      <c r="CI8" s="21">
        <f t="shared" ref="CI8" si="34">EDATE(CH8,1)</f>
        <v>45962</v>
      </c>
      <c r="CJ8" s="21">
        <f t="shared" ref="CJ8" si="35">EDATE(CI8,1)</f>
        <v>45992</v>
      </c>
      <c r="CK8" s="21">
        <f t="shared" ref="CK8" si="36">EDATE(CJ8,1)</f>
        <v>46023</v>
      </c>
      <c r="CL8" s="5" t="s">
        <v>1</v>
      </c>
      <c r="CM8" s="5"/>
      <c r="CQ8" s="5"/>
      <c r="CR8" s="5"/>
      <c r="CS8" s="17" t="s">
        <v>67</v>
      </c>
      <c r="CU8" s="5"/>
    </row>
    <row r="9" spans="1:190" s="9" customFormat="1" x14ac:dyDescent="0.25">
      <c r="A9" s="31" t="s">
        <v>65</v>
      </c>
      <c r="B9" s="6"/>
      <c r="C9" s="6"/>
      <c r="D9" s="6"/>
      <c r="E9" s="6"/>
      <c r="F9" s="51"/>
      <c r="G9" s="272">
        <v>0.71203150918887492</v>
      </c>
      <c r="H9" s="272">
        <v>4695.4207688607357</v>
      </c>
      <c r="I9" s="272">
        <v>39935.570121927383</v>
      </c>
      <c r="J9" s="272">
        <v>291676.37356246018</v>
      </c>
      <c r="K9" s="272">
        <v>544866.33457860793</v>
      </c>
      <c r="L9" s="272">
        <v>663040.9475663905</v>
      </c>
      <c r="M9" s="272">
        <v>547744.67638274853</v>
      </c>
      <c r="N9" s="272">
        <v>270067.89072131994</v>
      </c>
      <c r="O9" s="272">
        <v>449448.83291898988</v>
      </c>
      <c r="P9" s="272">
        <v>672384.11562352569</v>
      </c>
      <c r="Q9" s="272">
        <v>860299.05315340089</v>
      </c>
      <c r="R9" s="272">
        <v>921069.68539476907</v>
      </c>
      <c r="S9" s="272">
        <v>727242.36549864151</v>
      </c>
      <c r="T9" s="272">
        <v>330495.27100759087</v>
      </c>
      <c r="U9" s="272">
        <v>448514.38010054693</v>
      </c>
      <c r="V9" s="272">
        <v>1166466.8526526121</v>
      </c>
      <c r="W9" s="272">
        <v>1596902.1714481555</v>
      </c>
      <c r="X9" s="272">
        <v>1748272.4117888496</v>
      </c>
      <c r="Y9" s="272">
        <v>1519471.01623757</v>
      </c>
      <c r="Z9" s="272">
        <v>764880.45368540613</v>
      </c>
      <c r="AA9" s="272">
        <v>908807.65228987066</v>
      </c>
      <c r="AB9" s="272">
        <v>1120062.856555779</v>
      </c>
      <c r="AC9" s="272">
        <v>1377220.6643166305</v>
      </c>
      <c r="AD9" s="272">
        <v>1195166.5723548159</v>
      </c>
      <c r="AE9" s="272">
        <v>1300632.3993987509</v>
      </c>
      <c r="AF9" s="272">
        <v>1205822.8207733985</v>
      </c>
      <c r="AG9" s="272">
        <v>1472551.2785682736</v>
      </c>
      <c r="AH9" s="272">
        <v>3602609.9103061217</v>
      </c>
      <c r="AI9" s="272">
        <v>4524979.9029475963</v>
      </c>
      <c r="AJ9" s="272">
        <v>4557691.9623519126</v>
      </c>
      <c r="AK9" s="272">
        <v>3395133.6257571932</v>
      </c>
      <c r="AL9" s="272">
        <v>1618999.5517252118</v>
      </c>
      <c r="AM9" s="272">
        <v>1693340.1593012405</v>
      </c>
      <c r="AN9" s="272">
        <v>2043834.5150522969</v>
      </c>
      <c r="AO9" s="272">
        <v>2546894.0685010902</v>
      </c>
      <c r="AP9" s="272">
        <v>2089616.4766016018</v>
      </c>
      <c r="AQ9" s="272">
        <v>912247.85076541675</v>
      </c>
      <c r="AR9" s="272">
        <v>846334.21711913729</v>
      </c>
      <c r="AS9" s="272">
        <v>1066637.678205363</v>
      </c>
      <c r="AT9" s="272">
        <v>2863352.6421243409</v>
      </c>
      <c r="AU9" s="272">
        <v>3675557.523710967</v>
      </c>
      <c r="AV9" s="272">
        <v>3342039.9312423691</v>
      </c>
      <c r="AW9" s="272">
        <v>2373846.5851787962</v>
      </c>
      <c r="AX9" s="272">
        <v>1051178.3111241481</v>
      </c>
      <c r="AY9" s="272">
        <v>1105092.1759465141</v>
      </c>
      <c r="AZ9" s="272">
        <v>1381965.5186848878</v>
      </c>
      <c r="BA9" s="272">
        <v>1700717.7639811411</v>
      </c>
      <c r="BB9" s="272">
        <v>1356926.8590753335</v>
      </c>
      <c r="BC9" s="272">
        <v>1353802.1905861669</v>
      </c>
      <c r="BD9" s="272">
        <v>1239676.1204544338</v>
      </c>
      <c r="BE9" s="272">
        <v>1628086.4160208032</v>
      </c>
      <c r="BF9" s="272">
        <v>4511630.5078466395</v>
      </c>
      <c r="BG9" s="272">
        <v>1051039.3753533266</v>
      </c>
      <c r="BH9" s="272">
        <v>1133487.8662933947</v>
      </c>
      <c r="BI9" s="272">
        <v>808760.63763167639</v>
      </c>
      <c r="BJ9" s="272">
        <v>375458.03446689073</v>
      </c>
      <c r="BK9" s="272">
        <v>426692.32957000914</v>
      </c>
      <c r="BL9" s="272">
        <v>579421.78363716719</v>
      </c>
      <c r="BM9" s="272">
        <v>801605.52584873384</v>
      </c>
      <c r="BN9" s="272">
        <v>596790.15800777823</v>
      </c>
      <c r="BO9" s="272">
        <v>601738.66705846821</v>
      </c>
      <c r="BP9" s="272">
        <v>554067.14924048469</v>
      </c>
      <c r="BQ9" s="272">
        <v>754375.92963655689</v>
      </c>
      <c r="BR9" s="272">
        <v>2025351.8248758968</v>
      </c>
      <c r="BS9" s="272">
        <v>2625386.5745604574</v>
      </c>
      <c r="BT9" s="272">
        <v>2540999.4109809548</v>
      </c>
      <c r="BU9" s="272">
        <v>1733783.3413791929</v>
      </c>
      <c r="BV9" s="273">
        <v>755529.95697051473</v>
      </c>
      <c r="BW9" s="274"/>
      <c r="BX9" s="272"/>
      <c r="BY9" s="275"/>
      <c r="BZ9" s="274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88">
        <f>SUM(B9:CK9)</f>
        <v>95994419.809623614</v>
      </c>
      <c r="CM9" s="29"/>
      <c r="CN9" s="5" t="s">
        <v>23</v>
      </c>
      <c r="CO9" s="3"/>
      <c r="CP9" s="30"/>
      <c r="CQ9" s="30"/>
      <c r="CR9" s="328" t="s">
        <v>91</v>
      </c>
      <c r="CS9" s="6">
        <f>SUM(BZ9:CK9)</f>
        <v>0</v>
      </c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</row>
    <row r="10" spans="1:190" s="16" customFormat="1" x14ac:dyDescent="0.25">
      <c r="A10" s="22" t="s">
        <v>10</v>
      </c>
      <c r="B10" s="23"/>
      <c r="C10" s="23"/>
      <c r="D10" s="23"/>
      <c r="E10" s="23"/>
      <c r="F10" s="23"/>
      <c r="G10" s="276">
        <v>0</v>
      </c>
      <c r="H10" s="276">
        <v>3542.7066619947968</v>
      </c>
      <c r="I10" s="276">
        <v>26593.748856903429</v>
      </c>
      <c r="J10" s="276">
        <v>243363.92907678595</v>
      </c>
      <c r="K10" s="276">
        <v>441129.8099540461</v>
      </c>
      <c r="L10" s="276">
        <v>537485.07750592032</v>
      </c>
      <c r="M10" s="276">
        <v>373819.34593685856</v>
      </c>
      <c r="N10" s="276">
        <v>137025.9400139912</v>
      </c>
      <c r="O10" s="276">
        <v>273299.25349150668</v>
      </c>
      <c r="P10" s="276">
        <v>463174.404168193</v>
      </c>
      <c r="Q10" s="276">
        <v>531472.97269952018</v>
      </c>
      <c r="R10" s="276">
        <v>666836.61937977653</v>
      </c>
      <c r="S10" s="276">
        <v>454713.40903503355</v>
      </c>
      <c r="T10" s="276">
        <v>209553.48167778365</v>
      </c>
      <c r="U10" s="276">
        <v>235085.44029895589</v>
      </c>
      <c r="V10" s="276">
        <v>734760.62978666462</v>
      </c>
      <c r="W10" s="276">
        <v>1003556.2831860054</v>
      </c>
      <c r="X10" s="276">
        <v>1196200.4042900102</v>
      </c>
      <c r="Y10" s="276">
        <v>1010150.8980212705</v>
      </c>
      <c r="Z10" s="276">
        <v>444243.3950046096</v>
      </c>
      <c r="AA10" s="276">
        <v>590722.64033336937</v>
      </c>
      <c r="AB10" s="276">
        <v>739064.45472672023</v>
      </c>
      <c r="AC10" s="276">
        <v>760226.35555802099</v>
      </c>
      <c r="AD10" s="276">
        <v>734885.09801949374</v>
      </c>
      <c r="AE10" s="276">
        <v>790050.52627510764</v>
      </c>
      <c r="AF10" s="276">
        <v>712591.15803163499</v>
      </c>
      <c r="AG10" s="276">
        <v>788005.60592493415</v>
      </c>
      <c r="AH10" s="276">
        <v>2172782.5520650391</v>
      </c>
      <c r="AI10" s="276">
        <v>2655713.1081700679</v>
      </c>
      <c r="AJ10" s="276">
        <v>2764862.6405028403</v>
      </c>
      <c r="AK10" s="276">
        <v>2093407.6803619489</v>
      </c>
      <c r="AL10" s="276">
        <v>860529.3097284846</v>
      </c>
      <c r="AM10" s="276">
        <v>981461.85882917792</v>
      </c>
      <c r="AN10" s="276">
        <v>1203203.2163009197</v>
      </c>
      <c r="AO10" s="276">
        <v>1371395.0052714273</v>
      </c>
      <c r="AP10" s="276">
        <v>1187045.9499182627</v>
      </c>
      <c r="AQ10" s="276">
        <v>442726.9085614942</v>
      </c>
      <c r="AR10" s="276">
        <v>394740.24836762995</v>
      </c>
      <c r="AS10" s="276">
        <v>444427.68705686927</v>
      </c>
      <c r="AT10" s="276">
        <v>1411496.7289061919</v>
      </c>
      <c r="AU10" s="276">
        <v>1794317.4913307615</v>
      </c>
      <c r="AV10" s="276">
        <v>1725059.9569640458</v>
      </c>
      <c r="AW10" s="276">
        <v>1180653.1439791694</v>
      </c>
      <c r="AX10" s="276">
        <v>422803.37846041471</v>
      </c>
      <c r="AY10" s="276">
        <v>479921.73548690975</v>
      </c>
      <c r="AZ10" s="276">
        <v>606110.73515086621</v>
      </c>
      <c r="BA10" s="276">
        <v>642953.3740484342</v>
      </c>
      <c r="BB10" s="276">
        <v>553693.13256213069</v>
      </c>
      <c r="BC10" s="276">
        <v>529652.53078147769</v>
      </c>
      <c r="BD10" s="276">
        <v>445884.63840965182</v>
      </c>
      <c r="BE10" s="276">
        <v>534466.72974010557</v>
      </c>
      <c r="BF10" s="276">
        <v>1935258.7858130932</v>
      </c>
      <c r="BG10" s="276">
        <v>262400.13793873042</v>
      </c>
      <c r="BH10" s="276">
        <v>343210.93077355623</v>
      </c>
      <c r="BI10" s="276">
        <v>196084.39263684303</v>
      </c>
      <c r="BJ10" s="276">
        <v>47168.093592233956</v>
      </c>
      <c r="BK10" s="277">
        <v>77022.190419249237</v>
      </c>
      <c r="BL10" s="277">
        <v>143605.50980502367</v>
      </c>
      <c r="BM10" s="277">
        <v>175279.80121040344</v>
      </c>
      <c r="BN10" s="277">
        <v>141093.20038437843</v>
      </c>
      <c r="BO10" s="277">
        <v>117314.74415306747</v>
      </c>
      <c r="BP10" s="277">
        <v>80448.968517124653</v>
      </c>
      <c r="BQ10" s="277">
        <v>125952.04617951065</v>
      </c>
      <c r="BR10" s="277">
        <v>579211.9103250429</v>
      </c>
      <c r="BS10" s="277">
        <v>832900.24593169987</v>
      </c>
      <c r="BT10" s="277">
        <v>850686.77720441669</v>
      </c>
      <c r="BU10" s="277">
        <v>449901.37104590982</v>
      </c>
      <c r="BV10" s="278">
        <v>99237.22831056267</v>
      </c>
      <c r="BW10" s="279"/>
      <c r="BX10" s="280"/>
      <c r="BY10" s="281"/>
      <c r="BZ10" s="279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88"/>
      <c r="CM10" s="88"/>
      <c r="CN10" s="2" t="s">
        <v>55</v>
      </c>
      <c r="CO10" s="13">
        <f>'[3]Revised Summary'!$BK$11</f>
        <v>14090948.452100439</v>
      </c>
      <c r="CP10" s="30"/>
      <c r="CQ10" s="30"/>
      <c r="CR10" s="328"/>
      <c r="CS10" s="23">
        <f t="shared" ref="CS10:CS15" si="37">SUM(BZ10:CK10)</f>
        <v>0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</row>
    <row r="11" spans="1:190" s="16" customFormat="1" x14ac:dyDescent="0.25">
      <c r="A11" s="22" t="s">
        <v>11</v>
      </c>
      <c r="B11" s="23"/>
      <c r="C11" s="23"/>
      <c r="D11" s="23"/>
      <c r="E11" s="23"/>
      <c r="F11" s="23"/>
      <c r="G11" s="276">
        <v>0.34412602678174997</v>
      </c>
      <c r="H11" s="276">
        <v>593.85341007321881</v>
      </c>
      <c r="I11" s="276">
        <v>8368.5225960071712</v>
      </c>
      <c r="J11" s="276">
        <v>23641.814181406706</v>
      </c>
      <c r="K11" s="276">
        <v>47663.861231335664</v>
      </c>
      <c r="L11" s="276">
        <v>53281.675633138075</v>
      </c>
      <c r="M11" s="276">
        <v>71676.428272669378</v>
      </c>
      <c r="N11" s="276">
        <v>61749.996111268818</v>
      </c>
      <c r="O11" s="276">
        <v>64301.78087974526</v>
      </c>
      <c r="P11" s="276">
        <v>80879.653386032383</v>
      </c>
      <c r="Q11" s="276">
        <v>111135.9811537732</v>
      </c>
      <c r="R11" s="276">
        <v>85954.403865189641</v>
      </c>
      <c r="S11" s="276">
        <v>101665.26307113573</v>
      </c>
      <c r="T11" s="276">
        <v>43704.587072193855</v>
      </c>
      <c r="U11" s="276">
        <v>71459.375872766483</v>
      </c>
      <c r="V11" s="276">
        <v>97753.498167764628</v>
      </c>
      <c r="W11" s="276">
        <v>141015.1486218411</v>
      </c>
      <c r="X11" s="276">
        <v>108492.50331897987</v>
      </c>
      <c r="Y11" s="276">
        <v>121638.55281044007</v>
      </c>
      <c r="Z11" s="276">
        <v>99508.113558219979</v>
      </c>
      <c r="AA11" s="276">
        <v>93848.281650386052</v>
      </c>
      <c r="AB11" s="276">
        <v>110179.05255875806</v>
      </c>
      <c r="AC11" s="276">
        <v>189905.1953110029</v>
      </c>
      <c r="AD11" s="276">
        <v>137153.48131497181</v>
      </c>
      <c r="AE11" s="276">
        <v>159323.21702728886</v>
      </c>
      <c r="AF11" s="276">
        <v>162609.78061144357</v>
      </c>
      <c r="AG11" s="276">
        <v>219080.05774471955</v>
      </c>
      <c r="AH11" s="276">
        <v>320938.11460895883</v>
      </c>
      <c r="AI11" s="276">
        <v>433498.69397499831</v>
      </c>
      <c r="AJ11" s="276">
        <v>374926.40798967611</v>
      </c>
      <c r="AK11" s="276">
        <v>324413.71329922695</v>
      </c>
      <c r="AL11" s="276">
        <v>240653.64655007282</v>
      </c>
      <c r="AM11" s="276">
        <v>212821.10111611104</v>
      </c>
      <c r="AN11" s="276">
        <v>237800.65090143587</v>
      </c>
      <c r="AO11" s="276">
        <v>308330.26708983164</v>
      </c>
      <c r="AP11" s="276">
        <v>235466.43282882962</v>
      </c>
      <c r="AQ11" s="276">
        <v>95431.089405592531</v>
      </c>
      <c r="AR11" s="276">
        <v>123229.53478879109</v>
      </c>
      <c r="AS11" s="276">
        <v>187141.99566382077</v>
      </c>
      <c r="AT11" s="276">
        <v>251239.36356647499</v>
      </c>
      <c r="AU11" s="276">
        <v>338954.98695240729</v>
      </c>
      <c r="AV11" s="276">
        <v>277707.59700077679</v>
      </c>
      <c r="AW11" s="276">
        <v>275931.14634561911</v>
      </c>
      <c r="AX11" s="276">
        <v>169201.26599771157</v>
      </c>
      <c r="AY11" s="276">
        <v>140301.6171365818</v>
      </c>
      <c r="AZ11" s="276">
        <v>153011.25119291805</v>
      </c>
      <c r="BA11" s="276">
        <v>214829.83458737377</v>
      </c>
      <c r="BB11" s="276">
        <v>154543.28055080492</v>
      </c>
      <c r="BC11" s="276">
        <v>176554.28895668872</v>
      </c>
      <c r="BD11" s="276">
        <v>197186.77753549907</v>
      </c>
      <c r="BE11" s="276">
        <v>269795.15392936859</v>
      </c>
      <c r="BF11" s="276">
        <v>348913.57126938924</v>
      </c>
      <c r="BG11" s="276">
        <v>122750.78765051626</v>
      </c>
      <c r="BH11" s="276">
        <v>107939.99784592353</v>
      </c>
      <c r="BI11" s="276">
        <v>102567.77023728937</v>
      </c>
      <c r="BJ11" s="276">
        <v>76751.691322462633</v>
      </c>
      <c r="BK11" s="277">
        <v>77791.418342143297</v>
      </c>
      <c r="BL11" s="277">
        <v>92721.026401594281</v>
      </c>
      <c r="BM11" s="277">
        <v>140361.9762325082</v>
      </c>
      <c r="BN11" s="277">
        <v>96137.866894440725</v>
      </c>
      <c r="BO11" s="277">
        <v>109415.86891996861</v>
      </c>
      <c r="BP11" s="277">
        <v>122269.75169319287</v>
      </c>
      <c r="BQ11" s="277">
        <v>165989.49032710493</v>
      </c>
      <c r="BR11" s="277">
        <v>238159.77568537928</v>
      </c>
      <c r="BS11" s="277">
        <v>314037.22969015129</v>
      </c>
      <c r="BT11" s="277">
        <v>270338.52973659709</v>
      </c>
      <c r="BU11" s="277">
        <v>234417.42014543898</v>
      </c>
      <c r="BV11" s="278">
        <v>154844.4152282197</v>
      </c>
      <c r="BW11" s="279"/>
      <c r="BX11" s="280"/>
      <c r="BY11" s="281"/>
      <c r="BZ11" s="279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9"/>
      <c r="CM11" s="29"/>
      <c r="CN11" s="29" t="s">
        <v>56</v>
      </c>
      <c r="CO11" s="29">
        <f>'[4]Revised Summary'!$AY$11</f>
        <v>25155889.244022183</v>
      </c>
      <c r="CP11" s="30"/>
      <c r="CQ11" s="30"/>
      <c r="CR11" s="5"/>
      <c r="CS11" s="23">
        <f t="shared" si="37"/>
        <v>0</v>
      </c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</row>
    <row r="12" spans="1:190" s="16" customFormat="1" x14ac:dyDescent="0.25">
      <c r="A12" s="22" t="s">
        <v>12</v>
      </c>
      <c r="B12" s="23"/>
      <c r="C12" s="23"/>
      <c r="D12" s="23"/>
      <c r="E12" s="23"/>
      <c r="F12" s="23"/>
      <c r="G12" s="276">
        <v>0.36790548240712501</v>
      </c>
      <c r="H12" s="276">
        <v>549.3842450882164</v>
      </c>
      <c r="I12" s="276">
        <v>3822.5375931394819</v>
      </c>
      <c r="J12" s="276">
        <v>16781.332362054229</v>
      </c>
      <c r="K12" s="276">
        <v>40077.718380542559</v>
      </c>
      <c r="L12" s="276">
        <v>53768.83317517324</v>
      </c>
      <c r="M12" s="276">
        <v>78944.93348619208</v>
      </c>
      <c r="N12" s="276">
        <v>55926.350991116371</v>
      </c>
      <c r="O12" s="276">
        <v>83880.449084735184</v>
      </c>
      <c r="P12" s="276">
        <v>99281.072172543674</v>
      </c>
      <c r="Q12" s="276">
        <v>148279.90203829214</v>
      </c>
      <c r="R12" s="276">
        <v>118392.65769132716</v>
      </c>
      <c r="S12" s="276">
        <v>119186.78334495833</v>
      </c>
      <c r="T12" s="276">
        <v>45565.551720377523</v>
      </c>
      <c r="U12" s="276">
        <v>81136.967569354689</v>
      </c>
      <c r="V12" s="276">
        <v>183295.85838448966</v>
      </c>
      <c r="W12" s="276">
        <v>257259.11349060107</v>
      </c>
      <c r="X12" s="276">
        <v>236757.62294599204</v>
      </c>
      <c r="Y12" s="276">
        <v>216017.06686391006</v>
      </c>
      <c r="Z12" s="276">
        <v>134334.55217090389</v>
      </c>
      <c r="AA12" s="276">
        <v>129332.01012655394</v>
      </c>
      <c r="AB12" s="276">
        <v>157922.3659402621</v>
      </c>
      <c r="AC12" s="276">
        <v>270666.33827841002</v>
      </c>
      <c r="AD12" s="276">
        <v>198834.36725015193</v>
      </c>
      <c r="AE12" s="276">
        <v>219482.47434197739</v>
      </c>
      <c r="AF12" s="276">
        <v>208737.50455393642</v>
      </c>
      <c r="AG12" s="276">
        <v>301225.84166622115</v>
      </c>
      <c r="AH12" s="276">
        <v>684145.42895782785</v>
      </c>
      <c r="AI12" s="276">
        <v>917659.32139833691</v>
      </c>
      <c r="AJ12" s="276">
        <v>901807.73008037545</v>
      </c>
      <c r="AK12" s="276">
        <v>630298.83245725092</v>
      </c>
      <c r="AL12" s="276">
        <v>337030.02955732867</v>
      </c>
      <c r="AM12" s="276">
        <v>322004.32534062304</v>
      </c>
      <c r="AN12" s="276">
        <v>392891.60609848052</v>
      </c>
      <c r="AO12" s="276">
        <v>599832.39393610973</v>
      </c>
      <c r="AP12" s="276">
        <v>453055.57220833749</v>
      </c>
      <c r="AQ12" s="276">
        <v>277920.43698708341</v>
      </c>
      <c r="AR12" s="276">
        <v>244050.33216398209</v>
      </c>
      <c r="AS12" s="276">
        <v>327746.93017519452</v>
      </c>
      <c r="AT12" s="276">
        <v>891956.50044952147</v>
      </c>
      <c r="AU12" s="276">
        <v>1113855.8695650622</v>
      </c>
      <c r="AV12" s="276">
        <v>959106.99888556264</v>
      </c>
      <c r="AW12" s="276">
        <v>645737.53209456243</v>
      </c>
      <c r="AX12" s="276">
        <v>328956.22586071491</v>
      </c>
      <c r="AY12" s="276">
        <v>347086.13893463276</v>
      </c>
      <c r="AZ12" s="276">
        <v>440459.06744974852</v>
      </c>
      <c r="BA12" s="276">
        <v>590239.9734992478</v>
      </c>
      <c r="BB12" s="276">
        <v>453536.02234676294</v>
      </c>
      <c r="BC12" s="276">
        <v>454844.71546864137</v>
      </c>
      <c r="BD12" s="276">
        <v>416666.69450271688</v>
      </c>
      <c r="BE12" s="276">
        <v>571603.43783871457</v>
      </c>
      <c r="BF12" s="276">
        <v>1483959.207206985</v>
      </c>
      <c r="BG12" s="276">
        <v>368791.15635281056</v>
      </c>
      <c r="BH12" s="276">
        <v>367814.00473385304</v>
      </c>
      <c r="BI12" s="276">
        <v>278840.28362636641</v>
      </c>
      <c r="BJ12" s="276">
        <v>149921.71366740763</v>
      </c>
      <c r="BK12" s="277">
        <v>157732.86269990355</v>
      </c>
      <c r="BL12" s="277">
        <v>193523.33512783051</v>
      </c>
      <c r="BM12" s="277">
        <v>273314.15854696929</v>
      </c>
      <c r="BN12" s="277">
        <v>202487.37521089986</v>
      </c>
      <c r="BO12" s="277">
        <v>212406.70178601518</v>
      </c>
      <c r="BP12" s="277">
        <v>193564.77171407267</v>
      </c>
      <c r="BQ12" s="277">
        <v>253453.50084989518</v>
      </c>
      <c r="BR12" s="277">
        <v>619341.00828509405</v>
      </c>
      <c r="BS12" s="277">
        <v>761104.7359421663</v>
      </c>
      <c r="BT12" s="277">
        <v>722425.74611830711</v>
      </c>
      <c r="BU12" s="277">
        <v>529990.8243461661</v>
      </c>
      <c r="BV12" s="278">
        <v>257897.68879860267</v>
      </c>
      <c r="BW12" s="279"/>
      <c r="BX12" s="280"/>
      <c r="BY12" s="281"/>
      <c r="BZ12" s="279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9"/>
      <c r="CM12" s="29"/>
      <c r="CN12" s="29" t="s">
        <v>57</v>
      </c>
      <c r="CO12" s="29">
        <f>'[5]Revised Summary'!$AY$11</f>
        <v>30297403.224354014</v>
      </c>
      <c r="CP12" s="30"/>
      <c r="CQ12" s="30"/>
      <c r="CR12" s="329" t="s">
        <v>96</v>
      </c>
      <c r="CS12" s="23">
        <f t="shared" si="37"/>
        <v>0</v>
      </c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</row>
    <row r="13" spans="1:190" s="16" customFormat="1" ht="14.45" customHeight="1" x14ac:dyDescent="0.25">
      <c r="A13" s="22" t="s">
        <v>13</v>
      </c>
      <c r="B13" s="23"/>
      <c r="C13" s="23"/>
      <c r="D13" s="23"/>
      <c r="E13" s="23"/>
      <c r="F13" s="23"/>
      <c r="G13" s="276">
        <v>0</v>
      </c>
      <c r="H13" s="276">
        <v>9.4764517045030008</v>
      </c>
      <c r="I13" s="276">
        <v>992.38480063141662</v>
      </c>
      <c r="J13" s="276">
        <v>7292.1248374502911</v>
      </c>
      <c r="K13" s="276">
        <v>15994.94501268368</v>
      </c>
      <c r="L13" s="276">
        <v>17164.241699319093</v>
      </c>
      <c r="M13" s="276">
        <v>20320.430103720311</v>
      </c>
      <c r="N13" s="276">
        <v>13070.873255390616</v>
      </c>
      <c r="O13" s="276">
        <v>20231.253087994788</v>
      </c>
      <c r="P13" s="276">
        <v>17598.692062585586</v>
      </c>
      <c r="Q13" s="276">
        <v>38937.79226598228</v>
      </c>
      <c r="R13" s="276">
        <v>27592.203926662129</v>
      </c>
      <c r="S13" s="276">
        <v>30486.6083612293</v>
      </c>
      <c r="T13" s="276">
        <v>20357.95825841499</v>
      </c>
      <c r="U13" s="276">
        <v>40286.379846393131</v>
      </c>
      <c r="V13" s="276">
        <v>90357.200169900665</v>
      </c>
      <c r="W13" s="276">
        <v>120607.08647786122</v>
      </c>
      <c r="X13" s="276">
        <v>117746.82574398903</v>
      </c>
      <c r="Y13" s="276">
        <v>90042.714549710974</v>
      </c>
      <c r="Z13" s="276">
        <v>48103.20895122306</v>
      </c>
      <c r="AA13" s="276">
        <v>44439.238829133916</v>
      </c>
      <c r="AB13" s="276">
        <v>45576.431423941976</v>
      </c>
      <c r="AC13" s="276">
        <v>85493.861875130096</v>
      </c>
      <c r="AD13" s="276">
        <v>60404.694563134573</v>
      </c>
      <c r="AE13" s="276">
        <v>66187.801188615616</v>
      </c>
      <c r="AF13" s="276">
        <v>65843.640583625296</v>
      </c>
      <c r="AG13" s="276">
        <v>97241.818953172537</v>
      </c>
      <c r="AH13" s="276">
        <v>244220.78662038059</v>
      </c>
      <c r="AI13" s="276">
        <v>303404.40532824234</v>
      </c>
      <c r="AJ13" s="276">
        <v>294330.25841648318</v>
      </c>
      <c r="AK13" s="276">
        <v>188595.42307112576</v>
      </c>
      <c r="AL13" s="276">
        <v>104726.50932704005</v>
      </c>
      <c r="AM13" s="276">
        <v>84625.791328145191</v>
      </c>
      <c r="AN13" s="276">
        <v>90870.860348734073</v>
      </c>
      <c r="AO13" s="276">
        <v>132672.81528491154</v>
      </c>
      <c r="AP13" s="276">
        <v>101032.10359475715</v>
      </c>
      <c r="AQ13" s="276">
        <v>45752.79477960337</v>
      </c>
      <c r="AR13" s="276">
        <v>44697.066485182382</v>
      </c>
      <c r="AS13" s="276">
        <v>64771.954259123188</v>
      </c>
      <c r="AT13" s="276">
        <v>193382.71212351602</v>
      </c>
      <c r="AU13" s="276">
        <v>268003.20881172037</v>
      </c>
      <c r="AV13" s="276">
        <v>230566.83769477485</v>
      </c>
      <c r="AW13" s="276">
        <v>149038.78589499276</v>
      </c>
      <c r="AX13" s="276">
        <v>64473.107943349518</v>
      </c>
      <c r="AY13" s="276">
        <v>59595.525131631643</v>
      </c>
      <c r="AZ13" s="276">
        <v>67654.963194404263</v>
      </c>
      <c r="BA13" s="276">
        <v>112653.26245428575</v>
      </c>
      <c r="BB13" s="276">
        <v>80398.783413374331</v>
      </c>
      <c r="BC13" s="276">
        <v>85404.008041627239</v>
      </c>
      <c r="BD13" s="276">
        <v>88412.539526587352</v>
      </c>
      <c r="BE13" s="276">
        <v>133353.43191240355</v>
      </c>
      <c r="BF13" s="276">
        <v>375293.06528367009</v>
      </c>
      <c r="BG13" s="276">
        <v>116311.37203034293</v>
      </c>
      <c r="BH13" s="276">
        <v>120032.35044128075</v>
      </c>
      <c r="BI13" s="276">
        <v>87097.371991563588</v>
      </c>
      <c r="BJ13" s="276">
        <v>40829.558489497751</v>
      </c>
      <c r="BK13" s="277">
        <v>40783.031545895152</v>
      </c>
      <c r="BL13" s="277">
        <v>52624.598783579655</v>
      </c>
      <c r="BM13" s="277">
        <v>90421.767377859913</v>
      </c>
      <c r="BN13" s="277">
        <v>60507.219813821837</v>
      </c>
      <c r="BO13" s="277">
        <v>62812.441748045385</v>
      </c>
      <c r="BP13" s="277">
        <v>59918.908034297638</v>
      </c>
      <c r="BQ13" s="277">
        <v>86225.480218043551</v>
      </c>
      <c r="BR13" s="277">
        <v>224883.4740033159</v>
      </c>
      <c r="BS13" s="277">
        <v>266910.59984022751</v>
      </c>
      <c r="BT13" s="277">
        <v>257347.31360998284</v>
      </c>
      <c r="BU13" s="277">
        <v>178888.37921419926</v>
      </c>
      <c r="BV13" s="278">
        <v>82056.082624640316</v>
      </c>
      <c r="BW13" s="279"/>
      <c r="BX13" s="280"/>
      <c r="BY13" s="281"/>
      <c r="BZ13" s="279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9"/>
      <c r="CM13" s="29"/>
      <c r="CN13" s="170" t="s">
        <v>71</v>
      </c>
      <c r="CO13" s="29">
        <f>'[6]REVISED SUMMARY'!$AJ$11</f>
        <v>11136362.360013619</v>
      </c>
      <c r="CP13" s="30"/>
      <c r="CR13" s="329"/>
      <c r="CS13" s="23">
        <f t="shared" si="37"/>
        <v>0</v>
      </c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</row>
    <row r="14" spans="1:190" s="16" customFormat="1" x14ac:dyDescent="0.25">
      <c r="A14" s="22" t="s">
        <v>14</v>
      </c>
      <c r="B14" s="23"/>
      <c r="C14" s="23"/>
      <c r="D14" s="23"/>
      <c r="E14" s="23"/>
      <c r="F14" s="23"/>
      <c r="G14" s="276">
        <v>0</v>
      </c>
      <c r="H14" s="276">
        <v>0</v>
      </c>
      <c r="I14" s="276">
        <v>158.37627524588399</v>
      </c>
      <c r="J14" s="276">
        <v>597.17310476301054</v>
      </c>
      <c r="K14" s="276">
        <v>0</v>
      </c>
      <c r="L14" s="276">
        <v>169.81270770721562</v>
      </c>
      <c r="M14" s="276">
        <v>453.93840587905197</v>
      </c>
      <c r="N14" s="276">
        <v>456.28021386938781</v>
      </c>
      <c r="O14" s="276">
        <v>4319.4254014161179</v>
      </c>
      <c r="P14" s="276">
        <v>2081.8680429045771</v>
      </c>
      <c r="Q14" s="276">
        <v>5464.5117731579412</v>
      </c>
      <c r="R14" s="276">
        <v>3916.0471236254289</v>
      </c>
      <c r="S14" s="276">
        <v>4286.7797434903841</v>
      </c>
      <c r="T14" s="276">
        <v>3982.5449796573193</v>
      </c>
      <c r="U14" s="276">
        <v>11299.337986812028</v>
      </c>
      <c r="V14" s="276">
        <v>37266.281050670106</v>
      </c>
      <c r="W14" s="276">
        <v>39305.85563180274</v>
      </c>
      <c r="X14" s="276">
        <v>39825.548110948119</v>
      </c>
      <c r="Y14" s="276">
        <v>24302.15285836329</v>
      </c>
      <c r="Z14" s="276">
        <v>9074.1876762166794</v>
      </c>
      <c r="AA14" s="276">
        <v>8467.5987787623017</v>
      </c>
      <c r="AB14" s="276">
        <v>10043.475176890934</v>
      </c>
      <c r="AC14" s="276">
        <v>11094.93412078757</v>
      </c>
      <c r="AD14" s="276">
        <v>8945.8791974182532</v>
      </c>
      <c r="AE14" s="276">
        <v>9467.3264548647567</v>
      </c>
      <c r="AF14" s="276">
        <v>10005.404829831823</v>
      </c>
      <c r="AG14" s="276">
        <v>18704.704243288696</v>
      </c>
      <c r="AH14" s="276">
        <v>61479.015590718016</v>
      </c>
      <c r="AI14" s="276">
        <v>67159.376438625099</v>
      </c>
      <c r="AJ14" s="276">
        <v>66916.483134767215</v>
      </c>
      <c r="AK14" s="276">
        <v>39486.39096965373</v>
      </c>
      <c r="AL14" s="276">
        <v>16391.286670723639</v>
      </c>
      <c r="AM14" s="276">
        <v>13125.924030081369</v>
      </c>
      <c r="AN14" s="276">
        <v>13410.167764012935</v>
      </c>
      <c r="AO14" s="276">
        <v>14623.775343037792</v>
      </c>
      <c r="AP14" s="276">
        <v>11799.469904855709</v>
      </c>
      <c r="AQ14" s="276">
        <v>3692.3145879389485</v>
      </c>
      <c r="AR14" s="276">
        <v>4204.7855756902136</v>
      </c>
      <c r="AS14" s="276">
        <v>6322.2450522735016</v>
      </c>
      <c r="AT14" s="276">
        <v>16998.740262906649</v>
      </c>
      <c r="AU14" s="276">
        <v>24454.531761112739</v>
      </c>
      <c r="AV14" s="276">
        <v>24505.610798255075</v>
      </c>
      <c r="AW14" s="276">
        <v>18203.425844928715</v>
      </c>
      <c r="AX14" s="276">
        <v>7851.239692067029</v>
      </c>
      <c r="AY14" s="276">
        <v>4908.0126723338617</v>
      </c>
      <c r="AZ14" s="276">
        <v>5923.4047280289233</v>
      </c>
      <c r="BA14" s="276">
        <v>6352.0312849682523</v>
      </c>
      <c r="BB14" s="276">
        <v>5614.7074151191628</v>
      </c>
      <c r="BC14" s="276">
        <v>6811.5314263690962</v>
      </c>
      <c r="BD14" s="276">
        <v>8120.8580014418112</v>
      </c>
      <c r="BE14" s="276">
        <v>16542.396630880423</v>
      </c>
      <c r="BF14" s="276">
        <v>68523.222002004739</v>
      </c>
      <c r="BG14" s="276">
        <v>36624.679884644225</v>
      </c>
      <c r="BH14" s="276">
        <v>38171.607625738019</v>
      </c>
      <c r="BI14" s="276">
        <v>19783.389279484516</v>
      </c>
      <c r="BJ14" s="276">
        <v>3636.3766774955438</v>
      </c>
      <c r="BK14" s="277">
        <v>2369.7234684198629</v>
      </c>
      <c r="BL14" s="277">
        <v>3128.0537732590456</v>
      </c>
      <c r="BM14" s="277">
        <v>11984.518930729129</v>
      </c>
      <c r="BN14" s="277">
        <v>7113.8665358065628</v>
      </c>
      <c r="BO14" s="277">
        <v>7925.8422557272715</v>
      </c>
      <c r="BP14" s="277">
        <v>9713.4254680548329</v>
      </c>
      <c r="BQ14" s="277">
        <v>18592.423872364918</v>
      </c>
      <c r="BR14" s="277">
        <v>55412.093566097436</v>
      </c>
      <c r="BS14" s="277">
        <v>60875.240777692292</v>
      </c>
      <c r="BT14" s="277">
        <v>60707.397697063396</v>
      </c>
      <c r="BU14" s="277">
        <v>39451.202552466886</v>
      </c>
      <c r="BV14" s="278">
        <v>14810.592807402834</v>
      </c>
      <c r="BW14" s="279"/>
      <c r="BX14" s="280"/>
      <c r="BY14" s="281"/>
      <c r="BZ14" s="279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9"/>
      <c r="CM14" s="29"/>
      <c r="CN14" s="170" t="s">
        <v>72</v>
      </c>
      <c r="CO14" s="29">
        <f>'[7]REVISED SUMMARY'!$X$11</f>
        <v>13121060.492273645</v>
      </c>
      <c r="CP14" s="30"/>
      <c r="CR14" s="329" t="s">
        <v>97</v>
      </c>
      <c r="CS14" s="23">
        <f t="shared" si="37"/>
        <v>0</v>
      </c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</row>
    <row r="15" spans="1:190" s="16" customFormat="1" ht="14.45" customHeight="1" x14ac:dyDescent="0.25">
      <c r="A15" s="34" t="s">
        <v>6</v>
      </c>
      <c r="B15" s="10"/>
      <c r="C15" s="10"/>
      <c r="D15" s="10"/>
      <c r="E15" s="10"/>
      <c r="F15" s="10"/>
      <c r="G15" s="276">
        <v>0</v>
      </c>
      <c r="H15" s="276">
        <v>0</v>
      </c>
      <c r="I15" s="276">
        <v>0</v>
      </c>
      <c r="J15" s="276">
        <v>0</v>
      </c>
      <c r="K15" s="276">
        <v>0</v>
      </c>
      <c r="L15" s="276">
        <v>1171.3068451326408</v>
      </c>
      <c r="M15" s="276">
        <v>2529.6001774291863</v>
      </c>
      <c r="N15" s="276">
        <v>1838.4501356835217</v>
      </c>
      <c r="O15" s="276">
        <v>3416.6709735918112</v>
      </c>
      <c r="P15" s="276">
        <v>9368.4257912663998</v>
      </c>
      <c r="Q15" s="276">
        <v>25007.893222675237</v>
      </c>
      <c r="R15" s="276">
        <v>18377.753408188204</v>
      </c>
      <c r="S15" s="276">
        <v>16903.521942794192</v>
      </c>
      <c r="T15" s="276">
        <v>7331.1472991635092</v>
      </c>
      <c r="U15" s="276">
        <v>9246.8785262646852</v>
      </c>
      <c r="V15" s="276">
        <v>23033.385093122604</v>
      </c>
      <c r="W15" s="276">
        <v>35158.684040043896</v>
      </c>
      <c r="X15" s="276">
        <v>49249.50737893011</v>
      </c>
      <c r="Y15" s="276">
        <v>57319.631133875024</v>
      </c>
      <c r="Z15" s="276">
        <v>29616.996324232954</v>
      </c>
      <c r="AA15" s="276">
        <v>41997.882571665046</v>
      </c>
      <c r="AB15" s="276">
        <v>57277.076729206019</v>
      </c>
      <c r="AC15" s="276">
        <v>59833.97917327896</v>
      </c>
      <c r="AD15" s="276">
        <v>54943.052009645617</v>
      </c>
      <c r="AE15" s="276">
        <v>56121.054110896483</v>
      </c>
      <c r="AF15" s="276">
        <v>46035.332162926439</v>
      </c>
      <c r="AG15" s="276">
        <v>48293.250035937643</v>
      </c>
      <c r="AH15" s="276">
        <v>119044.01246319769</v>
      </c>
      <c r="AI15" s="276">
        <v>147544.9976373259</v>
      </c>
      <c r="AJ15" s="276">
        <v>154848.44222777023</v>
      </c>
      <c r="AK15" s="276">
        <v>118931.58559798705</v>
      </c>
      <c r="AL15" s="276">
        <v>59668.76989156194</v>
      </c>
      <c r="AM15" s="276">
        <v>79301.158657101914</v>
      </c>
      <c r="AN15" s="276">
        <v>105658.01363871386</v>
      </c>
      <c r="AO15" s="276">
        <v>120039.81157577224</v>
      </c>
      <c r="AP15" s="276">
        <v>101216.94814655907</v>
      </c>
      <c r="AQ15" s="276">
        <v>46724.306443704292</v>
      </c>
      <c r="AR15" s="276">
        <v>35412.249737861566</v>
      </c>
      <c r="AS15" s="276">
        <v>36226.865998081863</v>
      </c>
      <c r="AT15" s="276">
        <v>98278.596815729747</v>
      </c>
      <c r="AU15" s="276">
        <v>135971.43528990331</v>
      </c>
      <c r="AV15" s="276">
        <v>125092.92989895423</v>
      </c>
      <c r="AW15" s="276">
        <v>104282.55101952376</v>
      </c>
      <c r="AX15" s="276">
        <v>57893.093169890344</v>
      </c>
      <c r="AY15" s="276">
        <v>73279.14658442419</v>
      </c>
      <c r="AZ15" s="276">
        <v>108806.09696892183</v>
      </c>
      <c r="BA15" s="276">
        <v>133689.28810683126</v>
      </c>
      <c r="BB15" s="276">
        <v>109140.9327871413</v>
      </c>
      <c r="BC15" s="276">
        <v>100535.11591136269</v>
      </c>
      <c r="BD15" s="276">
        <v>83404.612478537019</v>
      </c>
      <c r="BE15" s="276">
        <v>102325.26596933044</v>
      </c>
      <c r="BF15" s="276">
        <v>299682.65627149772</v>
      </c>
      <c r="BG15" s="276">
        <v>144161.24149628216</v>
      </c>
      <c r="BH15" s="276">
        <v>156318.97487304313</v>
      </c>
      <c r="BI15" s="276">
        <v>124387.42986012949</v>
      </c>
      <c r="BJ15" s="276">
        <v>57150.600717793219</v>
      </c>
      <c r="BK15" s="277">
        <v>70993.103094398044</v>
      </c>
      <c r="BL15" s="277">
        <v>93819.25974588003</v>
      </c>
      <c r="BM15" s="277">
        <v>110243.30355026387</v>
      </c>
      <c r="BN15" s="277">
        <v>89450.629168430809</v>
      </c>
      <c r="BO15" s="277">
        <v>91863.0681956443</v>
      </c>
      <c r="BP15" s="277">
        <v>88151.323813742027</v>
      </c>
      <c r="BQ15" s="277">
        <v>104162.98818963766</v>
      </c>
      <c r="BR15" s="277">
        <v>308343.56301096734</v>
      </c>
      <c r="BS15" s="277">
        <v>389558.52237852011</v>
      </c>
      <c r="BT15" s="277">
        <v>379493.64661458787</v>
      </c>
      <c r="BU15" s="277">
        <v>301134.14407501183</v>
      </c>
      <c r="BV15" s="282">
        <v>146683.94920108654</v>
      </c>
      <c r="BW15" s="283"/>
      <c r="BX15" s="167"/>
      <c r="BY15" s="284"/>
      <c r="BZ15" s="283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29"/>
      <c r="CM15" s="29"/>
      <c r="CN15" s="170" t="s">
        <v>81</v>
      </c>
      <c r="CO15" s="29">
        <f>'[8]YTD PROGRAM SUMMARY'!$L$11</f>
        <v>2192756.0368597512</v>
      </c>
      <c r="CP15" s="30"/>
      <c r="CQ15" s="30"/>
      <c r="CR15" s="329"/>
      <c r="CS15" s="10">
        <f t="shared" si="37"/>
        <v>0</v>
      </c>
      <c r="CT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</row>
    <row r="16" spans="1:190" s="16" customFormat="1" ht="15.75" thickBot="1" x14ac:dyDescent="0.3">
      <c r="A16" s="26"/>
      <c r="B16" s="27"/>
      <c r="C16" s="27"/>
      <c r="D16" s="27"/>
      <c r="E16" s="27"/>
      <c r="F16" s="27"/>
      <c r="G16" s="268">
        <f>G9-SUM(G10:G15)</f>
        <v>0</v>
      </c>
      <c r="H16" s="268">
        <f t="shared" ref="H16:AK16" si="38">H9-SUM(H10:H15)</f>
        <v>0</v>
      </c>
      <c r="I16" s="268">
        <f t="shared" si="38"/>
        <v>0</v>
      </c>
      <c r="J16" s="268">
        <f t="shared" si="38"/>
        <v>0</v>
      </c>
      <c r="K16" s="268">
        <f t="shared" si="38"/>
        <v>0</v>
      </c>
      <c r="L16" s="268">
        <f t="shared" si="38"/>
        <v>0</v>
      </c>
      <c r="M16" s="268">
        <f t="shared" si="38"/>
        <v>0</v>
      </c>
      <c r="N16" s="268">
        <f t="shared" si="38"/>
        <v>0</v>
      </c>
      <c r="O16" s="268">
        <f t="shared" si="38"/>
        <v>0</v>
      </c>
      <c r="P16" s="268">
        <f t="shared" si="38"/>
        <v>0</v>
      </c>
      <c r="Q16" s="268">
        <f t="shared" si="38"/>
        <v>0</v>
      </c>
      <c r="R16" s="268">
        <f t="shared" si="38"/>
        <v>0</v>
      </c>
      <c r="S16" s="268">
        <f t="shared" si="38"/>
        <v>0</v>
      </c>
      <c r="T16" s="268">
        <f t="shared" si="38"/>
        <v>0</v>
      </c>
      <c r="U16" s="268">
        <f t="shared" si="38"/>
        <v>0</v>
      </c>
      <c r="V16" s="268">
        <f t="shared" si="38"/>
        <v>0</v>
      </c>
      <c r="W16" s="268">
        <f t="shared" si="38"/>
        <v>0</v>
      </c>
      <c r="X16" s="268">
        <f t="shared" si="38"/>
        <v>0</v>
      </c>
      <c r="Y16" s="268">
        <f t="shared" si="38"/>
        <v>0</v>
      </c>
      <c r="Z16" s="285">
        <f t="shared" si="38"/>
        <v>0</v>
      </c>
      <c r="AA16" s="285">
        <f t="shared" si="38"/>
        <v>0</v>
      </c>
      <c r="AB16" s="285">
        <f t="shared" si="38"/>
        <v>0</v>
      </c>
      <c r="AC16" s="285">
        <f t="shared" si="38"/>
        <v>0</v>
      </c>
      <c r="AD16" s="285">
        <f t="shared" si="38"/>
        <v>0</v>
      </c>
      <c r="AE16" s="285">
        <f t="shared" si="38"/>
        <v>0</v>
      </c>
      <c r="AF16" s="285">
        <f t="shared" si="38"/>
        <v>0</v>
      </c>
      <c r="AG16" s="285">
        <f t="shared" si="38"/>
        <v>0</v>
      </c>
      <c r="AH16" s="285">
        <f t="shared" si="38"/>
        <v>0</v>
      </c>
      <c r="AI16" s="285">
        <f t="shared" si="38"/>
        <v>0</v>
      </c>
      <c r="AJ16" s="285">
        <f t="shared" si="38"/>
        <v>0</v>
      </c>
      <c r="AK16" s="285">
        <f t="shared" si="38"/>
        <v>0</v>
      </c>
      <c r="AL16" s="285">
        <f t="shared" ref="AL16:CK16" si="39">AL9-SUM(AL10:AL15)</f>
        <v>0</v>
      </c>
      <c r="AM16" s="285">
        <f t="shared" si="39"/>
        <v>0</v>
      </c>
      <c r="AN16" s="285">
        <f t="shared" si="39"/>
        <v>0</v>
      </c>
      <c r="AO16" s="285">
        <f t="shared" si="39"/>
        <v>0</v>
      </c>
      <c r="AP16" s="285">
        <f t="shared" si="39"/>
        <v>0</v>
      </c>
      <c r="AQ16" s="285">
        <f t="shared" si="39"/>
        <v>0</v>
      </c>
      <c r="AR16" s="285">
        <f t="shared" si="39"/>
        <v>0</v>
      </c>
      <c r="AS16" s="285">
        <f t="shared" si="39"/>
        <v>0</v>
      </c>
      <c r="AT16" s="285">
        <f t="shared" si="39"/>
        <v>0</v>
      </c>
      <c r="AU16" s="285">
        <f t="shared" si="39"/>
        <v>0</v>
      </c>
      <c r="AV16" s="285">
        <f t="shared" si="39"/>
        <v>0</v>
      </c>
      <c r="AW16" s="285">
        <f t="shared" si="39"/>
        <v>0</v>
      </c>
      <c r="AX16" s="268">
        <f t="shared" si="39"/>
        <v>0</v>
      </c>
      <c r="AY16" s="268">
        <f t="shared" si="39"/>
        <v>0</v>
      </c>
      <c r="AZ16" s="268">
        <f t="shared" si="39"/>
        <v>0</v>
      </c>
      <c r="BA16" s="268">
        <f t="shared" si="39"/>
        <v>0</v>
      </c>
      <c r="BB16" s="268">
        <f t="shared" si="39"/>
        <v>0</v>
      </c>
      <c r="BC16" s="268">
        <f t="shared" si="39"/>
        <v>0</v>
      </c>
      <c r="BD16" s="268">
        <f t="shared" si="39"/>
        <v>0</v>
      </c>
      <c r="BE16" s="268">
        <f t="shared" si="39"/>
        <v>0</v>
      </c>
      <c r="BF16" s="268">
        <f t="shared" si="39"/>
        <v>0</v>
      </c>
      <c r="BG16" s="268">
        <f t="shared" si="39"/>
        <v>0</v>
      </c>
      <c r="BH16" s="268">
        <f t="shared" si="39"/>
        <v>0</v>
      </c>
      <c r="BI16" s="268">
        <f t="shared" si="39"/>
        <v>0</v>
      </c>
      <c r="BJ16" s="268">
        <f t="shared" si="39"/>
        <v>0</v>
      </c>
      <c r="BK16" s="268">
        <f t="shared" si="39"/>
        <v>0</v>
      </c>
      <c r="BL16" s="268">
        <f t="shared" si="39"/>
        <v>0</v>
      </c>
      <c r="BM16" s="268">
        <f t="shared" si="39"/>
        <v>0</v>
      </c>
      <c r="BN16" s="268">
        <f t="shared" si="39"/>
        <v>0</v>
      </c>
      <c r="BO16" s="268">
        <f t="shared" si="39"/>
        <v>0</v>
      </c>
      <c r="BP16" s="268">
        <f t="shared" si="39"/>
        <v>0</v>
      </c>
      <c r="BQ16" s="268">
        <f t="shared" si="39"/>
        <v>0</v>
      </c>
      <c r="BR16" s="268">
        <f t="shared" si="39"/>
        <v>0</v>
      </c>
      <c r="BS16" s="268">
        <f t="shared" si="39"/>
        <v>0</v>
      </c>
      <c r="BT16" s="268">
        <f t="shared" si="39"/>
        <v>0</v>
      </c>
      <c r="BU16" s="268">
        <f t="shared" si="39"/>
        <v>0</v>
      </c>
      <c r="BV16" s="286">
        <f t="shared" si="39"/>
        <v>0</v>
      </c>
      <c r="BW16" s="270">
        <f t="shared" si="39"/>
        <v>0</v>
      </c>
      <c r="BX16" s="268">
        <f t="shared" si="39"/>
        <v>0</v>
      </c>
      <c r="BY16" s="269">
        <f t="shared" si="39"/>
        <v>0</v>
      </c>
      <c r="BZ16" s="270">
        <f t="shared" si="39"/>
        <v>0</v>
      </c>
      <c r="CA16" s="268">
        <f t="shared" si="39"/>
        <v>0</v>
      </c>
      <c r="CB16" s="268">
        <f t="shared" si="39"/>
        <v>0</v>
      </c>
      <c r="CC16" s="268">
        <f t="shared" si="39"/>
        <v>0</v>
      </c>
      <c r="CD16" s="268">
        <f t="shared" si="39"/>
        <v>0</v>
      </c>
      <c r="CE16" s="268">
        <f t="shared" si="39"/>
        <v>0</v>
      </c>
      <c r="CF16" s="268">
        <f t="shared" si="39"/>
        <v>0</v>
      </c>
      <c r="CG16" s="268">
        <f t="shared" si="39"/>
        <v>0</v>
      </c>
      <c r="CH16" s="268">
        <f t="shared" si="39"/>
        <v>0</v>
      </c>
      <c r="CI16" s="268">
        <f t="shared" si="39"/>
        <v>0</v>
      </c>
      <c r="CJ16" s="268">
        <f t="shared" si="39"/>
        <v>0</v>
      </c>
      <c r="CK16" s="268">
        <f t="shared" si="39"/>
        <v>0</v>
      </c>
      <c r="CL16" s="5" t="s">
        <v>1</v>
      </c>
      <c r="CM16" s="29"/>
      <c r="CN16" s="88" t="s">
        <v>82</v>
      </c>
      <c r="CO16" s="88">
        <f>SUM(CO10:CO15)</f>
        <v>95994419.809623659</v>
      </c>
      <c r="CP16" s="30"/>
      <c r="CQ16" s="30"/>
      <c r="CR16" s="329" t="s">
        <v>98</v>
      </c>
      <c r="CS16" s="27">
        <f>CS9-SUM(CS10:CS15)</f>
        <v>0</v>
      </c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</row>
    <row r="17" spans="1:190" s="9" customFormat="1" ht="14.45" customHeight="1" x14ac:dyDescent="0.25">
      <c r="A17" s="25" t="s">
        <v>52</v>
      </c>
      <c r="B17" s="6"/>
      <c r="C17" s="6"/>
      <c r="D17" s="6"/>
      <c r="E17" s="6"/>
      <c r="F17" s="6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87"/>
      <c r="AA17" s="272"/>
      <c r="AB17" s="288"/>
      <c r="AC17" s="287"/>
      <c r="AD17" s="272"/>
      <c r="AE17" s="272"/>
      <c r="AF17" s="272"/>
      <c r="AG17" s="272"/>
      <c r="AH17" s="272"/>
      <c r="AI17" s="272"/>
      <c r="AJ17" s="272"/>
      <c r="AK17" s="272"/>
      <c r="AL17" s="287"/>
      <c r="AM17" s="272"/>
      <c r="AN17" s="272"/>
      <c r="AO17" s="287"/>
      <c r="AP17" s="272"/>
      <c r="AQ17" s="272"/>
      <c r="AR17" s="272"/>
      <c r="AS17" s="272"/>
      <c r="AT17" s="272"/>
      <c r="AU17" s="272"/>
      <c r="AV17" s="272"/>
      <c r="AW17" s="272"/>
      <c r="AX17" s="272"/>
      <c r="AY17" s="274"/>
      <c r="AZ17" s="272"/>
      <c r="BA17" s="272"/>
      <c r="BB17" s="274"/>
      <c r="BC17" s="272"/>
      <c r="BD17" s="272"/>
      <c r="BE17" s="272"/>
      <c r="BF17" s="272"/>
      <c r="BG17" s="272"/>
      <c r="BH17" s="272"/>
      <c r="BI17" s="272"/>
      <c r="BJ17" s="287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3"/>
      <c r="BW17" s="289">
        <f>'[6]REVISED SUMMARY'!AK95</f>
        <v>104766.47600410417</v>
      </c>
      <c r="BX17" s="290">
        <f>'[6]REVISED SUMMARY'!AL95</f>
        <v>117737.43420965486</v>
      </c>
      <c r="BY17" s="291">
        <f>'[6]REVISED SUMMARY'!AM95</f>
        <v>119854.57571328446</v>
      </c>
      <c r="BZ17" s="289">
        <f>'[6]REVISED SUMMARY'!AN95</f>
        <v>101032.62966908308</v>
      </c>
      <c r="CA17" s="290">
        <f>'[6]REVISED SUMMARY'!AO95</f>
        <v>104716.52268118065</v>
      </c>
      <c r="CB17" s="290">
        <f>'[6]REVISED SUMMARY'!AP95</f>
        <v>94222.402319241955</v>
      </c>
      <c r="CC17" s="290">
        <f>'[6]REVISED SUMMARY'!AQ95</f>
        <v>113593.0646632795</v>
      </c>
      <c r="CD17" s="290">
        <f>'[6]REVISED SUMMARY'!AR95</f>
        <v>0</v>
      </c>
      <c r="CE17" s="290">
        <f>'[6]REVISED SUMMARY'!AS95</f>
        <v>0</v>
      </c>
      <c r="CF17" s="290">
        <f>'[6]REVISED SUMMARY'!AT95</f>
        <v>0</v>
      </c>
      <c r="CG17" s="290">
        <f>'[6]REVISED SUMMARY'!AU95</f>
        <v>0</v>
      </c>
      <c r="CH17" s="290">
        <f>'[6]REVISED SUMMARY'!AV95</f>
        <v>0</v>
      </c>
      <c r="CI17" s="290">
        <f>'[6]REVISED SUMMARY'!AW95</f>
        <v>0</v>
      </c>
      <c r="CJ17" s="290">
        <f>'[6]REVISED SUMMARY'!AX95</f>
        <v>0</v>
      </c>
      <c r="CK17" s="290">
        <f>'[6]REVISED SUMMARY'!AY95</f>
        <v>0</v>
      </c>
      <c r="CL17" s="88">
        <f>SUM(B17:CK17)</f>
        <v>755923.10525982862</v>
      </c>
      <c r="CM17" s="29"/>
      <c r="CN17" s="88" t="s">
        <v>17</v>
      </c>
      <c r="CO17" s="88">
        <f>CO16-CL9</f>
        <v>0</v>
      </c>
      <c r="CP17" s="30"/>
      <c r="CQ17" s="30"/>
      <c r="CR17" s="329"/>
      <c r="CS17" s="53">
        <f>SUM(BZ17:CK17)</f>
        <v>413564.61933278519</v>
      </c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</row>
    <row r="18" spans="1:190" s="16" customFormat="1" x14ac:dyDescent="0.25">
      <c r="A18" s="22" t="s">
        <v>10</v>
      </c>
      <c r="B18" s="23"/>
      <c r="C18" s="23"/>
      <c r="D18" s="23"/>
      <c r="E18" s="23"/>
      <c r="F18" s="23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92"/>
      <c r="AA18" s="280"/>
      <c r="AB18" s="280"/>
      <c r="AC18" s="292"/>
      <c r="AD18" s="280"/>
      <c r="AE18" s="280"/>
      <c r="AF18" s="280"/>
      <c r="AG18" s="280"/>
      <c r="AH18" s="280"/>
      <c r="AI18" s="280"/>
      <c r="AJ18" s="280"/>
      <c r="AK18" s="280"/>
      <c r="AL18" s="292"/>
      <c r="AM18" s="280"/>
      <c r="AN18" s="280"/>
      <c r="AO18" s="292"/>
      <c r="AP18" s="280"/>
      <c r="AQ18" s="280"/>
      <c r="AR18" s="280"/>
      <c r="AS18" s="280"/>
      <c r="AT18" s="280"/>
      <c r="AU18" s="280"/>
      <c r="AV18" s="280"/>
      <c r="AW18" s="280"/>
      <c r="AX18" s="280"/>
      <c r="AY18" s="279"/>
      <c r="AZ18" s="280"/>
      <c r="BA18" s="280"/>
      <c r="BB18" s="279"/>
      <c r="BC18" s="280"/>
      <c r="BD18" s="280"/>
      <c r="BE18" s="280"/>
      <c r="BF18" s="280"/>
      <c r="BG18" s="280"/>
      <c r="BH18" s="280"/>
      <c r="BI18" s="280"/>
      <c r="BJ18" s="292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93"/>
      <c r="BW18" s="294">
        <f>'[6]REVISED SUMMARY'!AK98</f>
        <v>613.21368343637005</v>
      </c>
      <c r="BX18" s="277">
        <f>'[6]REVISED SUMMARY'!AL98</f>
        <v>660.82966542392217</v>
      </c>
      <c r="BY18" s="295">
        <f>'[6]REVISED SUMMARY'!AM98</f>
        <v>657.69184938890339</v>
      </c>
      <c r="BZ18" s="294">
        <f>'[6]REVISED SUMMARY'!AN98</f>
        <v>574.81948132715104</v>
      </c>
      <c r="CA18" s="277">
        <f>'[6]REVISED SUMMARY'!AO98</f>
        <v>367.49099043857467</v>
      </c>
      <c r="CB18" s="277">
        <f>'[6]REVISED SUMMARY'!AP98</f>
        <v>-1536.0988125582962</v>
      </c>
      <c r="CC18" s="277">
        <f>'[6]REVISED SUMMARY'!AQ98</f>
        <v>-9724.2686787727962</v>
      </c>
      <c r="CD18" s="277">
        <f>'[6]REVISED SUMMARY'!AR98</f>
        <v>0</v>
      </c>
      <c r="CE18" s="277">
        <f>'[6]REVISED SUMMARY'!AS98</f>
        <v>0</v>
      </c>
      <c r="CF18" s="277">
        <f>'[6]REVISED SUMMARY'!AT98</f>
        <v>0</v>
      </c>
      <c r="CG18" s="277">
        <f>'[6]REVISED SUMMARY'!AU98</f>
        <v>0</v>
      </c>
      <c r="CH18" s="277">
        <f>'[6]REVISED SUMMARY'!AV98</f>
        <v>0</v>
      </c>
      <c r="CI18" s="277">
        <f>'[6]REVISED SUMMARY'!AW98</f>
        <v>0</v>
      </c>
      <c r="CJ18" s="277">
        <f>'[6]REVISED SUMMARY'!AX98</f>
        <v>0</v>
      </c>
      <c r="CK18" s="277">
        <f>'[6]REVISED SUMMARY'!AY98</f>
        <v>0</v>
      </c>
      <c r="CL18" s="29"/>
      <c r="CM18" s="29"/>
      <c r="CP18" s="30"/>
      <c r="CQ18" s="30"/>
      <c r="CR18" s="329" t="s">
        <v>101</v>
      </c>
      <c r="CS18" s="54">
        <f t="shared" ref="CS18:CS23" si="40">SUM(BZ18:CK18)</f>
        <v>-10318.057019565367</v>
      </c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</row>
    <row r="19" spans="1:190" s="16" customFormat="1" x14ac:dyDescent="0.25">
      <c r="A19" s="22" t="s">
        <v>11</v>
      </c>
      <c r="B19" s="23"/>
      <c r="C19" s="23"/>
      <c r="D19" s="23"/>
      <c r="E19" s="23"/>
      <c r="F19" s="23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92"/>
      <c r="AA19" s="280"/>
      <c r="AB19" s="280"/>
      <c r="AC19" s="292"/>
      <c r="AD19" s="280"/>
      <c r="AE19" s="280"/>
      <c r="AF19" s="280"/>
      <c r="AG19" s="280"/>
      <c r="AH19" s="280"/>
      <c r="AI19" s="280"/>
      <c r="AJ19" s="280"/>
      <c r="AK19" s="280"/>
      <c r="AL19" s="292"/>
      <c r="AM19" s="280"/>
      <c r="AN19" s="280"/>
      <c r="AO19" s="292"/>
      <c r="AP19" s="280"/>
      <c r="AQ19" s="280"/>
      <c r="AR19" s="280"/>
      <c r="AS19" s="280"/>
      <c r="AT19" s="280"/>
      <c r="AU19" s="280"/>
      <c r="AV19" s="280"/>
      <c r="AW19" s="280"/>
      <c r="AX19" s="280"/>
      <c r="AY19" s="279"/>
      <c r="AZ19" s="280"/>
      <c r="BA19" s="280"/>
      <c r="BB19" s="279"/>
      <c r="BC19" s="280"/>
      <c r="BD19" s="280"/>
      <c r="BE19" s="280"/>
      <c r="BF19" s="280"/>
      <c r="BG19" s="280"/>
      <c r="BH19" s="280"/>
      <c r="BI19" s="280"/>
      <c r="BJ19" s="292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93"/>
      <c r="BW19" s="294">
        <f>'[6]REVISED SUMMARY'!AK99</f>
        <v>25499.461885606182</v>
      </c>
      <c r="BX19" s="277">
        <f>'[6]REVISED SUMMARY'!AL99</f>
        <v>28399.793140362148</v>
      </c>
      <c r="BY19" s="295">
        <f>'[6]REVISED SUMMARY'!AM99</f>
        <v>28721.742834592969</v>
      </c>
      <c r="BZ19" s="294">
        <f>'[6]REVISED SUMMARY'!AN99</f>
        <v>22394.086247998599</v>
      </c>
      <c r="CA19" s="277">
        <f>'[6]REVISED SUMMARY'!AO99</f>
        <v>23873.448148312938</v>
      </c>
      <c r="CB19" s="277">
        <f>'[6]REVISED SUMMARY'!AP99</f>
        <v>24612.48432075396</v>
      </c>
      <c r="CC19" s="277">
        <f>'[6]REVISED SUMMARY'!AQ99</f>
        <v>31870.003927944857</v>
      </c>
      <c r="CD19" s="277">
        <f>'[6]REVISED SUMMARY'!AR99</f>
        <v>0</v>
      </c>
      <c r="CE19" s="277">
        <f>'[6]REVISED SUMMARY'!AS99</f>
        <v>0</v>
      </c>
      <c r="CF19" s="277">
        <f>'[6]REVISED SUMMARY'!AT99</f>
        <v>0</v>
      </c>
      <c r="CG19" s="277">
        <f>'[6]REVISED SUMMARY'!AU99</f>
        <v>0</v>
      </c>
      <c r="CH19" s="277">
        <f>'[6]REVISED SUMMARY'!AV99</f>
        <v>0</v>
      </c>
      <c r="CI19" s="277">
        <f>'[6]REVISED SUMMARY'!AW99</f>
        <v>0</v>
      </c>
      <c r="CJ19" s="277">
        <f>'[6]REVISED SUMMARY'!AX99</f>
        <v>0</v>
      </c>
      <c r="CK19" s="277">
        <f>'[6]REVISED SUMMARY'!AY99</f>
        <v>0</v>
      </c>
      <c r="CL19" s="29"/>
      <c r="CM19" s="29"/>
      <c r="CN19" s="88" t="s">
        <v>26</v>
      </c>
      <c r="CO19" s="29"/>
      <c r="CP19" s="30"/>
      <c r="CQ19" s="30"/>
      <c r="CR19" s="329"/>
      <c r="CS19" s="54">
        <f t="shared" si="40"/>
        <v>102750.02264501035</v>
      </c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</row>
    <row r="20" spans="1:190" s="16" customFormat="1" x14ac:dyDescent="0.25">
      <c r="A20" s="22" t="s">
        <v>12</v>
      </c>
      <c r="B20" s="23"/>
      <c r="C20" s="23"/>
      <c r="D20" s="23"/>
      <c r="E20" s="23"/>
      <c r="F20" s="23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92"/>
      <c r="AA20" s="280"/>
      <c r="AB20" s="280"/>
      <c r="AC20" s="292"/>
      <c r="AD20" s="280"/>
      <c r="AE20" s="280"/>
      <c r="AF20" s="280"/>
      <c r="AG20" s="280"/>
      <c r="AH20" s="280"/>
      <c r="AI20" s="280"/>
      <c r="AJ20" s="280"/>
      <c r="AK20" s="280"/>
      <c r="AL20" s="292"/>
      <c r="AM20" s="280"/>
      <c r="AN20" s="280"/>
      <c r="AO20" s="292"/>
      <c r="AP20" s="280"/>
      <c r="AQ20" s="280"/>
      <c r="AR20" s="280"/>
      <c r="AS20" s="280"/>
      <c r="AT20" s="280"/>
      <c r="AU20" s="280"/>
      <c r="AV20" s="280"/>
      <c r="AW20" s="280"/>
      <c r="AX20" s="280"/>
      <c r="AY20" s="279"/>
      <c r="AZ20" s="280"/>
      <c r="BA20" s="280"/>
      <c r="BB20" s="279"/>
      <c r="BC20" s="280"/>
      <c r="BD20" s="280"/>
      <c r="BE20" s="280"/>
      <c r="BF20" s="280"/>
      <c r="BG20" s="280"/>
      <c r="BH20" s="280"/>
      <c r="BI20" s="280"/>
      <c r="BJ20" s="292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93"/>
      <c r="BW20" s="294">
        <f>'[6]REVISED SUMMARY'!AK100</f>
        <v>53382.116879840723</v>
      </c>
      <c r="BX20" s="277">
        <f>'[6]REVISED SUMMARY'!AL100</f>
        <v>61972.038748106381</v>
      </c>
      <c r="BY20" s="295">
        <f>'[6]REVISED SUMMARY'!AM100</f>
        <v>62759.840083029005</v>
      </c>
      <c r="BZ20" s="294">
        <f>'[6]REVISED SUMMARY'!AN100</f>
        <v>54465.177399652312</v>
      </c>
      <c r="CA20" s="277">
        <f>'[6]REVISED SUMMARY'!AO100</f>
        <v>55449.668294783209</v>
      </c>
      <c r="CB20" s="277">
        <f>'[6]REVISED SUMMARY'!AP100</f>
        <v>46486.325615011476</v>
      </c>
      <c r="CC20" s="277">
        <f>'[6]REVISED SUMMARY'!AQ100</f>
        <v>55654.341757587114</v>
      </c>
      <c r="CD20" s="277">
        <f>'[6]REVISED SUMMARY'!AR100</f>
        <v>0</v>
      </c>
      <c r="CE20" s="277">
        <f>'[6]REVISED SUMMARY'!AS100</f>
        <v>0</v>
      </c>
      <c r="CF20" s="277">
        <f>'[6]REVISED SUMMARY'!AT100</f>
        <v>0</v>
      </c>
      <c r="CG20" s="277">
        <f>'[6]REVISED SUMMARY'!AU100</f>
        <v>0</v>
      </c>
      <c r="CH20" s="277">
        <f>'[6]REVISED SUMMARY'!AV100</f>
        <v>0</v>
      </c>
      <c r="CI20" s="277">
        <f>'[6]REVISED SUMMARY'!AW100</f>
        <v>0</v>
      </c>
      <c r="CJ20" s="277">
        <f>'[6]REVISED SUMMARY'!AX100</f>
        <v>0</v>
      </c>
      <c r="CK20" s="277">
        <f>'[6]REVISED SUMMARY'!AY100</f>
        <v>0</v>
      </c>
      <c r="CL20" s="29"/>
      <c r="CM20" s="29"/>
      <c r="CN20" s="29" t="s">
        <v>75</v>
      </c>
      <c r="CO20" s="29">
        <f>'[3]Revised Summary'!$BK$11</f>
        <v>14090948.452100439</v>
      </c>
      <c r="CP20" s="30"/>
      <c r="CQ20" s="30"/>
      <c r="CR20" s="329" t="s">
        <v>102</v>
      </c>
      <c r="CS20" s="54">
        <f t="shared" si="40"/>
        <v>212055.51306703413</v>
      </c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</row>
    <row r="21" spans="1:190" s="16" customFormat="1" x14ac:dyDescent="0.25">
      <c r="A21" s="22" t="s">
        <v>13</v>
      </c>
      <c r="B21" s="23"/>
      <c r="C21" s="23"/>
      <c r="D21" s="23"/>
      <c r="E21" s="23"/>
      <c r="F21" s="23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92"/>
      <c r="AA21" s="280"/>
      <c r="AB21" s="280"/>
      <c r="AC21" s="292"/>
      <c r="AD21" s="280"/>
      <c r="AE21" s="280"/>
      <c r="AF21" s="280"/>
      <c r="AG21" s="280"/>
      <c r="AH21" s="280"/>
      <c r="AI21" s="280"/>
      <c r="AJ21" s="280"/>
      <c r="AK21" s="280"/>
      <c r="AL21" s="292"/>
      <c r="AM21" s="280"/>
      <c r="AN21" s="280"/>
      <c r="AO21" s="292"/>
      <c r="AP21" s="280"/>
      <c r="AQ21" s="280"/>
      <c r="AR21" s="280"/>
      <c r="AS21" s="280"/>
      <c r="AT21" s="280"/>
      <c r="AU21" s="280"/>
      <c r="AV21" s="280"/>
      <c r="AW21" s="280"/>
      <c r="AX21" s="280"/>
      <c r="AY21" s="279"/>
      <c r="AZ21" s="280"/>
      <c r="BA21" s="280"/>
      <c r="BB21" s="279"/>
      <c r="BC21" s="280"/>
      <c r="BD21" s="280"/>
      <c r="BE21" s="280"/>
      <c r="BF21" s="280"/>
      <c r="BG21" s="280"/>
      <c r="BH21" s="280"/>
      <c r="BI21" s="280"/>
      <c r="BJ21" s="292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93"/>
      <c r="BW21" s="294">
        <f>'[6]REVISED SUMMARY'!AK101</f>
        <v>18771.015512852275</v>
      </c>
      <c r="BX21" s="277">
        <f>'[6]REVISED SUMMARY'!AL101</f>
        <v>19188.454187814761</v>
      </c>
      <c r="BY21" s="295">
        <f>'[6]REVISED SUMMARY'!AM101</f>
        <v>20130.504238559359</v>
      </c>
      <c r="BZ21" s="294">
        <f>'[6]REVISED SUMMARY'!AN101</f>
        <v>17289.506374060446</v>
      </c>
      <c r="CA21" s="277">
        <f>'[6]REVISED SUMMARY'!AO101</f>
        <v>18687.659537780528</v>
      </c>
      <c r="CB21" s="277">
        <f>'[6]REVISED SUMMARY'!AP101</f>
        <v>18498.346212528933</v>
      </c>
      <c r="CC21" s="277">
        <f>'[6]REVISED SUMMARY'!AQ101</f>
        <v>26012.706078367406</v>
      </c>
      <c r="CD21" s="277">
        <f>'[6]REVISED SUMMARY'!AR101</f>
        <v>0</v>
      </c>
      <c r="CE21" s="277">
        <f>'[6]REVISED SUMMARY'!AS101</f>
        <v>0</v>
      </c>
      <c r="CF21" s="277">
        <f>'[6]REVISED SUMMARY'!AT101</f>
        <v>0</v>
      </c>
      <c r="CG21" s="277">
        <f>'[6]REVISED SUMMARY'!AU101</f>
        <v>0</v>
      </c>
      <c r="CH21" s="277">
        <f>'[6]REVISED SUMMARY'!AV101</f>
        <v>0</v>
      </c>
      <c r="CI21" s="277">
        <f>'[6]REVISED SUMMARY'!AW101</f>
        <v>0</v>
      </c>
      <c r="CJ21" s="277">
        <f>'[6]REVISED SUMMARY'!AX101</f>
        <v>0</v>
      </c>
      <c r="CK21" s="277">
        <f>'[6]REVISED SUMMARY'!AY101</f>
        <v>0</v>
      </c>
      <c r="CL21" s="29"/>
      <c r="CM21" s="29"/>
      <c r="CN21" s="29" t="s">
        <v>76</v>
      </c>
      <c r="CO21" s="29">
        <f>'[4]Revised Summary'!$AY$11</f>
        <v>25155889.244022183</v>
      </c>
      <c r="CP21" s="30"/>
      <c r="CQ21" s="30"/>
      <c r="CR21" s="329"/>
      <c r="CS21" s="54">
        <f t="shared" si="40"/>
        <v>80488.21820273732</v>
      </c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</row>
    <row r="22" spans="1:190" s="16" customFormat="1" ht="14.45" customHeight="1" x14ac:dyDescent="0.25">
      <c r="A22" s="22" t="s">
        <v>14</v>
      </c>
      <c r="B22" s="23"/>
      <c r="C22" s="23"/>
      <c r="D22" s="23"/>
      <c r="E22" s="23"/>
      <c r="F22" s="23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92"/>
      <c r="AA22" s="280"/>
      <c r="AB22" s="280"/>
      <c r="AC22" s="292"/>
      <c r="AD22" s="280"/>
      <c r="AE22" s="280"/>
      <c r="AF22" s="280"/>
      <c r="AG22" s="280"/>
      <c r="AH22" s="280"/>
      <c r="AI22" s="280"/>
      <c r="AJ22" s="280"/>
      <c r="AK22" s="280"/>
      <c r="AL22" s="292"/>
      <c r="AM22" s="280"/>
      <c r="AN22" s="280"/>
      <c r="AO22" s="292"/>
      <c r="AP22" s="280"/>
      <c r="AQ22" s="280"/>
      <c r="AR22" s="280"/>
      <c r="AS22" s="280"/>
      <c r="AT22" s="280"/>
      <c r="AU22" s="280"/>
      <c r="AV22" s="280"/>
      <c r="AW22" s="280"/>
      <c r="AX22" s="280"/>
      <c r="AY22" s="279"/>
      <c r="AZ22" s="280"/>
      <c r="BA22" s="280"/>
      <c r="BB22" s="279"/>
      <c r="BC22" s="280"/>
      <c r="BD22" s="280"/>
      <c r="BE22" s="280"/>
      <c r="BF22" s="280"/>
      <c r="BG22" s="280"/>
      <c r="BH22" s="280"/>
      <c r="BI22" s="280"/>
      <c r="BJ22" s="292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93"/>
      <c r="BW22" s="294">
        <f>'[6]REVISED SUMMARY'!AK102</f>
        <v>906.90317160353288</v>
      </c>
      <c r="BX22" s="277">
        <f>'[6]REVISED SUMMARY'!AL102</f>
        <v>766.5131902369933</v>
      </c>
      <c r="BY22" s="295">
        <f>'[6]REVISED SUMMARY'!AM102</f>
        <v>676.88308595201238</v>
      </c>
      <c r="BZ22" s="294">
        <f>'[6]REVISED SUMMARY'!AN102</f>
        <v>732.37228770952265</v>
      </c>
      <c r="CA22" s="277">
        <f>'[6]REVISED SUMMARY'!AO102</f>
        <v>905.60206218099097</v>
      </c>
      <c r="CB22" s="277">
        <f>'[6]REVISED SUMMARY'!AP102</f>
        <v>1279.8334058537159</v>
      </c>
      <c r="CC22" s="277">
        <f>'[6]REVISED SUMMARY'!AQ102</f>
        <v>3805.7169770193095</v>
      </c>
      <c r="CD22" s="277">
        <f>'[6]REVISED SUMMARY'!AR102</f>
        <v>0</v>
      </c>
      <c r="CE22" s="277">
        <f>'[6]REVISED SUMMARY'!AS102</f>
        <v>0</v>
      </c>
      <c r="CF22" s="277">
        <f>'[6]REVISED SUMMARY'!AT102</f>
        <v>0</v>
      </c>
      <c r="CG22" s="277">
        <f>'[6]REVISED SUMMARY'!AU102</f>
        <v>0</v>
      </c>
      <c r="CH22" s="277">
        <f>'[6]REVISED SUMMARY'!AV102</f>
        <v>0</v>
      </c>
      <c r="CI22" s="277">
        <f>'[6]REVISED SUMMARY'!AW102</f>
        <v>0</v>
      </c>
      <c r="CJ22" s="277">
        <f>'[6]REVISED SUMMARY'!AX102</f>
        <v>0</v>
      </c>
      <c r="CK22" s="277">
        <f>'[6]REVISED SUMMARY'!AY102</f>
        <v>0</v>
      </c>
      <c r="CL22" s="29"/>
      <c r="CM22" s="29"/>
      <c r="CN22" s="29" t="s">
        <v>77</v>
      </c>
      <c r="CO22" s="29">
        <f>'[5]Revised Summary'!$AY$11</f>
        <v>30297403.224354014</v>
      </c>
      <c r="CP22" s="30"/>
      <c r="CQ22" s="30"/>
      <c r="CR22" s="333" t="s">
        <v>99</v>
      </c>
      <c r="CS22" s="54">
        <f t="shared" si="40"/>
        <v>6723.5247327635389</v>
      </c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</row>
    <row r="23" spans="1:190" s="16" customFormat="1" x14ac:dyDescent="0.25">
      <c r="A23" s="34" t="s">
        <v>6</v>
      </c>
      <c r="B23" s="10"/>
      <c r="C23" s="10"/>
      <c r="D23" s="10"/>
      <c r="E23" s="10"/>
      <c r="F23" s="10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59"/>
      <c r="AA23" s="167"/>
      <c r="AB23" s="167"/>
      <c r="AC23" s="159"/>
      <c r="AD23" s="167"/>
      <c r="AE23" s="167"/>
      <c r="AF23" s="167"/>
      <c r="AG23" s="167"/>
      <c r="AH23" s="167"/>
      <c r="AI23" s="167"/>
      <c r="AJ23" s="167"/>
      <c r="AK23" s="167"/>
      <c r="AL23" s="159"/>
      <c r="AM23" s="167"/>
      <c r="AN23" s="167"/>
      <c r="AO23" s="159"/>
      <c r="AP23" s="167"/>
      <c r="AQ23" s="167"/>
      <c r="AR23" s="167"/>
      <c r="AS23" s="167"/>
      <c r="AT23" s="167"/>
      <c r="AU23" s="167"/>
      <c r="AV23" s="167"/>
      <c r="AW23" s="167"/>
      <c r="AX23" s="167"/>
      <c r="AY23" s="283"/>
      <c r="AZ23" s="167"/>
      <c r="BA23" s="167"/>
      <c r="BB23" s="283"/>
      <c r="BC23" s="167"/>
      <c r="BD23" s="167"/>
      <c r="BE23" s="167"/>
      <c r="BF23" s="167"/>
      <c r="BG23" s="167"/>
      <c r="BH23" s="167"/>
      <c r="BI23" s="167"/>
      <c r="BJ23" s="159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296"/>
      <c r="BW23" s="297">
        <f>'[6]REVISED SUMMARY'!AK111</f>
        <v>5593.7648707650924</v>
      </c>
      <c r="BX23" s="298">
        <f>'[6]REVISED SUMMARY'!AL111</f>
        <v>6749.8052777106659</v>
      </c>
      <c r="BY23" s="299">
        <f>'[6]REVISED SUMMARY'!AM111</f>
        <v>6907.9136217622199</v>
      </c>
      <c r="BZ23" s="297">
        <f>'[6]REVISED SUMMARY'!AN111</f>
        <v>5576.6678783350471</v>
      </c>
      <c r="CA23" s="298">
        <f>'[6]REVISED SUMMARY'!AO111</f>
        <v>5432.6536476844158</v>
      </c>
      <c r="CB23" s="298">
        <f>'[6]REVISED SUMMARY'!AP111</f>
        <v>4881.5115776521707</v>
      </c>
      <c r="CC23" s="298">
        <f>'[6]REVISED SUMMARY'!AQ111</f>
        <v>5974.5646011335994</v>
      </c>
      <c r="CD23" s="298">
        <f>'[6]REVISED SUMMARY'!AR111</f>
        <v>0</v>
      </c>
      <c r="CE23" s="298">
        <f>'[6]REVISED SUMMARY'!AS111</f>
        <v>0</v>
      </c>
      <c r="CF23" s="298">
        <f>'[6]REVISED SUMMARY'!AT111</f>
        <v>0</v>
      </c>
      <c r="CG23" s="298">
        <f>'[6]REVISED SUMMARY'!AU111</f>
        <v>0</v>
      </c>
      <c r="CH23" s="298">
        <f>'[6]REVISED SUMMARY'!AV111</f>
        <v>0</v>
      </c>
      <c r="CI23" s="298">
        <f>'[6]REVISED SUMMARY'!AW111</f>
        <v>0</v>
      </c>
      <c r="CJ23" s="298">
        <f>'[6]REVISED SUMMARY'!AX111</f>
        <v>0</v>
      </c>
      <c r="CK23" s="298">
        <f>'[6]REVISED SUMMARY'!AY111</f>
        <v>0</v>
      </c>
      <c r="CL23" s="29"/>
      <c r="CM23" s="29"/>
      <c r="CN23" s="29" t="s">
        <v>70</v>
      </c>
      <c r="CO23" s="29">
        <f>'[6]REVISED SUMMARY'!$AY$11</f>
        <v>11892285.465273451</v>
      </c>
      <c r="CP23" s="30"/>
      <c r="CQ23" s="30"/>
      <c r="CR23" s="333"/>
      <c r="CS23" s="55">
        <f t="shared" si="40"/>
        <v>21865.397704805233</v>
      </c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</row>
    <row r="24" spans="1:190" s="16" customFormat="1" ht="15.75" thickBot="1" x14ac:dyDescent="0.3">
      <c r="A24" s="26"/>
      <c r="B24" s="37"/>
      <c r="C24" s="37"/>
      <c r="D24" s="37"/>
      <c r="E24" s="37"/>
      <c r="F24" s="37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0">
        <f t="shared" ref="AM24:AO24" si="41">AM17-SUM(AM18:AM23)</f>
        <v>0</v>
      </c>
      <c r="AN24" s="300">
        <f t="shared" si="41"/>
        <v>0</v>
      </c>
      <c r="AO24" s="301">
        <f t="shared" si="41"/>
        <v>0</v>
      </c>
      <c r="AP24" s="300">
        <f t="shared" ref="AP24:BA24" si="42">AP17-SUM(AP18:AP23)</f>
        <v>0</v>
      </c>
      <c r="AQ24" s="300">
        <f t="shared" si="42"/>
        <v>0</v>
      </c>
      <c r="AR24" s="300">
        <f t="shared" si="42"/>
        <v>0</v>
      </c>
      <c r="AS24" s="300">
        <f t="shared" si="42"/>
        <v>0</v>
      </c>
      <c r="AT24" s="300">
        <f t="shared" si="42"/>
        <v>0</v>
      </c>
      <c r="AU24" s="300">
        <f t="shared" si="42"/>
        <v>0</v>
      </c>
      <c r="AV24" s="300">
        <f t="shared" si="42"/>
        <v>0</v>
      </c>
      <c r="AW24" s="300">
        <f t="shared" si="42"/>
        <v>0</v>
      </c>
      <c r="AX24" s="300">
        <f t="shared" ref="AX24" si="43">AX17-SUM(AX18:AX23)</f>
        <v>0</v>
      </c>
      <c r="AY24" s="302">
        <f t="shared" si="42"/>
        <v>0</v>
      </c>
      <c r="AZ24" s="300">
        <f t="shared" si="42"/>
        <v>0</v>
      </c>
      <c r="BA24" s="300">
        <f t="shared" si="42"/>
        <v>0</v>
      </c>
      <c r="BB24" s="302">
        <f t="shared" ref="BB24:CK24" si="44">BB17-SUM(BB18:BB23)</f>
        <v>0</v>
      </c>
      <c r="BC24" s="300">
        <f t="shared" si="44"/>
        <v>0</v>
      </c>
      <c r="BD24" s="300">
        <f t="shared" si="44"/>
        <v>0</v>
      </c>
      <c r="BE24" s="300">
        <f t="shared" si="44"/>
        <v>0</v>
      </c>
      <c r="BF24" s="300">
        <f t="shared" si="44"/>
        <v>0</v>
      </c>
      <c r="BG24" s="300">
        <f t="shared" si="44"/>
        <v>0</v>
      </c>
      <c r="BH24" s="300">
        <f t="shared" si="44"/>
        <v>0</v>
      </c>
      <c r="BI24" s="300">
        <f t="shared" si="44"/>
        <v>0</v>
      </c>
      <c r="BJ24" s="301">
        <f t="shared" si="44"/>
        <v>0</v>
      </c>
      <c r="BK24" s="300">
        <f t="shared" si="44"/>
        <v>0</v>
      </c>
      <c r="BL24" s="300">
        <f t="shared" si="44"/>
        <v>0</v>
      </c>
      <c r="BM24" s="300">
        <f t="shared" si="44"/>
        <v>0</v>
      </c>
      <c r="BN24" s="300">
        <f t="shared" si="44"/>
        <v>0</v>
      </c>
      <c r="BO24" s="300">
        <f t="shared" si="44"/>
        <v>0</v>
      </c>
      <c r="BP24" s="300">
        <f t="shared" si="44"/>
        <v>0</v>
      </c>
      <c r="BQ24" s="300">
        <f t="shared" si="44"/>
        <v>0</v>
      </c>
      <c r="BR24" s="300">
        <f t="shared" si="44"/>
        <v>0</v>
      </c>
      <c r="BS24" s="300">
        <f t="shared" si="44"/>
        <v>0</v>
      </c>
      <c r="BT24" s="300">
        <f t="shared" si="44"/>
        <v>0</v>
      </c>
      <c r="BU24" s="300">
        <f t="shared" si="44"/>
        <v>0</v>
      </c>
      <c r="BV24" s="303">
        <f t="shared" si="44"/>
        <v>0</v>
      </c>
      <c r="BW24" s="302">
        <f t="shared" si="44"/>
        <v>0</v>
      </c>
      <c r="BX24" s="300">
        <f t="shared" si="44"/>
        <v>0</v>
      </c>
      <c r="BY24" s="304">
        <f t="shared" si="44"/>
        <v>0</v>
      </c>
      <c r="BZ24" s="302">
        <f t="shared" si="44"/>
        <v>0</v>
      </c>
      <c r="CA24" s="300">
        <f t="shared" si="44"/>
        <v>0</v>
      </c>
      <c r="CB24" s="300">
        <f t="shared" si="44"/>
        <v>0</v>
      </c>
      <c r="CC24" s="300">
        <f t="shared" si="44"/>
        <v>0</v>
      </c>
      <c r="CD24" s="300">
        <f t="shared" si="44"/>
        <v>0</v>
      </c>
      <c r="CE24" s="300">
        <f t="shared" si="44"/>
        <v>0</v>
      </c>
      <c r="CF24" s="300">
        <f t="shared" si="44"/>
        <v>0</v>
      </c>
      <c r="CG24" s="300">
        <f t="shared" si="44"/>
        <v>0</v>
      </c>
      <c r="CH24" s="300">
        <f t="shared" si="44"/>
        <v>0</v>
      </c>
      <c r="CI24" s="300">
        <f t="shared" si="44"/>
        <v>0</v>
      </c>
      <c r="CJ24" s="300">
        <f t="shared" si="44"/>
        <v>0</v>
      </c>
      <c r="CK24" s="300">
        <f t="shared" si="44"/>
        <v>0</v>
      </c>
      <c r="CL24" s="5" t="s">
        <v>1</v>
      </c>
      <c r="CM24" s="29"/>
      <c r="CN24" s="29" t="s">
        <v>83</v>
      </c>
      <c r="CO24" s="29">
        <f>'[7]REVISED SUMMARY'!$AM$11</f>
        <v>16600487.118266109</v>
      </c>
      <c r="CP24" s="30"/>
      <c r="CQ24" s="30"/>
      <c r="CR24" s="322"/>
      <c r="CS24" s="27">
        <f>CS17-SUM(CS18:CS23)</f>
        <v>0</v>
      </c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</row>
    <row r="25" spans="1:190" s="9" customFormat="1" ht="14.45" customHeight="1" x14ac:dyDescent="0.25">
      <c r="A25" s="25" t="s">
        <v>53</v>
      </c>
      <c r="B25" s="23"/>
      <c r="C25" s="23"/>
      <c r="D25" s="23"/>
      <c r="E25" s="23"/>
      <c r="F25" s="23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92"/>
      <c r="AA25" s="280"/>
      <c r="AB25" s="280"/>
      <c r="AC25" s="292"/>
      <c r="AD25" s="280"/>
      <c r="AE25" s="280"/>
      <c r="AF25" s="280"/>
      <c r="AG25" s="280"/>
      <c r="AH25" s="280"/>
      <c r="AI25" s="280"/>
      <c r="AJ25" s="280"/>
      <c r="AK25" s="280"/>
      <c r="AL25" s="292"/>
      <c r="AM25" s="280"/>
      <c r="AN25" s="280"/>
      <c r="AO25" s="292"/>
      <c r="AP25" s="280"/>
      <c r="AQ25" s="280"/>
      <c r="AR25" s="280"/>
      <c r="AS25" s="280"/>
      <c r="AT25" s="280"/>
      <c r="AU25" s="280"/>
      <c r="AV25" s="280"/>
      <c r="AW25" s="280"/>
      <c r="AX25" s="280"/>
      <c r="AY25" s="279"/>
      <c r="AZ25" s="280"/>
      <c r="BA25" s="280"/>
      <c r="BB25" s="279"/>
      <c r="BC25" s="280"/>
      <c r="BD25" s="280"/>
      <c r="BE25" s="280"/>
      <c r="BF25" s="280"/>
      <c r="BG25" s="280"/>
      <c r="BH25" s="280"/>
      <c r="BI25" s="280"/>
      <c r="BJ25" s="292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93"/>
      <c r="BW25" s="294">
        <f>'[7]REVISED SUMMARY'!Y96</f>
        <v>461308.56477462268</v>
      </c>
      <c r="BX25" s="277">
        <f>'[7]REVISED SUMMARY'!Z96</f>
        <v>562128.47835541493</v>
      </c>
      <c r="BY25" s="295">
        <f>'[7]REVISED SUMMARY'!AA96</f>
        <v>578294.61703062651</v>
      </c>
      <c r="BZ25" s="294">
        <f>'[7]REVISED SUMMARY'!AB96</f>
        <v>471033.40017740498</v>
      </c>
      <c r="CA25" s="277">
        <f>'[7]REVISED SUMMARY'!AC96</f>
        <v>462317.55585071468</v>
      </c>
      <c r="CB25" s="277">
        <f>'[7]REVISED SUMMARY'!AD96</f>
        <v>413113.19789808389</v>
      </c>
      <c r="CC25" s="277">
        <f>'[7]REVISED SUMMARY'!AE96</f>
        <v>531230.81190559501</v>
      </c>
      <c r="CD25" s="277">
        <f>'[7]REVISED SUMMARY'!AF96</f>
        <v>0</v>
      </c>
      <c r="CE25" s="277">
        <f>'[7]REVISED SUMMARY'!AG96</f>
        <v>0</v>
      </c>
      <c r="CF25" s="277">
        <f>'[7]REVISED SUMMARY'!AH96</f>
        <v>0</v>
      </c>
      <c r="CG25" s="277">
        <f>'[7]REVISED SUMMARY'!AI96</f>
        <v>0</v>
      </c>
      <c r="CH25" s="277">
        <f>'[7]REVISED SUMMARY'!AJ96</f>
        <v>0</v>
      </c>
      <c r="CI25" s="277">
        <f>'[7]REVISED SUMMARY'!AK96</f>
        <v>0</v>
      </c>
      <c r="CJ25" s="277">
        <f>'[7]REVISED SUMMARY'!AL96</f>
        <v>0</v>
      </c>
      <c r="CK25" s="277">
        <f>'[7]REVISED SUMMARY'!AM96</f>
        <v>0</v>
      </c>
      <c r="CL25" s="88">
        <f>SUM(B25:CK25)</f>
        <v>3479426.6259924625</v>
      </c>
      <c r="CM25" s="29"/>
      <c r="CN25" s="29" t="s">
        <v>84</v>
      </c>
      <c r="CO25" s="29">
        <f>'[8]YTD PROGRAM SUMMARY'!$AA$11</f>
        <v>4852242.9949990716</v>
      </c>
      <c r="CP25" s="30"/>
      <c r="CQ25" s="30"/>
      <c r="CR25" s="322"/>
      <c r="CS25" s="53">
        <f>SUM(BZ25:CK25)</f>
        <v>1877694.9658317985</v>
      </c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</row>
    <row r="26" spans="1:190" s="16" customFormat="1" x14ac:dyDescent="0.25">
      <c r="A26" s="22" t="s">
        <v>10</v>
      </c>
      <c r="B26" s="23"/>
      <c r="C26" s="23"/>
      <c r="D26" s="23"/>
      <c r="E26" s="23"/>
      <c r="F26" s="23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92"/>
      <c r="AA26" s="280"/>
      <c r="AB26" s="280"/>
      <c r="AC26" s="292"/>
      <c r="AD26" s="280"/>
      <c r="AE26" s="280"/>
      <c r="AF26" s="280"/>
      <c r="AG26" s="280"/>
      <c r="AH26" s="280"/>
      <c r="AI26" s="280"/>
      <c r="AJ26" s="280"/>
      <c r="AK26" s="280"/>
      <c r="AL26" s="292"/>
      <c r="AM26" s="280"/>
      <c r="AN26" s="280"/>
      <c r="AO26" s="292"/>
      <c r="AP26" s="280"/>
      <c r="AQ26" s="280"/>
      <c r="AR26" s="280"/>
      <c r="AS26" s="280"/>
      <c r="AT26" s="280"/>
      <c r="AU26" s="280"/>
      <c r="AV26" s="280"/>
      <c r="AW26" s="280"/>
      <c r="AX26" s="280"/>
      <c r="AY26" s="279"/>
      <c r="AZ26" s="280"/>
      <c r="BA26" s="280"/>
      <c r="BB26" s="279"/>
      <c r="BC26" s="280"/>
      <c r="BD26" s="280"/>
      <c r="BE26" s="280"/>
      <c r="BF26" s="280"/>
      <c r="BG26" s="280"/>
      <c r="BH26" s="280"/>
      <c r="BI26" s="280"/>
      <c r="BJ26" s="292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93"/>
      <c r="BW26" s="294">
        <f>'[7]REVISED SUMMARY'!Y99</f>
        <v>93333.845296913598</v>
      </c>
      <c r="BX26" s="277">
        <f>'[7]REVISED SUMMARY'!Z99</f>
        <v>154930.49976293961</v>
      </c>
      <c r="BY26" s="295">
        <f>'[7]REVISED SUMMARY'!AA99</f>
        <v>153969.27127360337</v>
      </c>
      <c r="BZ26" s="294">
        <f>'[7]REVISED SUMMARY'!AB99</f>
        <v>128537.50673993056</v>
      </c>
      <c r="CA26" s="277">
        <f>'[7]REVISED SUMMARY'!AC99</f>
        <v>101381.93032002143</v>
      </c>
      <c r="CB26" s="277">
        <f>'[7]REVISED SUMMARY'!AD99</f>
        <v>64703.055629462848</v>
      </c>
      <c r="CC26" s="277">
        <f>'[7]REVISED SUMMARY'!AE99</f>
        <v>92839.005208917064</v>
      </c>
      <c r="CD26" s="277">
        <f>'[7]REVISED SUMMARY'!AF99</f>
        <v>0</v>
      </c>
      <c r="CE26" s="277">
        <f>'[7]REVISED SUMMARY'!AG99</f>
        <v>0</v>
      </c>
      <c r="CF26" s="277">
        <f>'[7]REVISED SUMMARY'!AH99</f>
        <v>0</v>
      </c>
      <c r="CG26" s="277">
        <f>'[7]REVISED SUMMARY'!AI99</f>
        <v>0</v>
      </c>
      <c r="CH26" s="277">
        <f>'[7]REVISED SUMMARY'!AJ99</f>
        <v>0</v>
      </c>
      <c r="CI26" s="277">
        <f>'[7]REVISED SUMMARY'!AK99</f>
        <v>0</v>
      </c>
      <c r="CJ26" s="277">
        <f>'[7]REVISED SUMMARY'!AL99</f>
        <v>0</v>
      </c>
      <c r="CK26" s="277">
        <f>'[7]REVISED SUMMARY'!AM99</f>
        <v>0</v>
      </c>
      <c r="CL26" s="29"/>
      <c r="CM26" s="29"/>
      <c r="CN26" s="88" t="s">
        <v>85</v>
      </c>
      <c r="CO26" s="88">
        <f>SUM(CO20:CO25)</f>
        <v>102889256.49901527</v>
      </c>
      <c r="CP26" s="30"/>
      <c r="CQ26" s="30"/>
      <c r="CR26" s="322"/>
      <c r="CS26" s="54">
        <f t="shared" ref="CS26:CS31" si="45">SUM(BZ26:CK26)</f>
        <v>387461.49789833196</v>
      </c>
      <c r="CT26" s="30"/>
      <c r="CU26" s="30"/>
      <c r="CV26" s="30"/>
      <c r="CW26" s="30"/>
      <c r="CX26" s="30"/>
      <c r="CY26" s="89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</row>
    <row r="27" spans="1:190" s="16" customFormat="1" x14ac:dyDescent="0.25">
      <c r="A27" s="22" t="s">
        <v>11</v>
      </c>
      <c r="B27" s="23"/>
      <c r="C27" s="23"/>
      <c r="D27" s="23"/>
      <c r="E27" s="23"/>
      <c r="F27" s="23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92"/>
      <c r="AA27" s="280"/>
      <c r="AB27" s="280"/>
      <c r="AC27" s="292"/>
      <c r="AD27" s="280"/>
      <c r="AE27" s="280"/>
      <c r="AF27" s="280"/>
      <c r="AG27" s="280"/>
      <c r="AH27" s="280"/>
      <c r="AI27" s="280"/>
      <c r="AJ27" s="280"/>
      <c r="AK27" s="280"/>
      <c r="AL27" s="292"/>
      <c r="AM27" s="280"/>
      <c r="AN27" s="280"/>
      <c r="AO27" s="292"/>
      <c r="AP27" s="280"/>
      <c r="AQ27" s="280"/>
      <c r="AR27" s="280"/>
      <c r="AS27" s="280"/>
      <c r="AT27" s="280"/>
      <c r="AU27" s="280"/>
      <c r="AV27" s="280"/>
      <c r="AW27" s="280"/>
      <c r="AX27" s="280"/>
      <c r="AY27" s="279"/>
      <c r="AZ27" s="280"/>
      <c r="BA27" s="280"/>
      <c r="BB27" s="279"/>
      <c r="BC27" s="280"/>
      <c r="BD27" s="280"/>
      <c r="BE27" s="280"/>
      <c r="BF27" s="280"/>
      <c r="BG27" s="280"/>
      <c r="BH27" s="280"/>
      <c r="BI27" s="280"/>
      <c r="BJ27" s="292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93"/>
      <c r="BW27" s="294">
        <f>'[7]REVISED SUMMARY'!Y100</f>
        <v>78707.901888297172</v>
      </c>
      <c r="BX27" s="277">
        <f>'[7]REVISED SUMMARY'!Z100</f>
        <v>82239.882508981696</v>
      </c>
      <c r="BY27" s="295">
        <f>'[7]REVISED SUMMARY'!AA100</f>
        <v>84894.456937930358</v>
      </c>
      <c r="BZ27" s="294">
        <f>'[7]REVISED SUMMARY'!AB100</f>
        <v>64335.148546424745</v>
      </c>
      <c r="CA27" s="277">
        <f>'[7]REVISED SUMMARY'!AC100</f>
        <v>72417.018924771633</v>
      </c>
      <c r="CB27" s="277">
        <f>'[7]REVISED SUMMARY'!AD100</f>
        <v>80117.156148287017</v>
      </c>
      <c r="CC27" s="277">
        <f>'[7]REVISED SUMMARY'!AE100</f>
        <v>106649.6349342427</v>
      </c>
      <c r="CD27" s="277">
        <f>'[7]REVISED SUMMARY'!AF100</f>
        <v>0</v>
      </c>
      <c r="CE27" s="277">
        <f>'[7]REVISED SUMMARY'!AG100</f>
        <v>0</v>
      </c>
      <c r="CF27" s="277">
        <f>'[7]REVISED SUMMARY'!AH100</f>
        <v>0</v>
      </c>
      <c r="CG27" s="277">
        <f>'[7]REVISED SUMMARY'!AI100</f>
        <v>0</v>
      </c>
      <c r="CH27" s="277">
        <f>'[7]REVISED SUMMARY'!AJ100</f>
        <v>0</v>
      </c>
      <c r="CI27" s="277">
        <f>'[7]REVISED SUMMARY'!AK100</f>
        <v>0</v>
      </c>
      <c r="CJ27" s="277">
        <f>'[7]REVISED SUMMARY'!AL100</f>
        <v>0</v>
      </c>
      <c r="CK27" s="277">
        <f>'[7]REVISED SUMMARY'!AM100</f>
        <v>0</v>
      </c>
      <c r="CL27" s="29"/>
      <c r="CM27" s="29"/>
      <c r="CN27" s="88"/>
      <c r="CO27" s="88"/>
      <c r="CP27" s="30"/>
      <c r="CQ27" s="30"/>
      <c r="CR27" s="322"/>
      <c r="CS27" s="54">
        <f t="shared" si="45"/>
        <v>323518.95855372609</v>
      </c>
      <c r="CT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</row>
    <row r="28" spans="1:190" s="16" customFormat="1" x14ac:dyDescent="0.25">
      <c r="A28" s="22" t="s">
        <v>12</v>
      </c>
      <c r="B28" s="23"/>
      <c r="C28" s="23"/>
      <c r="D28" s="23"/>
      <c r="E28" s="23"/>
      <c r="F28" s="23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92"/>
      <c r="AA28" s="280"/>
      <c r="AB28" s="280"/>
      <c r="AC28" s="292"/>
      <c r="AD28" s="280"/>
      <c r="AE28" s="280"/>
      <c r="AF28" s="280"/>
      <c r="AG28" s="280"/>
      <c r="AH28" s="280"/>
      <c r="AI28" s="280"/>
      <c r="AJ28" s="280"/>
      <c r="AK28" s="280"/>
      <c r="AL28" s="292"/>
      <c r="AM28" s="280"/>
      <c r="AN28" s="280"/>
      <c r="AO28" s="292"/>
      <c r="AP28" s="280"/>
      <c r="AQ28" s="280"/>
      <c r="AR28" s="280"/>
      <c r="AS28" s="280"/>
      <c r="AT28" s="280"/>
      <c r="AU28" s="280"/>
      <c r="AV28" s="280"/>
      <c r="AW28" s="280"/>
      <c r="AX28" s="280"/>
      <c r="AY28" s="279"/>
      <c r="AZ28" s="280"/>
      <c r="BA28" s="280"/>
      <c r="BB28" s="279"/>
      <c r="BC28" s="280"/>
      <c r="BD28" s="280"/>
      <c r="BE28" s="280"/>
      <c r="BF28" s="280"/>
      <c r="BG28" s="280"/>
      <c r="BH28" s="280"/>
      <c r="BI28" s="280"/>
      <c r="BJ28" s="292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93"/>
      <c r="BW28" s="294">
        <f>'[7]REVISED SUMMARY'!Y101</f>
        <v>134859.80845678295</v>
      </c>
      <c r="BX28" s="277">
        <f>'[7]REVISED SUMMARY'!Z101</f>
        <v>150145.00711206713</v>
      </c>
      <c r="BY28" s="295">
        <f>'[7]REVISED SUMMARY'!AA101</f>
        <v>160154.61101818009</v>
      </c>
      <c r="BZ28" s="294">
        <f>'[7]REVISED SUMMARY'!AB101</f>
        <v>128974.44988060235</v>
      </c>
      <c r="CA28" s="277">
        <f>'[7]REVISED SUMMARY'!AC101</f>
        <v>136925.40791158154</v>
      </c>
      <c r="CB28" s="277">
        <f>'[7]REVISED SUMMARY'!AD101</f>
        <v>127157.45833319286</v>
      </c>
      <c r="CC28" s="277">
        <f>'[7]REVISED SUMMARY'!AE101</f>
        <v>166113.80560589946</v>
      </c>
      <c r="CD28" s="277">
        <f>'[7]REVISED SUMMARY'!AF101</f>
        <v>0</v>
      </c>
      <c r="CE28" s="277">
        <f>'[7]REVISED SUMMARY'!AG101</f>
        <v>0</v>
      </c>
      <c r="CF28" s="277">
        <f>'[7]REVISED SUMMARY'!AH101</f>
        <v>0</v>
      </c>
      <c r="CG28" s="277">
        <f>'[7]REVISED SUMMARY'!AI101</f>
        <v>0</v>
      </c>
      <c r="CH28" s="277">
        <f>'[7]REVISED SUMMARY'!AJ101</f>
        <v>0</v>
      </c>
      <c r="CI28" s="277">
        <f>'[7]REVISED SUMMARY'!AK101</f>
        <v>0</v>
      </c>
      <c r="CJ28" s="277">
        <f>'[7]REVISED SUMMARY'!AL101</f>
        <v>0</v>
      </c>
      <c r="CK28" s="277">
        <f>'[7]REVISED SUMMARY'!AM101</f>
        <v>0</v>
      </c>
      <c r="CL28" s="29"/>
      <c r="CM28" s="29"/>
      <c r="CN28" s="88" t="s">
        <v>86</v>
      </c>
      <c r="CO28" s="88">
        <f>CL9+CL17+CL25+CL33</f>
        <v>102889256.49901523</v>
      </c>
      <c r="CP28" s="30"/>
      <c r="CQ28" s="30"/>
      <c r="CR28" s="30"/>
      <c r="CS28" s="54">
        <f t="shared" si="45"/>
        <v>559171.12173127616</v>
      </c>
      <c r="CT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</row>
    <row r="29" spans="1:190" s="16" customFormat="1" x14ac:dyDescent="0.25">
      <c r="A29" s="22" t="s">
        <v>13</v>
      </c>
      <c r="B29" s="23"/>
      <c r="C29" s="23"/>
      <c r="D29" s="23"/>
      <c r="E29" s="23"/>
      <c r="F29" s="23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92"/>
      <c r="AA29" s="280"/>
      <c r="AB29" s="280"/>
      <c r="AC29" s="292"/>
      <c r="AD29" s="280"/>
      <c r="AE29" s="280"/>
      <c r="AF29" s="280"/>
      <c r="AG29" s="280"/>
      <c r="AH29" s="280"/>
      <c r="AI29" s="280"/>
      <c r="AJ29" s="280"/>
      <c r="AK29" s="280"/>
      <c r="AL29" s="292"/>
      <c r="AM29" s="280"/>
      <c r="AN29" s="280"/>
      <c r="AO29" s="292"/>
      <c r="AP29" s="280"/>
      <c r="AQ29" s="280"/>
      <c r="AR29" s="280"/>
      <c r="AS29" s="280"/>
      <c r="AT29" s="280"/>
      <c r="AU29" s="280"/>
      <c r="AV29" s="280"/>
      <c r="AW29" s="280"/>
      <c r="AX29" s="280"/>
      <c r="AY29" s="279"/>
      <c r="AZ29" s="280"/>
      <c r="BA29" s="280"/>
      <c r="BB29" s="279"/>
      <c r="BC29" s="280"/>
      <c r="BD29" s="280"/>
      <c r="BE29" s="280"/>
      <c r="BF29" s="280"/>
      <c r="BG29" s="280"/>
      <c r="BH29" s="280"/>
      <c r="BI29" s="280"/>
      <c r="BJ29" s="292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93"/>
      <c r="BW29" s="294">
        <f>'[7]REVISED SUMMARY'!Y102</f>
        <v>38722.752813297302</v>
      </c>
      <c r="BX29" s="277">
        <f>'[7]REVISED SUMMARY'!Z102</f>
        <v>43419.548651599776</v>
      </c>
      <c r="BY29" s="295">
        <f>'[7]REVISED SUMMARY'!AA102</f>
        <v>47561.811673023905</v>
      </c>
      <c r="BZ29" s="294">
        <f>'[7]REVISED SUMMARY'!AB102</f>
        <v>38383.06950114049</v>
      </c>
      <c r="CA29" s="277">
        <f>'[7]REVISED SUMMARY'!AC102</f>
        <v>39097.354967283682</v>
      </c>
      <c r="CB29" s="277">
        <f>'[7]REVISED SUMMARY'!AD102</f>
        <v>36610.469928033446</v>
      </c>
      <c r="CC29" s="277">
        <f>'[7]REVISED SUMMARY'!AE102</f>
        <v>51552.913598002931</v>
      </c>
      <c r="CD29" s="277">
        <f>'[7]REVISED SUMMARY'!AF102</f>
        <v>0</v>
      </c>
      <c r="CE29" s="277">
        <f>'[7]REVISED SUMMARY'!AG102</f>
        <v>0</v>
      </c>
      <c r="CF29" s="277">
        <f>'[7]REVISED SUMMARY'!AH102</f>
        <v>0</v>
      </c>
      <c r="CG29" s="277">
        <f>'[7]REVISED SUMMARY'!AI102</f>
        <v>0</v>
      </c>
      <c r="CH29" s="277">
        <f>'[7]REVISED SUMMARY'!AJ102</f>
        <v>0</v>
      </c>
      <c r="CI29" s="277">
        <f>'[7]REVISED SUMMARY'!AK102</f>
        <v>0</v>
      </c>
      <c r="CJ29" s="277">
        <f>'[7]REVISED SUMMARY'!AL102</f>
        <v>0</v>
      </c>
      <c r="CK29" s="277">
        <f>'[7]REVISED SUMMARY'!AM102</f>
        <v>0</v>
      </c>
      <c r="CL29" s="29"/>
      <c r="CM29" s="29"/>
      <c r="CN29" s="88"/>
      <c r="CO29" s="88"/>
      <c r="CP29" s="30"/>
      <c r="CQ29" s="30"/>
      <c r="CR29" s="30"/>
      <c r="CS29" s="54">
        <f t="shared" si="45"/>
        <v>165643.80799446054</v>
      </c>
      <c r="CT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</row>
    <row r="30" spans="1:190" s="16" customFormat="1" x14ac:dyDescent="0.25">
      <c r="A30" s="22" t="s">
        <v>14</v>
      </c>
      <c r="B30" s="23"/>
      <c r="C30" s="23"/>
      <c r="D30" s="23"/>
      <c r="E30" s="23"/>
      <c r="F30" s="23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92"/>
      <c r="AA30" s="280"/>
      <c r="AB30" s="280"/>
      <c r="AC30" s="292"/>
      <c r="AD30" s="280"/>
      <c r="AE30" s="280"/>
      <c r="AF30" s="280"/>
      <c r="AG30" s="280"/>
      <c r="AH30" s="280"/>
      <c r="AI30" s="280"/>
      <c r="AJ30" s="280"/>
      <c r="AK30" s="280"/>
      <c r="AL30" s="292"/>
      <c r="AM30" s="280"/>
      <c r="AN30" s="280"/>
      <c r="AO30" s="292"/>
      <c r="AP30" s="280"/>
      <c r="AQ30" s="280"/>
      <c r="AR30" s="280"/>
      <c r="AS30" s="280"/>
      <c r="AT30" s="280"/>
      <c r="AU30" s="280"/>
      <c r="AV30" s="280"/>
      <c r="AW30" s="280"/>
      <c r="AX30" s="280"/>
      <c r="AY30" s="279"/>
      <c r="AZ30" s="280"/>
      <c r="BA30" s="280"/>
      <c r="BB30" s="279"/>
      <c r="BC30" s="280"/>
      <c r="BD30" s="280"/>
      <c r="BE30" s="280"/>
      <c r="BF30" s="280"/>
      <c r="BG30" s="280"/>
      <c r="BH30" s="280"/>
      <c r="BI30" s="280"/>
      <c r="BJ30" s="292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93"/>
      <c r="BW30" s="294">
        <f>'[7]REVISED SUMMARY'!Y103</f>
        <v>7135.6106755980563</v>
      </c>
      <c r="BX30" s="277">
        <f>'[7]REVISED SUMMARY'!Z103</f>
        <v>6901.0995484386294</v>
      </c>
      <c r="BY30" s="295">
        <f>'[7]REVISED SUMMARY'!AA103</f>
        <v>7519.8910010735444</v>
      </c>
      <c r="BZ30" s="294">
        <f>'[7]REVISED SUMMARY'!AB103</f>
        <v>5916.4159185693361</v>
      </c>
      <c r="CA30" s="277">
        <f>'[7]REVISED SUMMARY'!AC103</f>
        <v>6664.4110400312311</v>
      </c>
      <c r="CB30" s="277">
        <f>'[7]REVISED SUMMARY'!AD103</f>
        <v>7888.9665131181555</v>
      </c>
      <c r="CC30" s="277">
        <f>'[7]REVISED SUMMARY'!AE103</f>
        <v>13560.15863974716</v>
      </c>
      <c r="CD30" s="277">
        <f>'[7]REVISED SUMMARY'!AF103</f>
        <v>0</v>
      </c>
      <c r="CE30" s="277">
        <f>'[7]REVISED SUMMARY'!AG103</f>
        <v>0</v>
      </c>
      <c r="CF30" s="277">
        <f>'[7]REVISED SUMMARY'!AH103</f>
        <v>0</v>
      </c>
      <c r="CG30" s="277">
        <f>'[7]REVISED SUMMARY'!AI103</f>
        <v>0</v>
      </c>
      <c r="CH30" s="277">
        <f>'[7]REVISED SUMMARY'!AJ103</f>
        <v>0</v>
      </c>
      <c r="CI30" s="277">
        <f>'[7]REVISED SUMMARY'!AK103</f>
        <v>0</v>
      </c>
      <c r="CJ30" s="277">
        <f>'[7]REVISED SUMMARY'!AL103</f>
        <v>0</v>
      </c>
      <c r="CK30" s="277">
        <f>'[7]REVISED SUMMARY'!AM103</f>
        <v>0</v>
      </c>
      <c r="CL30" s="29"/>
      <c r="CM30" s="29"/>
      <c r="CN30" s="88" t="s">
        <v>18</v>
      </c>
      <c r="CO30" s="88">
        <f>CO26-CO28</f>
        <v>0</v>
      </c>
      <c r="CP30" s="30"/>
      <c r="CQ30" s="30"/>
      <c r="CR30" s="30"/>
      <c r="CS30" s="54">
        <f t="shared" si="45"/>
        <v>34029.952111465886</v>
      </c>
      <c r="CT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</row>
    <row r="31" spans="1:190" s="16" customFormat="1" x14ac:dyDescent="0.25">
      <c r="A31" s="34" t="s">
        <v>6</v>
      </c>
      <c r="B31" s="10"/>
      <c r="C31" s="10"/>
      <c r="D31" s="10"/>
      <c r="E31" s="10"/>
      <c r="F31" s="10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59"/>
      <c r="AA31" s="167"/>
      <c r="AB31" s="167"/>
      <c r="AC31" s="159"/>
      <c r="AD31" s="167"/>
      <c r="AE31" s="167"/>
      <c r="AF31" s="167"/>
      <c r="AG31" s="167"/>
      <c r="AH31" s="167"/>
      <c r="AI31" s="167"/>
      <c r="AJ31" s="167"/>
      <c r="AK31" s="167"/>
      <c r="AL31" s="159"/>
      <c r="AM31" s="167"/>
      <c r="AN31" s="167"/>
      <c r="AO31" s="159"/>
      <c r="AP31" s="167"/>
      <c r="AQ31" s="167"/>
      <c r="AR31" s="167"/>
      <c r="AS31" s="167"/>
      <c r="AT31" s="167"/>
      <c r="AU31" s="167"/>
      <c r="AV31" s="167"/>
      <c r="AW31" s="167"/>
      <c r="AX31" s="167"/>
      <c r="AY31" s="283"/>
      <c r="AZ31" s="167"/>
      <c r="BA31" s="167"/>
      <c r="BB31" s="283"/>
      <c r="BC31" s="167"/>
      <c r="BD31" s="167"/>
      <c r="BE31" s="167"/>
      <c r="BF31" s="167"/>
      <c r="BG31" s="167"/>
      <c r="BH31" s="167"/>
      <c r="BI31" s="167"/>
      <c r="BJ31" s="159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296"/>
      <c r="BW31" s="297">
        <f>'[7]REVISED SUMMARY'!Y112</f>
        <v>108548.64564373357</v>
      </c>
      <c r="BX31" s="298">
        <f>'[7]REVISED SUMMARY'!Z112</f>
        <v>124492.44077138804</v>
      </c>
      <c r="BY31" s="299">
        <f>'[7]REVISED SUMMARY'!AA112</f>
        <v>124194.57512681527</v>
      </c>
      <c r="BZ31" s="297">
        <f>'[7]REVISED SUMMARY'!AB112</f>
        <v>104886.80959073754</v>
      </c>
      <c r="CA31" s="298">
        <f>'[7]REVISED SUMMARY'!AC112</f>
        <v>105831.43268702515</v>
      </c>
      <c r="CB31" s="298">
        <f>'[7]REVISED SUMMARY'!AD112</f>
        <v>96636.091345989524</v>
      </c>
      <c r="CC31" s="298">
        <f>'[7]REVISED SUMMARY'!AE112</f>
        <v>100515.29391878573</v>
      </c>
      <c r="CD31" s="298">
        <f>'[7]REVISED SUMMARY'!AF112</f>
        <v>0</v>
      </c>
      <c r="CE31" s="298">
        <f>'[7]REVISED SUMMARY'!AG112</f>
        <v>0</v>
      </c>
      <c r="CF31" s="298">
        <f>'[7]REVISED SUMMARY'!AH112</f>
        <v>0</v>
      </c>
      <c r="CG31" s="298">
        <f>'[7]REVISED SUMMARY'!AI112</f>
        <v>0</v>
      </c>
      <c r="CH31" s="298">
        <f>'[7]REVISED SUMMARY'!AJ112</f>
        <v>0</v>
      </c>
      <c r="CI31" s="298">
        <f>'[7]REVISED SUMMARY'!AK112</f>
        <v>0</v>
      </c>
      <c r="CJ31" s="298">
        <f>'[7]REVISED SUMMARY'!AL112</f>
        <v>0</v>
      </c>
      <c r="CK31" s="298">
        <f>'[7]REVISED SUMMARY'!AM112</f>
        <v>0</v>
      </c>
      <c r="CL31" s="29"/>
      <c r="CM31" s="29"/>
      <c r="CN31" s="30"/>
      <c r="CO31" s="30"/>
      <c r="CP31" s="30"/>
      <c r="CQ31" s="30"/>
      <c r="CR31" s="30"/>
      <c r="CS31" s="55">
        <f t="shared" si="45"/>
        <v>407869.62754253799</v>
      </c>
      <c r="CT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</row>
    <row r="32" spans="1:190" s="16" customFormat="1" ht="15.75" thickBot="1" x14ac:dyDescent="0.3">
      <c r="A32" s="26"/>
      <c r="B32" s="37"/>
      <c r="C32" s="37"/>
      <c r="D32" s="37"/>
      <c r="E32" s="37"/>
      <c r="F32" s="37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1"/>
      <c r="AA32" s="300"/>
      <c r="AB32" s="300"/>
      <c r="AC32" s="301"/>
      <c r="AD32" s="300"/>
      <c r="AE32" s="300"/>
      <c r="AF32" s="300"/>
      <c r="AG32" s="300"/>
      <c r="AH32" s="300"/>
      <c r="AI32" s="300"/>
      <c r="AJ32" s="300"/>
      <c r="AK32" s="300"/>
      <c r="AL32" s="301"/>
      <c r="AM32" s="300"/>
      <c r="AN32" s="300"/>
      <c r="AO32" s="301">
        <f>AO25-SUM(AO26:AO31)</f>
        <v>0</v>
      </c>
      <c r="AP32" s="300">
        <f t="shared" ref="AP32:AZ32" si="46">AP25-SUM(AP26:AP31)</f>
        <v>0</v>
      </c>
      <c r="AQ32" s="300">
        <f t="shared" si="46"/>
        <v>0</v>
      </c>
      <c r="AR32" s="300">
        <f t="shared" si="46"/>
        <v>0</v>
      </c>
      <c r="AS32" s="300">
        <f t="shared" si="46"/>
        <v>0</v>
      </c>
      <c r="AT32" s="300">
        <f t="shared" si="46"/>
        <v>0</v>
      </c>
      <c r="AU32" s="300">
        <f t="shared" si="46"/>
        <v>0</v>
      </c>
      <c r="AV32" s="300">
        <f t="shared" si="46"/>
        <v>0</v>
      </c>
      <c r="AW32" s="300">
        <f t="shared" si="46"/>
        <v>0</v>
      </c>
      <c r="AX32" s="300">
        <f t="shared" ref="AX32" si="47">AX25-SUM(AX26:AX31)</f>
        <v>0</v>
      </c>
      <c r="AY32" s="302">
        <f t="shared" si="46"/>
        <v>0</v>
      </c>
      <c r="AZ32" s="300">
        <f t="shared" si="46"/>
        <v>0</v>
      </c>
      <c r="BA32" s="300">
        <f>BA25-SUM(BA26:BA31)</f>
        <v>0</v>
      </c>
      <c r="BB32" s="302">
        <f t="shared" ref="BB32:CK32" si="48">BB25-SUM(BB26:BB31)</f>
        <v>0</v>
      </c>
      <c r="BC32" s="300">
        <f t="shared" si="48"/>
        <v>0</v>
      </c>
      <c r="BD32" s="300">
        <f t="shared" si="48"/>
        <v>0</v>
      </c>
      <c r="BE32" s="300">
        <f t="shared" si="48"/>
        <v>0</v>
      </c>
      <c r="BF32" s="300">
        <f t="shared" si="48"/>
        <v>0</v>
      </c>
      <c r="BG32" s="300">
        <f t="shared" si="48"/>
        <v>0</v>
      </c>
      <c r="BH32" s="300">
        <f t="shared" si="48"/>
        <v>0</v>
      </c>
      <c r="BI32" s="300">
        <f t="shared" si="48"/>
        <v>0</v>
      </c>
      <c r="BJ32" s="301">
        <f t="shared" si="48"/>
        <v>0</v>
      </c>
      <c r="BK32" s="300">
        <f t="shared" si="48"/>
        <v>0</v>
      </c>
      <c r="BL32" s="300">
        <f t="shared" si="48"/>
        <v>0</v>
      </c>
      <c r="BM32" s="300">
        <f t="shared" si="48"/>
        <v>0</v>
      </c>
      <c r="BN32" s="300">
        <f t="shared" si="48"/>
        <v>0</v>
      </c>
      <c r="BO32" s="300">
        <f t="shared" si="48"/>
        <v>0</v>
      </c>
      <c r="BP32" s="300">
        <f t="shared" si="48"/>
        <v>0</v>
      </c>
      <c r="BQ32" s="300">
        <f t="shared" si="48"/>
        <v>0</v>
      </c>
      <c r="BR32" s="300">
        <f t="shared" si="48"/>
        <v>0</v>
      </c>
      <c r="BS32" s="300">
        <f t="shared" si="48"/>
        <v>0</v>
      </c>
      <c r="BT32" s="300">
        <f t="shared" si="48"/>
        <v>0</v>
      </c>
      <c r="BU32" s="300">
        <f t="shared" si="48"/>
        <v>0</v>
      </c>
      <c r="BV32" s="303">
        <f t="shared" si="48"/>
        <v>0</v>
      </c>
      <c r="BW32" s="302">
        <f t="shared" si="48"/>
        <v>0</v>
      </c>
      <c r="BX32" s="300">
        <f t="shared" si="48"/>
        <v>0</v>
      </c>
      <c r="BY32" s="304">
        <f t="shared" si="48"/>
        <v>0</v>
      </c>
      <c r="BZ32" s="302">
        <f t="shared" si="48"/>
        <v>0</v>
      </c>
      <c r="CA32" s="300">
        <f t="shared" si="48"/>
        <v>0</v>
      </c>
      <c r="CB32" s="300">
        <f t="shared" si="48"/>
        <v>0</v>
      </c>
      <c r="CC32" s="300">
        <f t="shared" si="48"/>
        <v>0</v>
      </c>
      <c r="CD32" s="300">
        <f t="shared" si="48"/>
        <v>0</v>
      </c>
      <c r="CE32" s="300">
        <f t="shared" si="48"/>
        <v>0</v>
      </c>
      <c r="CF32" s="300">
        <f t="shared" si="48"/>
        <v>0</v>
      </c>
      <c r="CG32" s="300">
        <f t="shared" si="48"/>
        <v>0</v>
      </c>
      <c r="CH32" s="300">
        <f t="shared" si="48"/>
        <v>0</v>
      </c>
      <c r="CI32" s="300">
        <f t="shared" si="48"/>
        <v>0</v>
      </c>
      <c r="CJ32" s="300">
        <f t="shared" si="48"/>
        <v>0</v>
      </c>
      <c r="CK32" s="300">
        <f t="shared" si="48"/>
        <v>0</v>
      </c>
      <c r="CL32" s="5" t="s">
        <v>1</v>
      </c>
      <c r="CM32" s="29"/>
      <c r="CN32" s="88"/>
      <c r="CO32" s="88"/>
      <c r="CP32" s="30"/>
      <c r="CQ32" s="30"/>
      <c r="CR32" s="30"/>
      <c r="CS32" s="24">
        <f>CS25-SUM(CS26:CS31)</f>
        <v>0</v>
      </c>
      <c r="CT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</row>
    <row r="33" spans="1:190" s="9" customFormat="1" ht="14.45" customHeight="1" x14ac:dyDescent="0.25">
      <c r="A33" s="25" t="s">
        <v>54</v>
      </c>
      <c r="B33" s="23"/>
      <c r="C33" s="23"/>
      <c r="D33" s="23"/>
      <c r="E33" s="23"/>
      <c r="F33" s="23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92"/>
      <c r="AA33" s="280"/>
      <c r="AB33" s="280"/>
      <c r="AC33" s="292"/>
      <c r="AD33" s="280"/>
      <c r="AE33" s="280"/>
      <c r="AF33" s="280"/>
      <c r="AG33" s="280"/>
      <c r="AH33" s="280"/>
      <c r="AI33" s="280"/>
      <c r="AJ33" s="280"/>
      <c r="AK33" s="280"/>
      <c r="AL33" s="292"/>
      <c r="AM33" s="280"/>
      <c r="AN33" s="280"/>
      <c r="AO33" s="292"/>
      <c r="AP33" s="280"/>
      <c r="AQ33" s="280"/>
      <c r="AR33" s="280"/>
      <c r="AS33" s="280"/>
      <c r="AT33" s="280"/>
      <c r="AU33" s="280"/>
      <c r="AV33" s="280"/>
      <c r="AW33" s="280"/>
      <c r="AX33" s="280"/>
      <c r="AY33" s="279"/>
      <c r="AZ33" s="280"/>
      <c r="BA33" s="280"/>
      <c r="BB33" s="279"/>
      <c r="BC33" s="280"/>
      <c r="BD33" s="280"/>
      <c r="BE33" s="280"/>
      <c r="BF33" s="280"/>
      <c r="BG33" s="280"/>
      <c r="BH33" s="280"/>
      <c r="BI33" s="280"/>
      <c r="BJ33" s="292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93"/>
      <c r="BW33" s="294">
        <f>'[8]YTD PROGRAM SUMMARY'!M93</f>
        <v>225215.45476045745</v>
      </c>
      <c r="BX33" s="277">
        <f>'[8]YTD PROGRAM SUMMARY'!N93</f>
        <v>389184.1489079484</v>
      </c>
      <c r="BY33" s="295">
        <f>'[8]YTD PROGRAM SUMMARY'!O93</f>
        <v>489428.06336360116</v>
      </c>
      <c r="BZ33" s="294">
        <f>'[8]YTD PROGRAM SUMMARY'!P93</f>
        <v>398793.13101061567</v>
      </c>
      <c r="CA33" s="277">
        <f>'[8]YTD PROGRAM SUMMARY'!Q93</f>
        <v>383417.54907281447</v>
      </c>
      <c r="CB33" s="277">
        <f>'[8]YTD PROGRAM SUMMARY'!R93</f>
        <v>331320.96911596489</v>
      </c>
      <c r="CC33" s="277">
        <f>'[8]YTD PROGRAM SUMMARY'!S93</f>
        <v>442127.64190791931</v>
      </c>
      <c r="CD33" s="277">
        <f>'[8]YTD PROGRAM SUMMARY'!T93</f>
        <v>0</v>
      </c>
      <c r="CE33" s="277">
        <f>'[8]YTD PROGRAM SUMMARY'!U93</f>
        <v>0</v>
      </c>
      <c r="CF33" s="277">
        <f>'[8]YTD PROGRAM SUMMARY'!V93</f>
        <v>0</v>
      </c>
      <c r="CG33" s="277">
        <f>'[8]YTD PROGRAM SUMMARY'!W93</f>
        <v>0</v>
      </c>
      <c r="CH33" s="277">
        <f>'[8]YTD PROGRAM SUMMARY'!X93</f>
        <v>0</v>
      </c>
      <c r="CI33" s="277">
        <f>'[8]YTD PROGRAM SUMMARY'!Y93</f>
        <v>0</v>
      </c>
      <c r="CJ33" s="277">
        <f>'[8]YTD PROGRAM SUMMARY'!Z93</f>
        <v>0</v>
      </c>
      <c r="CK33" s="277">
        <f>'[8]YTD PROGRAM SUMMARY'!AA93</f>
        <v>0</v>
      </c>
      <c r="CL33" s="88">
        <f>SUM(B33:CK33)</f>
        <v>2659486.9581393213</v>
      </c>
      <c r="CM33" s="29"/>
      <c r="CN33" s="88"/>
      <c r="CO33" s="88"/>
      <c r="CP33" s="30"/>
      <c r="CQ33" s="30"/>
      <c r="CR33"/>
      <c r="CS33" s="53">
        <f>SUM(BZ33:CK33)</f>
        <v>1555659.2911073142</v>
      </c>
      <c r="CT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</row>
    <row r="34" spans="1:190" s="16" customFormat="1" x14ac:dyDescent="0.25">
      <c r="A34" s="22" t="s">
        <v>10</v>
      </c>
      <c r="B34" s="23"/>
      <c r="C34" s="23"/>
      <c r="D34" s="23"/>
      <c r="E34" s="23"/>
      <c r="F34" s="23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92"/>
      <c r="AA34" s="280"/>
      <c r="AB34" s="280"/>
      <c r="AC34" s="292"/>
      <c r="AD34" s="280"/>
      <c r="AE34" s="280"/>
      <c r="AF34" s="280"/>
      <c r="AG34" s="280"/>
      <c r="AH34" s="280"/>
      <c r="AI34" s="280"/>
      <c r="AJ34" s="280"/>
      <c r="AK34" s="280"/>
      <c r="AL34" s="292"/>
      <c r="AM34" s="280"/>
      <c r="AN34" s="280"/>
      <c r="AO34" s="292"/>
      <c r="AP34" s="280"/>
      <c r="AQ34" s="280"/>
      <c r="AR34" s="280"/>
      <c r="AS34" s="280"/>
      <c r="AT34" s="280"/>
      <c r="AU34" s="280"/>
      <c r="AV34" s="280"/>
      <c r="AW34" s="280"/>
      <c r="AX34" s="280"/>
      <c r="AY34" s="279"/>
      <c r="AZ34" s="280"/>
      <c r="BA34" s="280"/>
      <c r="BB34" s="279"/>
      <c r="BC34" s="280"/>
      <c r="BD34" s="280"/>
      <c r="BE34" s="280"/>
      <c r="BF34" s="280"/>
      <c r="BG34" s="280"/>
      <c r="BH34" s="280"/>
      <c r="BI34" s="280"/>
      <c r="BJ34" s="292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93"/>
      <c r="BW34" s="294">
        <f>'[8]YTD PROGRAM SUMMARY'!M96</f>
        <v>64602.066646674939</v>
      </c>
      <c r="BX34" s="277">
        <f>'[8]YTD PROGRAM SUMMARY'!N96</f>
        <v>121579.84852667291</v>
      </c>
      <c r="BY34" s="295">
        <f>'[8]YTD PROGRAM SUMMARY'!O96</f>
        <v>131159.2041829899</v>
      </c>
      <c r="BZ34" s="294">
        <f>'[8]YTD PROGRAM SUMMARY'!P96</f>
        <v>109487.14179012712</v>
      </c>
      <c r="CA34" s="277">
        <f>'[8]YTD PROGRAM SUMMARY'!Q96</f>
        <v>86092.16884300673</v>
      </c>
      <c r="CB34" s="277">
        <f>'[8]YTD PROGRAM SUMMARY'!R96</f>
        <v>54203.447127206753</v>
      </c>
      <c r="CC34" s="277">
        <f>'[8]YTD PROGRAM SUMMARY'!S96</f>
        <v>76115.179998070613</v>
      </c>
      <c r="CD34" s="277">
        <f>'[8]YTD PROGRAM SUMMARY'!T96</f>
        <v>0</v>
      </c>
      <c r="CE34" s="277">
        <f>'[8]YTD PROGRAM SUMMARY'!U96</f>
        <v>0</v>
      </c>
      <c r="CF34" s="277">
        <f>'[8]YTD PROGRAM SUMMARY'!V96</f>
        <v>0</v>
      </c>
      <c r="CG34" s="277">
        <f>'[8]YTD PROGRAM SUMMARY'!W96</f>
        <v>0</v>
      </c>
      <c r="CH34" s="277">
        <f>'[8]YTD PROGRAM SUMMARY'!X96</f>
        <v>0</v>
      </c>
      <c r="CI34" s="277">
        <f>'[8]YTD PROGRAM SUMMARY'!Y96</f>
        <v>0</v>
      </c>
      <c r="CJ34" s="277">
        <f>'[8]YTD PROGRAM SUMMARY'!Z96</f>
        <v>0</v>
      </c>
      <c r="CK34" s="277">
        <f>'[8]YTD PROGRAM SUMMARY'!AA96</f>
        <v>0</v>
      </c>
      <c r="CL34" s="29"/>
      <c r="CM34" s="29"/>
      <c r="CN34" s="88"/>
      <c r="CO34" s="88"/>
      <c r="CP34" s="30"/>
      <c r="CQ34" s="30"/>
      <c r="CR34"/>
      <c r="CS34" s="54">
        <f t="shared" ref="CS34:CS39" si="49">SUM(BZ34:CK34)</f>
        <v>325897.93775841122</v>
      </c>
      <c r="CT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</row>
    <row r="35" spans="1:190" s="16" customFormat="1" x14ac:dyDescent="0.25">
      <c r="A35" s="22" t="s">
        <v>11</v>
      </c>
      <c r="B35" s="23"/>
      <c r="C35" s="23"/>
      <c r="D35" s="23"/>
      <c r="E35" s="23"/>
      <c r="F35" s="23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92"/>
      <c r="AA35" s="280"/>
      <c r="AB35" s="280"/>
      <c r="AC35" s="292"/>
      <c r="AD35" s="280"/>
      <c r="AE35" s="280"/>
      <c r="AF35" s="280"/>
      <c r="AG35" s="280"/>
      <c r="AH35" s="280"/>
      <c r="AI35" s="280"/>
      <c r="AJ35" s="280"/>
      <c r="AK35" s="280"/>
      <c r="AL35" s="292"/>
      <c r="AM35" s="280"/>
      <c r="AN35" s="280"/>
      <c r="AO35" s="292"/>
      <c r="AP35" s="280"/>
      <c r="AQ35" s="280"/>
      <c r="AR35" s="280"/>
      <c r="AS35" s="280"/>
      <c r="AT35" s="280"/>
      <c r="AU35" s="280"/>
      <c r="AV35" s="280"/>
      <c r="AW35" s="280"/>
      <c r="AX35" s="280"/>
      <c r="AY35" s="279"/>
      <c r="AZ35" s="280"/>
      <c r="BA35" s="280"/>
      <c r="BB35" s="279"/>
      <c r="BC35" s="280"/>
      <c r="BD35" s="280"/>
      <c r="BE35" s="280"/>
      <c r="BF35" s="280"/>
      <c r="BG35" s="280"/>
      <c r="BH35" s="280"/>
      <c r="BI35" s="280"/>
      <c r="BJ35" s="292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93"/>
      <c r="BW35" s="294">
        <f>'[8]YTD PROGRAM SUMMARY'!M97</f>
        <v>32980.55609494049</v>
      </c>
      <c r="BX35" s="277">
        <f>'[8]YTD PROGRAM SUMMARY'!N97</f>
        <v>54247.336742557076</v>
      </c>
      <c r="BY35" s="295">
        <f>'[8]YTD PROGRAM SUMMARY'!O97</f>
        <v>74746.495077044179</v>
      </c>
      <c r="BZ35" s="294">
        <f>'[8]YTD PROGRAM SUMMARY'!P97</f>
        <v>56941.702439680099</v>
      </c>
      <c r="CA35" s="277">
        <f>'[8]YTD PROGRAM SUMMARY'!Q97</f>
        <v>63344.996595516845</v>
      </c>
      <c r="CB35" s="277">
        <f>'[8]YTD PROGRAM SUMMARY'!R97</f>
        <v>69057.04229879682</v>
      </c>
      <c r="CC35" s="277">
        <f>'[8]YTD PROGRAM SUMMARY'!S97</f>
        <v>91159.089483252465</v>
      </c>
      <c r="CD35" s="277">
        <f>'[8]YTD PROGRAM SUMMARY'!T97</f>
        <v>0</v>
      </c>
      <c r="CE35" s="277">
        <f>'[8]YTD PROGRAM SUMMARY'!U97</f>
        <v>0</v>
      </c>
      <c r="CF35" s="277">
        <f>'[8]YTD PROGRAM SUMMARY'!V97</f>
        <v>0</v>
      </c>
      <c r="CG35" s="277">
        <f>'[8]YTD PROGRAM SUMMARY'!W97</f>
        <v>0</v>
      </c>
      <c r="CH35" s="277">
        <f>'[8]YTD PROGRAM SUMMARY'!X97</f>
        <v>0</v>
      </c>
      <c r="CI35" s="277">
        <f>'[8]YTD PROGRAM SUMMARY'!Y97</f>
        <v>0</v>
      </c>
      <c r="CJ35" s="277">
        <f>'[8]YTD PROGRAM SUMMARY'!Z97</f>
        <v>0</v>
      </c>
      <c r="CK35" s="277">
        <f>'[8]YTD PROGRAM SUMMARY'!AA97</f>
        <v>0</v>
      </c>
      <c r="CL35" s="29"/>
      <c r="CM35" s="29"/>
      <c r="CN35" s="88"/>
      <c r="CO35" s="88"/>
      <c r="CP35" s="30"/>
      <c r="CQ35" s="30"/>
      <c r="CR35" s="30"/>
      <c r="CS35" s="54">
        <f t="shared" si="49"/>
        <v>280502.83081724623</v>
      </c>
      <c r="CT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</row>
    <row r="36" spans="1:190" s="16" customFormat="1" x14ac:dyDescent="0.25">
      <c r="A36" s="22" t="s">
        <v>12</v>
      </c>
      <c r="B36" s="23"/>
      <c r="C36" s="23"/>
      <c r="D36" s="23"/>
      <c r="E36" s="23"/>
      <c r="F36" s="23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92"/>
      <c r="AA36" s="280"/>
      <c r="AB36" s="280"/>
      <c r="AC36" s="292"/>
      <c r="AD36" s="280"/>
      <c r="AE36" s="280"/>
      <c r="AF36" s="280"/>
      <c r="AG36" s="280"/>
      <c r="AH36" s="280"/>
      <c r="AI36" s="280"/>
      <c r="AJ36" s="280"/>
      <c r="AK36" s="280"/>
      <c r="AL36" s="292"/>
      <c r="AM36" s="280"/>
      <c r="AN36" s="280"/>
      <c r="AO36" s="292"/>
      <c r="AP36" s="280"/>
      <c r="AQ36" s="280"/>
      <c r="AR36" s="280"/>
      <c r="AS36" s="280"/>
      <c r="AT36" s="280"/>
      <c r="AU36" s="280"/>
      <c r="AV36" s="280"/>
      <c r="AW36" s="280"/>
      <c r="AX36" s="280"/>
      <c r="AY36" s="279"/>
      <c r="AZ36" s="280"/>
      <c r="BA36" s="280"/>
      <c r="BB36" s="279"/>
      <c r="BC36" s="280"/>
      <c r="BD36" s="280"/>
      <c r="BE36" s="280"/>
      <c r="BF36" s="280"/>
      <c r="BG36" s="280"/>
      <c r="BH36" s="280"/>
      <c r="BI36" s="280"/>
      <c r="BJ36" s="292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93"/>
      <c r="BW36" s="294">
        <f>'[8]YTD PROGRAM SUMMARY'!M98</f>
        <v>58952.238903777587</v>
      </c>
      <c r="BX36" s="277">
        <f>'[8]YTD PROGRAM SUMMARY'!N98</f>
        <v>105274.39491659211</v>
      </c>
      <c r="BY36" s="295">
        <f>'[8]YTD PROGRAM SUMMARY'!O98</f>
        <v>151286.49369567167</v>
      </c>
      <c r="BZ36" s="294">
        <f>'[8]YTD PROGRAM SUMMARY'!P98</f>
        <v>123927.20768638483</v>
      </c>
      <c r="CA36" s="277">
        <f>'[8]YTD PROGRAM SUMMARY'!Q98</f>
        <v>128371.03365956302</v>
      </c>
      <c r="CB36" s="277">
        <f>'[8]YTD PROGRAM SUMMARY'!R98</f>
        <v>114835.99985434399</v>
      </c>
      <c r="CC36" s="277">
        <f>'[8]YTD PROGRAM SUMMARY'!S98</f>
        <v>149382.91342928156</v>
      </c>
      <c r="CD36" s="277">
        <f>'[8]YTD PROGRAM SUMMARY'!T98</f>
        <v>0</v>
      </c>
      <c r="CE36" s="277">
        <f>'[8]YTD PROGRAM SUMMARY'!U98</f>
        <v>0</v>
      </c>
      <c r="CF36" s="277">
        <f>'[8]YTD PROGRAM SUMMARY'!V98</f>
        <v>0</v>
      </c>
      <c r="CG36" s="277">
        <f>'[8]YTD PROGRAM SUMMARY'!W98</f>
        <v>0</v>
      </c>
      <c r="CH36" s="277">
        <f>'[8]YTD PROGRAM SUMMARY'!X98</f>
        <v>0</v>
      </c>
      <c r="CI36" s="277">
        <f>'[8]YTD PROGRAM SUMMARY'!Y98</f>
        <v>0</v>
      </c>
      <c r="CJ36" s="277">
        <f>'[8]YTD PROGRAM SUMMARY'!Z98</f>
        <v>0</v>
      </c>
      <c r="CK36" s="277">
        <f>'[8]YTD PROGRAM SUMMARY'!AA98</f>
        <v>0</v>
      </c>
      <c r="CL36" s="29"/>
      <c r="CM36" s="29"/>
      <c r="CN36" s="30"/>
      <c r="CO36" s="30"/>
      <c r="CP36" s="30"/>
      <c r="CQ36" s="30"/>
      <c r="CR36" s="30"/>
      <c r="CS36" s="54">
        <f t="shared" si="49"/>
        <v>516517.1546295734</v>
      </c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</row>
    <row r="37" spans="1:190" s="16" customFormat="1" x14ac:dyDescent="0.25">
      <c r="A37" s="22" t="s">
        <v>13</v>
      </c>
      <c r="B37" s="23"/>
      <c r="C37" s="23"/>
      <c r="D37" s="23"/>
      <c r="E37" s="23"/>
      <c r="F37" s="23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92"/>
      <c r="AA37" s="280"/>
      <c r="AB37" s="280"/>
      <c r="AC37" s="292"/>
      <c r="AD37" s="280"/>
      <c r="AE37" s="280"/>
      <c r="AF37" s="280"/>
      <c r="AG37" s="280"/>
      <c r="AH37" s="280"/>
      <c r="AI37" s="280"/>
      <c r="AJ37" s="280"/>
      <c r="AK37" s="280"/>
      <c r="AL37" s="292"/>
      <c r="AM37" s="280"/>
      <c r="AN37" s="280"/>
      <c r="AO37" s="292"/>
      <c r="AP37" s="280"/>
      <c r="AQ37" s="280"/>
      <c r="AR37" s="280"/>
      <c r="AS37" s="280"/>
      <c r="AT37" s="280"/>
      <c r="AU37" s="280"/>
      <c r="AV37" s="280"/>
      <c r="AW37" s="280"/>
      <c r="AX37" s="280"/>
      <c r="AY37" s="279"/>
      <c r="AZ37" s="280"/>
      <c r="BA37" s="280"/>
      <c r="BB37" s="279"/>
      <c r="BC37" s="280"/>
      <c r="BD37" s="280"/>
      <c r="BE37" s="280"/>
      <c r="BF37" s="280"/>
      <c r="BG37" s="280"/>
      <c r="BH37" s="280"/>
      <c r="BI37" s="280"/>
      <c r="BJ37" s="292"/>
      <c r="BK37" s="280"/>
      <c r="BL37" s="280"/>
      <c r="BM37" s="280"/>
      <c r="BN37" s="280"/>
      <c r="BO37" s="280"/>
      <c r="BP37" s="280"/>
      <c r="BQ37" s="280"/>
      <c r="BR37" s="280"/>
      <c r="BS37" s="280"/>
      <c r="BT37" s="280"/>
      <c r="BU37" s="280"/>
      <c r="BV37" s="293"/>
      <c r="BW37" s="294">
        <f>'[8]YTD PROGRAM SUMMARY'!M99</f>
        <v>15193.308447888585</v>
      </c>
      <c r="BX37" s="277">
        <f>'[8]YTD PROGRAM SUMMARY'!N99</f>
        <v>28923.784797081007</v>
      </c>
      <c r="BY37" s="295">
        <f>'[8]YTD PROGRAM SUMMARY'!O99</f>
        <v>44916.665166732848</v>
      </c>
      <c r="BZ37" s="294">
        <f>'[8]YTD PROGRAM SUMMARY'!P99</f>
        <v>37754.4341468032</v>
      </c>
      <c r="CA37" s="277">
        <f>'[8]YTD PROGRAM SUMMARY'!Q99</f>
        <v>40508.681688482888</v>
      </c>
      <c r="CB37" s="277">
        <f>'[8]YTD PROGRAM SUMMARY'!R99</f>
        <v>39613.840062184318</v>
      </c>
      <c r="CC37" s="277">
        <f>'[8]YTD PROGRAM SUMMARY'!S99</f>
        <v>54195.487495547422</v>
      </c>
      <c r="CD37" s="277">
        <f>'[8]YTD PROGRAM SUMMARY'!T99</f>
        <v>0</v>
      </c>
      <c r="CE37" s="277">
        <f>'[8]YTD PROGRAM SUMMARY'!U99</f>
        <v>0</v>
      </c>
      <c r="CF37" s="277">
        <f>'[8]YTD PROGRAM SUMMARY'!V99</f>
        <v>0</v>
      </c>
      <c r="CG37" s="277">
        <f>'[8]YTD PROGRAM SUMMARY'!W99</f>
        <v>0</v>
      </c>
      <c r="CH37" s="277">
        <f>'[8]YTD PROGRAM SUMMARY'!X99</f>
        <v>0</v>
      </c>
      <c r="CI37" s="277">
        <f>'[8]YTD PROGRAM SUMMARY'!Y99</f>
        <v>0</v>
      </c>
      <c r="CJ37" s="277">
        <f>'[8]YTD PROGRAM SUMMARY'!Z99</f>
        <v>0</v>
      </c>
      <c r="CK37" s="277">
        <f>'[8]YTD PROGRAM SUMMARY'!AA99</f>
        <v>0</v>
      </c>
      <c r="CL37" s="29"/>
      <c r="CM37" s="29"/>
      <c r="CN37" s="30"/>
      <c r="CO37" s="30"/>
      <c r="CP37" s="30"/>
      <c r="CQ37" s="30"/>
      <c r="CR37" s="30"/>
      <c r="CS37" s="54">
        <f t="shared" si="49"/>
        <v>172072.44339301783</v>
      </c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</row>
    <row r="38" spans="1:190" s="16" customFormat="1" x14ac:dyDescent="0.25">
      <c r="A38" s="22" t="s">
        <v>14</v>
      </c>
      <c r="B38" s="23"/>
      <c r="C38" s="23"/>
      <c r="D38" s="23"/>
      <c r="E38" s="23"/>
      <c r="F38" s="23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92"/>
      <c r="AA38" s="280"/>
      <c r="AB38" s="280"/>
      <c r="AC38" s="292"/>
      <c r="AD38" s="280"/>
      <c r="AE38" s="280"/>
      <c r="AF38" s="280"/>
      <c r="AG38" s="280"/>
      <c r="AH38" s="280"/>
      <c r="AI38" s="280"/>
      <c r="AJ38" s="280"/>
      <c r="AK38" s="280"/>
      <c r="AL38" s="292"/>
      <c r="AM38" s="280"/>
      <c r="AN38" s="280"/>
      <c r="AO38" s="292"/>
      <c r="AP38" s="280"/>
      <c r="AQ38" s="280"/>
      <c r="AR38" s="280"/>
      <c r="AS38" s="280"/>
      <c r="AT38" s="280"/>
      <c r="AU38" s="280"/>
      <c r="AV38" s="280"/>
      <c r="AW38" s="280"/>
      <c r="AX38" s="280"/>
      <c r="AY38" s="279"/>
      <c r="AZ38" s="280"/>
      <c r="BA38" s="280"/>
      <c r="BB38" s="279"/>
      <c r="BC38" s="280"/>
      <c r="BD38" s="280"/>
      <c r="BE38" s="280"/>
      <c r="BF38" s="280"/>
      <c r="BG38" s="280"/>
      <c r="BH38" s="280"/>
      <c r="BI38" s="280"/>
      <c r="BJ38" s="292"/>
      <c r="BK38" s="280"/>
      <c r="BL38" s="280"/>
      <c r="BM38" s="280"/>
      <c r="BN38" s="280"/>
      <c r="BO38" s="280"/>
      <c r="BP38" s="280"/>
      <c r="BQ38" s="280"/>
      <c r="BR38" s="280"/>
      <c r="BS38" s="280"/>
      <c r="BT38" s="280"/>
      <c r="BU38" s="280"/>
      <c r="BV38" s="293"/>
      <c r="BW38" s="294">
        <f>'[8]YTD PROGRAM SUMMARY'!M100</f>
        <v>493.86256480446815</v>
      </c>
      <c r="BX38" s="277">
        <f>'[8]YTD PROGRAM SUMMARY'!N100</f>
        <v>2434.8866870369097</v>
      </c>
      <c r="BY38" s="295">
        <f>'[8]YTD PROGRAM SUMMARY'!O100</f>
        <v>4810.8823968581773</v>
      </c>
      <c r="BZ38" s="294">
        <f>'[8]YTD PROGRAM SUMMARY'!P100</f>
        <v>3874.1157142878833</v>
      </c>
      <c r="CA38" s="277">
        <f>'[8]YTD PROGRAM SUMMARY'!Q100</f>
        <v>4196.9018971070709</v>
      </c>
      <c r="CB38" s="277">
        <f>'[8]YTD PROGRAM SUMMARY'!R100</f>
        <v>5289.8751904584815</v>
      </c>
      <c r="CC38" s="277">
        <f>'[8]YTD PROGRAM SUMMARY'!S100</f>
        <v>12666.335325866617</v>
      </c>
      <c r="CD38" s="277">
        <f>'[8]YTD PROGRAM SUMMARY'!T100</f>
        <v>0</v>
      </c>
      <c r="CE38" s="277">
        <f>'[8]YTD PROGRAM SUMMARY'!U100</f>
        <v>0</v>
      </c>
      <c r="CF38" s="277">
        <f>'[8]YTD PROGRAM SUMMARY'!V100</f>
        <v>0</v>
      </c>
      <c r="CG38" s="277">
        <f>'[8]YTD PROGRAM SUMMARY'!W100</f>
        <v>0</v>
      </c>
      <c r="CH38" s="277">
        <f>'[8]YTD PROGRAM SUMMARY'!X100</f>
        <v>0</v>
      </c>
      <c r="CI38" s="277">
        <f>'[8]YTD PROGRAM SUMMARY'!Y100</f>
        <v>0</v>
      </c>
      <c r="CJ38" s="277">
        <f>'[8]YTD PROGRAM SUMMARY'!Z100</f>
        <v>0</v>
      </c>
      <c r="CK38" s="277">
        <f>'[8]YTD PROGRAM SUMMARY'!AA100</f>
        <v>0</v>
      </c>
      <c r="CL38" s="29"/>
      <c r="CM38" s="29"/>
      <c r="CN38" s="30"/>
      <c r="CO38" s="30"/>
      <c r="CP38" s="30"/>
      <c r="CQ38" s="30"/>
      <c r="CR38" s="30"/>
      <c r="CS38" s="54">
        <f t="shared" si="49"/>
        <v>26027.228127720053</v>
      </c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</row>
    <row r="39" spans="1:190" s="16" customFormat="1" ht="15.75" thickBot="1" x14ac:dyDescent="0.3">
      <c r="A39" s="34" t="s">
        <v>6</v>
      </c>
      <c r="B39" s="10"/>
      <c r="C39" s="10"/>
      <c r="D39" s="10"/>
      <c r="E39" s="10"/>
      <c r="F39" s="10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59"/>
      <c r="AA39" s="167"/>
      <c r="AB39" s="167"/>
      <c r="AC39" s="159"/>
      <c r="AD39" s="167"/>
      <c r="AE39" s="167"/>
      <c r="AF39" s="167"/>
      <c r="AG39" s="167"/>
      <c r="AH39" s="167"/>
      <c r="AI39" s="167"/>
      <c r="AJ39" s="167"/>
      <c r="AK39" s="167"/>
      <c r="AL39" s="159"/>
      <c r="AM39" s="167"/>
      <c r="AN39" s="167"/>
      <c r="AO39" s="159"/>
      <c r="AP39" s="167"/>
      <c r="AQ39" s="167"/>
      <c r="AR39" s="167"/>
      <c r="AS39" s="167"/>
      <c r="AT39" s="167"/>
      <c r="AU39" s="167"/>
      <c r="AV39" s="167"/>
      <c r="AW39" s="167"/>
      <c r="AX39" s="167"/>
      <c r="AY39" s="283"/>
      <c r="AZ39" s="167"/>
      <c r="BA39" s="167"/>
      <c r="BB39" s="283"/>
      <c r="BC39" s="167"/>
      <c r="BD39" s="167"/>
      <c r="BE39" s="167"/>
      <c r="BF39" s="167"/>
      <c r="BG39" s="167"/>
      <c r="BH39" s="167"/>
      <c r="BI39" s="167"/>
      <c r="BJ39" s="159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296"/>
      <c r="BW39" s="297">
        <f>'[8]YTD PROGRAM SUMMARY'!M109</f>
        <v>52993.422102371376</v>
      </c>
      <c r="BX39" s="298">
        <f>'[8]YTD PROGRAM SUMMARY'!N109</f>
        <v>76723.897238008416</v>
      </c>
      <c r="BY39" s="299">
        <f>'[8]YTD PROGRAM SUMMARY'!O109</f>
        <v>82508.322844304421</v>
      </c>
      <c r="BZ39" s="297">
        <f>'[8]YTD PROGRAM SUMMARY'!P109</f>
        <v>66808.529233332476</v>
      </c>
      <c r="CA39" s="298">
        <f>'[8]YTD PROGRAM SUMMARY'!Q109</f>
        <v>60903.766389137949</v>
      </c>
      <c r="CB39" s="298">
        <f>'[8]YTD PROGRAM SUMMARY'!R109</f>
        <v>48320.764582974509</v>
      </c>
      <c r="CC39" s="298">
        <f>'[8]YTD PROGRAM SUMMARY'!S109</f>
        <v>58608.636175900632</v>
      </c>
      <c r="CD39" s="298">
        <f>'[8]YTD PROGRAM SUMMARY'!T109</f>
        <v>0</v>
      </c>
      <c r="CE39" s="298">
        <f>'[8]YTD PROGRAM SUMMARY'!U109</f>
        <v>0</v>
      </c>
      <c r="CF39" s="298">
        <f>'[8]YTD PROGRAM SUMMARY'!V109</f>
        <v>0</v>
      </c>
      <c r="CG39" s="298">
        <f>'[8]YTD PROGRAM SUMMARY'!W109</f>
        <v>0</v>
      </c>
      <c r="CH39" s="298">
        <f>'[8]YTD PROGRAM SUMMARY'!X109</f>
        <v>0</v>
      </c>
      <c r="CI39" s="298">
        <f>'[8]YTD PROGRAM SUMMARY'!Y109</f>
        <v>0</v>
      </c>
      <c r="CJ39" s="298">
        <f>'[8]YTD PROGRAM SUMMARY'!Z109</f>
        <v>0</v>
      </c>
      <c r="CK39" s="298">
        <f>'[8]YTD PROGRAM SUMMARY'!AA109</f>
        <v>0</v>
      </c>
      <c r="CL39" s="29"/>
      <c r="CM39" s="29"/>
      <c r="CN39" s="30"/>
      <c r="CO39" s="30"/>
      <c r="CP39" s="30"/>
      <c r="CQ39" s="30"/>
      <c r="CR39" s="30"/>
      <c r="CS39" s="55">
        <f t="shared" si="49"/>
        <v>234641.69638134557</v>
      </c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</row>
    <row r="40" spans="1:190" s="16" customFormat="1" ht="15.75" thickBot="1" x14ac:dyDescent="0.3">
      <c r="A40" s="2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86"/>
      <c r="AA40" s="37"/>
      <c r="AB40" s="37"/>
      <c r="AC40" s="86"/>
      <c r="AD40" s="37"/>
      <c r="AE40" s="37"/>
      <c r="AF40" s="37"/>
      <c r="AG40" s="37"/>
      <c r="AH40" s="37"/>
      <c r="AI40" s="37"/>
      <c r="AJ40" s="37"/>
      <c r="AK40" s="37"/>
      <c r="AL40" s="86"/>
      <c r="AM40" s="37"/>
      <c r="AN40" s="37"/>
      <c r="AO40" s="86">
        <f>AO33-SUM(AO34:AO39)</f>
        <v>0</v>
      </c>
      <c r="AP40" s="37">
        <f t="shared" ref="AP40" si="50">AP33-SUM(AP34:AP39)</f>
        <v>0</v>
      </c>
      <c r="AQ40" s="37">
        <f t="shared" ref="AQ40" si="51">AQ33-SUM(AQ34:AQ39)</f>
        <v>0</v>
      </c>
      <c r="AR40" s="37">
        <f t="shared" ref="AR40" si="52">AR33-SUM(AR34:AR39)</f>
        <v>0</v>
      </c>
      <c r="AS40" s="37">
        <f t="shared" ref="AS40" si="53">AS33-SUM(AS34:AS39)</f>
        <v>0</v>
      </c>
      <c r="AT40" s="37">
        <f t="shared" ref="AT40" si="54">AT33-SUM(AT34:AT39)</f>
        <v>0</v>
      </c>
      <c r="AU40" s="37">
        <f t="shared" ref="AU40" si="55">AU33-SUM(AU34:AU39)</f>
        <v>0</v>
      </c>
      <c r="AV40" s="37">
        <f t="shared" ref="AV40" si="56">AV33-SUM(AV34:AV39)</f>
        <v>0</v>
      </c>
      <c r="AW40" s="37">
        <f t="shared" ref="AW40" si="57">AW33-SUM(AW34:AW39)</f>
        <v>0</v>
      </c>
      <c r="AX40" s="37">
        <f t="shared" ref="AX40" si="58">AX33-SUM(AX34:AX39)</f>
        <v>0</v>
      </c>
      <c r="AY40" s="38">
        <f t="shared" ref="AY40" si="59">AY33-SUM(AY34:AY39)</f>
        <v>0</v>
      </c>
      <c r="AZ40" s="37">
        <f t="shared" ref="AZ40" si="60">AZ33-SUM(AZ34:AZ39)</f>
        <v>0</v>
      </c>
      <c r="BA40" s="37">
        <f>BA33-SUM(BA34:BA39)</f>
        <v>0</v>
      </c>
      <c r="BB40" s="38">
        <f t="shared" ref="BB40:CK40" si="61">BB33-SUM(BB34:BB39)</f>
        <v>0</v>
      </c>
      <c r="BC40" s="37">
        <f t="shared" si="61"/>
        <v>0</v>
      </c>
      <c r="BD40" s="37">
        <f t="shared" si="61"/>
        <v>0</v>
      </c>
      <c r="BE40" s="37">
        <f t="shared" si="61"/>
        <v>0</v>
      </c>
      <c r="BF40" s="37">
        <f t="shared" si="61"/>
        <v>0</v>
      </c>
      <c r="BG40" s="37">
        <f t="shared" si="61"/>
        <v>0</v>
      </c>
      <c r="BH40" s="37">
        <f t="shared" si="61"/>
        <v>0</v>
      </c>
      <c r="BI40" s="37">
        <f t="shared" si="61"/>
        <v>0</v>
      </c>
      <c r="BJ40" s="86">
        <f t="shared" si="61"/>
        <v>0</v>
      </c>
      <c r="BK40" s="37">
        <f t="shared" si="61"/>
        <v>0</v>
      </c>
      <c r="BL40" s="37">
        <f t="shared" si="61"/>
        <v>0</v>
      </c>
      <c r="BM40" s="37">
        <f t="shared" si="61"/>
        <v>0</v>
      </c>
      <c r="BN40" s="37">
        <f t="shared" si="61"/>
        <v>0</v>
      </c>
      <c r="BO40" s="37">
        <f t="shared" si="61"/>
        <v>0</v>
      </c>
      <c r="BP40" s="37">
        <f t="shared" si="61"/>
        <v>0</v>
      </c>
      <c r="BQ40" s="37">
        <f t="shared" si="61"/>
        <v>0</v>
      </c>
      <c r="BR40" s="37">
        <f t="shared" si="61"/>
        <v>0</v>
      </c>
      <c r="BS40" s="37">
        <f t="shared" si="61"/>
        <v>0</v>
      </c>
      <c r="BT40" s="37">
        <f t="shared" si="61"/>
        <v>0</v>
      </c>
      <c r="BU40" s="37">
        <f t="shared" si="61"/>
        <v>0</v>
      </c>
      <c r="BV40" s="50">
        <f t="shared" si="61"/>
        <v>0</v>
      </c>
      <c r="BW40" s="38">
        <f t="shared" si="61"/>
        <v>0</v>
      </c>
      <c r="BX40" s="37">
        <f t="shared" si="61"/>
        <v>0</v>
      </c>
      <c r="BY40" s="79">
        <f t="shared" si="61"/>
        <v>0</v>
      </c>
      <c r="BZ40" s="38">
        <f t="shared" si="61"/>
        <v>0</v>
      </c>
      <c r="CA40" s="37">
        <f t="shared" si="61"/>
        <v>0</v>
      </c>
      <c r="CB40" s="37">
        <f t="shared" si="61"/>
        <v>0</v>
      </c>
      <c r="CC40" s="37">
        <f t="shared" si="61"/>
        <v>0</v>
      </c>
      <c r="CD40" s="37">
        <f t="shared" si="61"/>
        <v>0</v>
      </c>
      <c r="CE40" s="37">
        <f t="shared" si="61"/>
        <v>0</v>
      </c>
      <c r="CF40" s="37">
        <f t="shared" si="61"/>
        <v>0</v>
      </c>
      <c r="CG40" s="37">
        <f t="shared" si="61"/>
        <v>0</v>
      </c>
      <c r="CH40" s="37">
        <f t="shared" si="61"/>
        <v>0</v>
      </c>
      <c r="CI40" s="37">
        <f t="shared" si="61"/>
        <v>0</v>
      </c>
      <c r="CJ40" s="37">
        <f t="shared" si="61"/>
        <v>0</v>
      </c>
      <c r="CK40" s="37">
        <f t="shared" si="61"/>
        <v>0</v>
      </c>
      <c r="CL40" s="5" t="s">
        <v>1</v>
      </c>
      <c r="CM40" s="29"/>
      <c r="CN40" s="92" t="s">
        <v>30</v>
      </c>
      <c r="CO40" s="94"/>
      <c r="CP40" s="30"/>
      <c r="CQ40" s="30"/>
      <c r="CR40" s="30"/>
      <c r="CS40" s="24">
        <f>CS33-SUM(CS34:CS39)</f>
        <v>0</v>
      </c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</row>
    <row r="41" spans="1:190" s="9" customFormat="1" ht="15.75" thickBot="1" x14ac:dyDescent="0.3">
      <c r="A41" s="104" t="s">
        <v>21</v>
      </c>
      <c r="B41" s="112">
        <f>B9+B17+B25+B33</f>
        <v>0</v>
      </c>
      <c r="C41" s="112">
        <f t="shared" ref="C41:BN41" si="62">C9+C17+C25+C33</f>
        <v>0</v>
      </c>
      <c r="D41" s="129">
        <f t="shared" si="62"/>
        <v>0</v>
      </c>
      <c r="E41" s="129">
        <f t="shared" si="62"/>
        <v>0</v>
      </c>
      <c r="F41" s="129">
        <f t="shared" si="62"/>
        <v>0</v>
      </c>
      <c r="G41" s="129">
        <f t="shared" si="62"/>
        <v>0.71203150918887492</v>
      </c>
      <c r="H41" s="129">
        <f t="shared" si="62"/>
        <v>4695.4207688607357</v>
      </c>
      <c r="I41" s="129">
        <f t="shared" si="62"/>
        <v>39935.570121927383</v>
      </c>
      <c r="J41" s="129">
        <f t="shared" si="62"/>
        <v>291676.37356246018</v>
      </c>
      <c r="K41" s="129">
        <f t="shared" si="62"/>
        <v>544866.33457860793</v>
      </c>
      <c r="L41" s="129">
        <f t="shared" si="62"/>
        <v>663040.9475663905</v>
      </c>
      <c r="M41" s="129">
        <f t="shared" si="62"/>
        <v>547744.67638274853</v>
      </c>
      <c r="N41" s="129">
        <f t="shared" si="62"/>
        <v>270067.89072131994</v>
      </c>
      <c r="O41" s="140">
        <f t="shared" si="62"/>
        <v>449448.83291898988</v>
      </c>
      <c r="P41" s="140">
        <f t="shared" si="62"/>
        <v>672384.11562352569</v>
      </c>
      <c r="Q41" s="140">
        <f t="shared" si="62"/>
        <v>860299.05315340089</v>
      </c>
      <c r="R41" s="140">
        <f t="shared" si="62"/>
        <v>921069.68539476907</v>
      </c>
      <c r="S41" s="140">
        <f t="shared" si="62"/>
        <v>727242.36549864151</v>
      </c>
      <c r="T41" s="140">
        <f t="shared" si="62"/>
        <v>330495.27100759087</v>
      </c>
      <c r="U41" s="140">
        <f t="shared" si="62"/>
        <v>448514.38010054693</v>
      </c>
      <c r="V41" s="140">
        <f t="shared" si="62"/>
        <v>1166466.8526526121</v>
      </c>
      <c r="W41" s="140">
        <f t="shared" si="62"/>
        <v>1596902.1714481555</v>
      </c>
      <c r="X41" s="140">
        <f t="shared" si="62"/>
        <v>1748272.4117888496</v>
      </c>
      <c r="Y41" s="140">
        <f t="shared" si="62"/>
        <v>1519471.01623757</v>
      </c>
      <c r="Z41" s="141">
        <f t="shared" si="62"/>
        <v>764880.45368540613</v>
      </c>
      <c r="AA41" s="140">
        <f t="shared" si="62"/>
        <v>908807.65228987066</v>
      </c>
      <c r="AB41" s="140">
        <f t="shared" si="62"/>
        <v>1120062.856555779</v>
      </c>
      <c r="AC41" s="141">
        <f t="shared" si="62"/>
        <v>1377220.6643166305</v>
      </c>
      <c r="AD41" s="140">
        <f t="shared" si="62"/>
        <v>1195166.5723548159</v>
      </c>
      <c r="AE41" s="140">
        <f t="shared" si="62"/>
        <v>1300632.3993987509</v>
      </c>
      <c r="AF41" s="140">
        <f t="shared" si="62"/>
        <v>1205822.8207733985</v>
      </c>
      <c r="AG41" s="140">
        <f t="shared" si="62"/>
        <v>1472551.2785682736</v>
      </c>
      <c r="AH41" s="140">
        <f t="shared" si="62"/>
        <v>3602609.9103061217</v>
      </c>
      <c r="AI41" s="140">
        <f t="shared" si="62"/>
        <v>4524979.9029475963</v>
      </c>
      <c r="AJ41" s="140">
        <f t="shared" si="62"/>
        <v>4557691.9623519126</v>
      </c>
      <c r="AK41" s="140">
        <f t="shared" si="62"/>
        <v>3395133.6257571932</v>
      </c>
      <c r="AL41" s="141">
        <f t="shared" si="62"/>
        <v>1618999.5517252118</v>
      </c>
      <c r="AM41" s="140">
        <f t="shared" si="62"/>
        <v>1693340.1593012405</v>
      </c>
      <c r="AN41" s="140">
        <f t="shared" si="62"/>
        <v>2043834.5150522969</v>
      </c>
      <c r="AO41" s="141">
        <f t="shared" si="62"/>
        <v>2546894.0685010902</v>
      </c>
      <c r="AP41" s="140">
        <f t="shared" si="62"/>
        <v>2089616.4766016018</v>
      </c>
      <c r="AQ41" s="140">
        <f t="shared" si="62"/>
        <v>912247.85076541675</v>
      </c>
      <c r="AR41" s="140">
        <f t="shared" si="62"/>
        <v>846334.21711913729</v>
      </c>
      <c r="AS41" s="140">
        <f t="shared" si="62"/>
        <v>1066637.678205363</v>
      </c>
      <c r="AT41" s="140">
        <f t="shared" si="62"/>
        <v>2863352.6421243409</v>
      </c>
      <c r="AU41" s="140">
        <f t="shared" si="62"/>
        <v>3675557.523710967</v>
      </c>
      <c r="AV41" s="140">
        <f t="shared" si="62"/>
        <v>3342039.9312423691</v>
      </c>
      <c r="AW41" s="140">
        <f t="shared" si="62"/>
        <v>2373846.5851787962</v>
      </c>
      <c r="AX41" s="140">
        <f t="shared" si="62"/>
        <v>1051178.3111241481</v>
      </c>
      <c r="AY41" s="216">
        <f t="shared" si="62"/>
        <v>1105092.1759465141</v>
      </c>
      <c r="AZ41" s="140">
        <f t="shared" si="62"/>
        <v>1381965.5186848878</v>
      </c>
      <c r="BA41" s="140">
        <f t="shared" si="62"/>
        <v>1700717.7639811411</v>
      </c>
      <c r="BB41" s="216">
        <f t="shared" si="62"/>
        <v>1356926.8590753335</v>
      </c>
      <c r="BC41" s="140">
        <f t="shared" si="62"/>
        <v>1353802.1905861669</v>
      </c>
      <c r="BD41" s="140">
        <f t="shared" si="62"/>
        <v>1239676.1204544338</v>
      </c>
      <c r="BE41" s="140">
        <f t="shared" si="62"/>
        <v>1628086.4160208032</v>
      </c>
      <c r="BF41" s="140">
        <f t="shared" si="62"/>
        <v>4511630.5078466395</v>
      </c>
      <c r="BG41" s="140">
        <f t="shared" si="62"/>
        <v>1051039.3753533266</v>
      </c>
      <c r="BH41" s="140">
        <f t="shared" si="62"/>
        <v>1133487.8662933947</v>
      </c>
      <c r="BI41" s="140">
        <f t="shared" si="62"/>
        <v>808760.63763167639</v>
      </c>
      <c r="BJ41" s="141">
        <f t="shared" si="62"/>
        <v>375458.03446689073</v>
      </c>
      <c r="BK41" s="182">
        <f t="shared" si="62"/>
        <v>426692.32957000914</v>
      </c>
      <c r="BL41" s="182">
        <f t="shared" si="62"/>
        <v>579421.78363716719</v>
      </c>
      <c r="BM41" s="182">
        <f t="shared" si="62"/>
        <v>801605.52584873384</v>
      </c>
      <c r="BN41" s="182">
        <f t="shared" si="62"/>
        <v>596790.15800777823</v>
      </c>
      <c r="BO41" s="182">
        <f t="shared" ref="BO41:CK41" si="63">BO9+BO17+BO25+BO33</f>
        <v>601738.66705846821</v>
      </c>
      <c r="BP41" s="182">
        <f t="shared" si="63"/>
        <v>554067.14924048469</v>
      </c>
      <c r="BQ41" s="182">
        <f t="shared" si="63"/>
        <v>754375.92963655689</v>
      </c>
      <c r="BR41" s="182">
        <f t="shared" si="63"/>
        <v>2025351.8248758968</v>
      </c>
      <c r="BS41" s="182">
        <f t="shared" si="63"/>
        <v>2625386.5745604574</v>
      </c>
      <c r="BT41" s="182">
        <f t="shared" si="63"/>
        <v>2540999.4109809548</v>
      </c>
      <c r="BU41" s="182">
        <f t="shared" si="63"/>
        <v>1733783.3413791929</v>
      </c>
      <c r="BV41" s="183">
        <f t="shared" si="63"/>
        <v>755529.95697051473</v>
      </c>
      <c r="BW41" s="181">
        <f t="shared" si="63"/>
        <v>791290.49553918419</v>
      </c>
      <c r="BX41" s="182">
        <f t="shared" si="63"/>
        <v>1069050.061473018</v>
      </c>
      <c r="BY41" s="184">
        <f t="shared" si="63"/>
        <v>1187577.2561075122</v>
      </c>
      <c r="BZ41" s="181">
        <f t="shared" si="63"/>
        <v>970859.16085710377</v>
      </c>
      <c r="CA41" s="182">
        <f t="shared" si="63"/>
        <v>950451.62760470971</v>
      </c>
      <c r="CB41" s="182">
        <f t="shared" si="63"/>
        <v>838656.56933329068</v>
      </c>
      <c r="CC41" s="182">
        <f t="shared" si="63"/>
        <v>1086951.5184767938</v>
      </c>
      <c r="CD41" s="182">
        <f t="shared" si="63"/>
        <v>0</v>
      </c>
      <c r="CE41" s="182">
        <f t="shared" si="63"/>
        <v>0</v>
      </c>
      <c r="CF41" s="182">
        <f t="shared" si="63"/>
        <v>0</v>
      </c>
      <c r="CG41" s="182">
        <f t="shared" si="63"/>
        <v>0</v>
      </c>
      <c r="CH41" s="182">
        <f t="shared" si="63"/>
        <v>0</v>
      </c>
      <c r="CI41" s="182">
        <f t="shared" si="63"/>
        <v>0</v>
      </c>
      <c r="CJ41" s="182">
        <f t="shared" si="63"/>
        <v>0</v>
      </c>
      <c r="CK41" s="182">
        <f t="shared" si="63"/>
        <v>0</v>
      </c>
      <c r="CL41" s="88">
        <f>SUM(B41:CK41)</f>
        <v>102889256.49901521</v>
      </c>
      <c r="CM41" s="29"/>
      <c r="CN41" s="91" t="s">
        <v>78</v>
      </c>
      <c r="CO41" s="200">
        <f t="shared" ref="CO41:CO46" si="64">CO20</f>
        <v>14090948.452100439</v>
      </c>
      <c r="CP41" s="30"/>
      <c r="CQ41" s="30"/>
      <c r="CR41" s="30"/>
      <c r="CS41" s="76">
        <f>SUM(BZ41:CK41)</f>
        <v>3846918.8762718979</v>
      </c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</row>
    <row r="42" spans="1:190" s="16" customFormat="1" ht="15.75" thickTop="1" x14ac:dyDescent="0.25">
      <c r="A42" s="105" t="s">
        <v>10</v>
      </c>
      <c r="B42" s="112">
        <f t="shared" ref="B42:BM42" si="65">B10+B18+B26+B34</f>
        <v>0</v>
      </c>
      <c r="C42" s="112">
        <f t="shared" si="65"/>
        <v>0</v>
      </c>
      <c r="D42" s="129">
        <f t="shared" si="65"/>
        <v>0</v>
      </c>
      <c r="E42" s="129">
        <f t="shared" si="65"/>
        <v>0</v>
      </c>
      <c r="F42" s="129">
        <f t="shared" si="65"/>
        <v>0</v>
      </c>
      <c r="G42" s="129">
        <f t="shared" si="65"/>
        <v>0</v>
      </c>
      <c r="H42" s="129">
        <f t="shared" si="65"/>
        <v>3542.7066619947968</v>
      </c>
      <c r="I42" s="129">
        <f t="shared" si="65"/>
        <v>26593.748856903429</v>
      </c>
      <c r="J42" s="129">
        <f t="shared" si="65"/>
        <v>243363.92907678595</v>
      </c>
      <c r="K42" s="129">
        <f t="shared" si="65"/>
        <v>441129.8099540461</v>
      </c>
      <c r="L42" s="129">
        <f t="shared" si="65"/>
        <v>537485.07750592032</v>
      </c>
      <c r="M42" s="129">
        <f t="shared" si="65"/>
        <v>373819.34593685856</v>
      </c>
      <c r="N42" s="136">
        <f t="shared" si="65"/>
        <v>137025.9400139912</v>
      </c>
      <c r="O42" s="137">
        <f t="shared" si="65"/>
        <v>273299.25349150668</v>
      </c>
      <c r="P42" s="137">
        <f t="shared" si="65"/>
        <v>463174.404168193</v>
      </c>
      <c r="Q42" s="137">
        <f t="shared" si="65"/>
        <v>531472.97269952018</v>
      </c>
      <c r="R42" s="137">
        <f t="shared" si="65"/>
        <v>666836.61937977653</v>
      </c>
      <c r="S42" s="137">
        <f t="shared" si="65"/>
        <v>454713.40903503355</v>
      </c>
      <c r="T42" s="137">
        <f t="shared" si="65"/>
        <v>209553.48167778365</v>
      </c>
      <c r="U42" s="137">
        <f t="shared" si="65"/>
        <v>235085.44029895589</v>
      </c>
      <c r="V42" s="137">
        <f t="shared" si="65"/>
        <v>734760.62978666462</v>
      </c>
      <c r="W42" s="137">
        <f t="shared" si="65"/>
        <v>1003556.2831860054</v>
      </c>
      <c r="X42" s="137">
        <f t="shared" si="65"/>
        <v>1196200.4042900102</v>
      </c>
      <c r="Y42" s="137">
        <f t="shared" si="65"/>
        <v>1010150.8980212705</v>
      </c>
      <c r="Z42" s="138">
        <f t="shared" si="65"/>
        <v>444243.3950046096</v>
      </c>
      <c r="AA42" s="137">
        <f t="shared" si="65"/>
        <v>590722.64033336937</v>
      </c>
      <c r="AB42" s="137">
        <f t="shared" si="65"/>
        <v>739064.45472672023</v>
      </c>
      <c r="AC42" s="137">
        <f t="shared" si="65"/>
        <v>760226.35555802099</v>
      </c>
      <c r="AD42" s="137">
        <f t="shared" si="65"/>
        <v>734885.09801949374</v>
      </c>
      <c r="AE42" s="137">
        <f t="shared" si="65"/>
        <v>790050.52627510764</v>
      </c>
      <c r="AF42" s="137">
        <f t="shared" si="65"/>
        <v>712591.15803163499</v>
      </c>
      <c r="AG42" s="137">
        <f t="shared" si="65"/>
        <v>788005.60592493415</v>
      </c>
      <c r="AH42" s="137">
        <f t="shared" si="65"/>
        <v>2172782.5520650391</v>
      </c>
      <c r="AI42" s="137">
        <f t="shared" si="65"/>
        <v>2655713.1081700679</v>
      </c>
      <c r="AJ42" s="137">
        <f t="shared" si="65"/>
        <v>2764862.6405028403</v>
      </c>
      <c r="AK42" s="137">
        <f t="shared" si="65"/>
        <v>2093407.6803619489</v>
      </c>
      <c r="AL42" s="138">
        <f t="shared" si="65"/>
        <v>860529.3097284846</v>
      </c>
      <c r="AM42" s="137">
        <f t="shared" si="65"/>
        <v>981461.85882917792</v>
      </c>
      <c r="AN42" s="137">
        <f t="shared" si="65"/>
        <v>1203203.2163009197</v>
      </c>
      <c r="AO42" s="138">
        <f t="shared" si="65"/>
        <v>1371395.0052714273</v>
      </c>
      <c r="AP42" s="137">
        <f t="shared" si="65"/>
        <v>1187045.9499182627</v>
      </c>
      <c r="AQ42" s="137">
        <f t="shared" si="65"/>
        <v>442726.9085614942</v>
      </c>
      <c r="AR42" s="137">
        <f t="shared" si="65"/>
        <v>394740.24836762995</v>
      </c>
      <c r="AS42" s="137">
        <f t="shared" si="65"/>
        <v>444427.68705686927</v>
      </c>
      <c r="AT42" s="137">
        <f t="shared" si="65"/>
        <v>1411496.7289061919</v>
      </c>
      <c r="AU42" s="137">
        <f t="shared" si="65"/>
        <v>1794317.4913307615</v>
      </c>
      <c r="AV42" s="137">
        <f t="shared" si="65"/>
        <v>1725059.9569640458</v>
      </c>
      <c r="AW42" s="137">
        <f t="shared" si="65"/>
        <v>1180653.1439791694</v>
      </c>
      <c r="AX42" s="138">
        <f t="shared" si="65"/>
        <v>422803.37846041471</v>
      </c>
      <c r="AY42" s="137">
        <f t="shared" si="65"/>
        <v>479921.73548690975</v>
      </c>
      <c r="AZ42" s="137">
        <f t="shared" si="65"/>
        <v>606110.73515086621</v>
      </c>
      <c r="BA42" s="137">
        <f t="shared" si="65"/>
        <v>642953.3740484342</v>
      </c>
      <c r="BB42" s="206">
        <f t="shared" si="65"/>
        <v>553693.13256213069</v>
      </c>
      <c r="BC42" s="137">
        <f t="shared" si="65"/>
        <v>529652.53078147769</v>
      </c>
      <c r="BD42" s="137">
        <f t="shared" si="65"/>
        <v>445884.63840965182</v>
      </c>
      <c r="BE42" s="137">
        <f t="shared" si="65"/>
        <v>534466.72974010557</v>
      </c>
      <c r="BF42" s="137">
        <f t="shared" si="65"/>
        <v>1935258.7858130932</v>
      </c>
      <c r="BG42" s="137">
        <f t="shared" si="65"/>
        <v>262400.13793873042</v>
      </c>
      <c r="BH42" s="137">
        <f t="shared" si="65"/>
        <v>343210.93077355623</v>
      </c>
      <c r="BI42" s="137">
        <f t="shared" si="65"/>
        <v>196084.39263684303</v>
      </c>
      <c r="BJ42" s="217">
        <f t="shared" si="65"/>
        <v>47168.093592233956</v>
      </c>
      <c r="BK42" s="186">
        <f t="shared" si="65"/>
        <v>77022.190419249237</v>
      </c>
      <c r="BL42" s="185">
        <f t="shared" si="65"/>
        <v>143605.50980502367</v>
      </c>
      <c r="BM42" s="185">
        <f t="shared" si="65"/>
        <v>175279.80121040344</v>
      </c>
      <c r="BN42" s="185">
        <f t="shared" ref="BN42:CK42" si="66">BN10+BN18+BN26+BN34</f>
        <v>141093.20038437843</v>
      </c>
      <c r="BO42" s="185">
        <f t="shared" si="66"/>
        <v>117314.74415306747</v>
      </c>
      <c r="BP42" s="185">
        <f t="shared" si="66"/>
        <v>80448.968517124653</v>
      </c>
      <c r="BQ42" s="185">
        <f t="shared" si="66"/>
        <v>125952.04617951065</v>
      </c>
      <c r="BR42" s="185">
        <f t="shared" si="66"/>
        <v>579211.9103250429</v>
      </c>
      <c r="BS42" s="185">
        <f t="shared" si="66"/>
        <v>832900.24593169987</v>
      </c>
      <c r="BT42" s="185">
        <f t="shared" si="66"/>
        <v>850686.77720441669</v>
      </c>
      <c r="BU42" s="185">
        <f t="shared" si="66"/>
        <v>449901.37104590982</v>
      </c>
      <c r="BV42" s="187">
        <f t="shared" si="66"/>
        <v>99237.22831056267</v>
      </c>
      <c r="BW42" s="186">
        <f t="shared" si="66"/>
        <v>158549.12562702491</v>
      </c>
      <c r="BX42" s="185">
        <f t="shared" si="66"/>
        <v>277171.17795503646</v>
      </c>
      <c r="BY42" s="188">
        <f t="shared" si="66"/>
        <v>285786.16730598221</v>
      </c>
      <c r="BZ42" s="186">
        <f t="shared" si="66"/>
        <v>238599.46801138483</v>
      </c>
      <c r="CA42" s="185">
        <f t="shared" si="66"/>
        <v>187841.59015346674</v>
      </c>
      <c r="CB42" s="185">
        <f t="shared" si="66"/>
        <v>117370.40394411131</v>
      </c>
      <c r="CC42" s="185">
        <f t="shared" si="66"/>
        <v>159229.91652821488</v>
      </c>
      <c r="CD42" s="185">
        <f t="shared" si="66"/>
        <v>0</v>
      </c>
      <c r="CE42" s="185">
        <f t="shared" si="66"/>
        <v>0</v>
      </c>
      <c r="CF42" s="185">
        <f t="shared" si="66"/>
        <v>0</v>
      </c>
      <c r="CG42" s="185">
        <f t="shared" si="66"/>
        <v>0</v>
      </c>
      <c r="CH42" s="185">
        <f t="shared" si="66"/>
        <v>0</v>
      </c>
      <c r="CI42" s="185">
        <f t="shared" si="66"/>
        <v>0</v>
      </c>
      <c r="CJ42" s="185">
        <f t="shared" si="66"/>
        <v>0</v>
      </c>
      <c r="CK42" s="189">
        <f t="shared" si="66"/>
        <v>0</v>
      </c>
      <c r="CL42" s="29"/>
      <c r="CM42" s="29"/>
      <c r="CN42" s="91" t="s">
        <v>79</v>
      </c>
      <c r="CO42" s="200">
        <f t="shared" si="64"/>
        <v>25155889.244022183</v>
      </c>
      <c r="CP42" s="30"/>
      <c r="CQ42" s="30"/>
      <c r="CR42" s="30"/>
      <c r="CS42" s="55">
        <f t="shared" ref="CS42:CS47" si="67">SUM(BZ42:CK42)</f>
        <v>703041.37863717787</v>
      </c>
      <c r="CT42" s="75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</row>
    <row r="43" spans="1:190" s="16" customFormat="1" x14ac:dyDescent="0.25">
      <c r="A43" s="105" t="s">
        <v>11</v>
      </c>
      <c r="B43" s="112">
        <f t="shared" ref="B43:BM43" si="68">B11+B19+B27+B35</f>
        <v>0</v>
      </c>
      <c r="C43" s="112">
        <f t="shared" si="68"/>
        <v>0</v>
      </c>
      <c r="D43" s="129">
        <f t="shared" si="68"/>
        <v>0</v>
      </c>
      <c r="E43" s="129">
        <f t="shared" si="68"/>
        <v>0</v>
      </c>
      <c r="F43" s="129">
        <f t="shared" si="68"/>
        <v>0</v>
      </c>
      <c r="G43" s="129">
        <f t="shared" si="68"/>
        <v>0.34412602678174997</v>
      </c>
      <c r="H43" s="129">
        <f t="shared" si="68"/>
        <v>593.85341007321881</v>
      </c>
      <c r="I43" s="129">
        <f t="shared" si="68"/>
        <v>8368.5225960071712</v>
      </c>
      <c r="J43" s="129">
        <f t="shared" si="68"/>
        <v>23641.814181406706</v>
      </c>
      <c r="K43" s="129">
        <f t="shared" si="68"/>
        <v>47663.861231335664</v>
      </c>
      <c r="L43" s="129">
        <f t="shared" si="68"/>
        <v>53281.675633138075</v>
      </c>
      <c r="M43" s="129">
        <f t="shared" si="68"/>
        <v>71676.428272669378</v>
      </c>
      <c r="N43" s="136">
        <f t="shared" si="68"/>
        <v>61749.996111268818</v>
      </c>
      <c r="O43" s="129">
        <f t="shared" si="68"/>
        <v>64301.78087974526</v>
      </c>
      <c r="P43" s="129">
        <f t="shared" si="68"/>
        <v>80879.653386032383</v>
      </c>
      <c r="Q43" s="129">
        <f t="shared" si="68"/>
        <v>111135.9811537732</v>
      </c>
      <c r="R43" s="129">
        <f t="shared" si="68"/>
        <v>85954.403865189641</v>
      </c>
      <c r="S43" s="129">
        <f t="shared" si="68"/>
        <v>101665.26307113573</v>
      </c>
      <c r="T43" s="129">
        <f t="shared" si="68"/>
        <v>43704.587072193855</v>
      </c>
      <c r="U43" s="129">
        <f t="shared" si="68"/>
        <v>71459.375872766483</v>
      </c>
      <c r="V43" s="129">
        <f t="shared" si="68"/>
        <v>97753.498167764628</v>
      </c>
      <c r="W43" s="129">
        <f t="shared" si="68"/>
        <v>141015.1486218411</v>
      </c>
      <c r="X43" s="129">
        <f t="shared" si="68"/>
        <v>108492.50331897987</v>
      </c>
      <c r="Y43" s="129">
        <f t="shared" si="68"/>
        <v>121638.55281044007</v>
      </c>
      <c r="Z43" s="136">
        <f t="shared" si="68"/>
        <v>99508.113558219979</v>
      </c>
      <c r="AA43" s="137">
        <f t="shared" si="68"/>
        <v>93848.281650386052</v>
      </c>
      <c r="AB43" s="137">
        <f t="shared" si="68"/>
        <v>110179.05255875806</v>
      </c>
      <c r="AC43" s="137">
        <f t="shared" si="68"/>
        <v>189905.1953110029</v>
      </c>
      <c r="AD43" s="137">
        <f t="shared" si="68"/>
        <v>137153.48131497181</v>
      </c>
      <c r="AE43" s="137">
        <f t="shared" si="68"/>
        <v>159323.21702728886</v>
      </c>
      <c r="AF43" s="137">
        <f t="shared" si="68"/>
        <v>162609.78061144357</v>
      </c>
      <c r="AG43" s="137">
        <f t="shared" si="68"/>
        <v>219080.05774471955</v>
      </c>
      <c r="AH43" s="137">
        <f t="shared" si="68"/>
        <v>320938.11460895883</v>
      </c>
      <c r="AI43" s="137">
        <f t="shared" si="68"/>
        <v>433498.69397499831</v>
      </c>
      <c r="AJ43" s="137">
        <f t="shared" si="68"/>
        <v>374926.40798967611</v>
      </c>
      <c r="AK43" s="137">
        <f t="shared" si="68"/>
        <v>324413.71329922695</v>
      </c>
      <c r="AL43" s="138">
        <f t="shared" si="68"/>
        <v>240653.64655007282</v>
      </c>
      <c r="AM43" s="129">
        <f t="shared" si="68"/>
        <v>212821.10111611104</v>
      </c>
      <c r="AN43" s="129">
        <f t="shared" si="68"/>
        <v>237800.65090143587</v>
      </c>
      <c r="AO43" s="136">
        <f t="shared" si="68"/>
        <v>308330.26708983164</v>
      </c>
      <c r="AP43" s="129">
        <f t="shared" si="68"/>
        <v>235466.43282882962</v>
      </c>
      <c r="AQ43" s="129">
        <f t="shared" si="68"/>
        <v>95431.089405592531</v>
      </c>
      <c r="AR43" s="129">
        <f t="shared" si="68"/>
        <v>123229.53478879109</v>
      </c>
      <c r="AS43" s="129">
        <f t="shared" si="68"/>
        <v>187141.99566382077</v>
      </c>
      <c r="AT43" s="129">
        <f t="shared" si="68"/>
        <v>251239.36356647499</v>
      </c>
      <c r="AU43" s="129">
        <f t="shared" si="68"/>
        <v>338954.98695240729</v>
      </c>
      <c r="AV43" s="129">
        <f t="shared" si="68"/>
        <v>277707.59700077679</v>
      </c>
      <c r="AW43" s="129">
        <f t="shared" si="68"/>
        <v>275931.14634561911</v>
      </c>
      <c r="AX43" s="136">
        <f t="shared" si="68"/>
        <v>169201.26599771157</v>
      </c>
      <c r="AY43" s="129">
        <f t="shared" si="68"/>
        <v>140301.6171365818</v>
      </c>
      <c r="AZ43" s="129">
        <f t="shared" si="68"/>
        <v>153011.25119291805</v>
      </c>
      <c r="BA43" s="129">
        <f t="shared" si="68"/>
        <v>214829.83458737377</v>
      </c>
      <c r="BB43" s="208">
        <f t="shared" si="68"/>
        <v>154543.28055080492</v>
      </c>
      <c r="BC43" s="129">
        <f t="shared" si="68"/>
        <v>176554.28895668872</v>
      </c>
      <c r="BD43" s="129">
        <f t="shared" si="68"/>
        <v>197186.77753549907</v>
      </c>
      <c r="BE43" s="129">
        <f t="shared" si="68"/>
        <v>269795.15392936859</v>
      </c>
      <c r="BF43" s="129">
        <f t="shared" si="68"/>
        <v>348913.57126938924</v>
      </c>
      <c r="BG43" s="129">
        <f t="shared" si="68"/>
        <v>122750.78765051626</v>
      </c>
      <c r="BH43" s="129">
        <f t="shared" si="68"/>
        <v>107939.99784592353</v>
      </c>
      <c r="BI43" s="129">
        <f t="shared" si="68"/>
        <v>102567.77023728937</v>
      </c>
      <c r="BJ43" s="218">
        <f t="shared" si="68"/>
        <v>76751.691322462633</v>
      </c>
      <c r="BK43" s="191">
        <f t="shared" si="68"/>
        <v>77791.418342143297</v>
      </c>
      <c r="BL43" s="190">
        <f t="shared" si="68"/>
        <v>92721.026401594281</v>
      </c>
      <c r="BM43" s="190">
        <f t="shared" si="68"/>
        <v>140361.9762325082</v>
      </c>
      <c r="BN43" s="190">
        <f t="shared" ref="BN43:CK43" si="69">BN11+BN19+BN27+BN35</f>
        <v>96137.866894440725</v>
      </c>
      <c r="BO43" s="190">
        <f t="shared" si="69"/>
        <v>109415.86891996861</v>
      </c>
      <c r="BP43" s="190">
        <f t="shared" si="69"/>
        <v>122269.75169319287</v>
      </c>
      <c r="BQ43" s="190">
        <f t="shared" si="69"/>
        <v>165989.49032710493</v>
      </c>
      <c r="BR43" s="190">
        <f t="shared" si="69"/>
        <v>238159.77568537928</v>
      </c>
      <c r="BS43" s="190">
        <f t="shared" si="69"/>
        <v>314037.22969015129</v>
      </c>
      <c r="BT43" s="190">
        <f t="shared" si="69"/>
        <v>270338.52973659709</v>
      </c>
      <c r="BU43" s="190">
        <f t="shared" si="69"/>
        <v>234417.42014543898</v>
      </c>
      <c r="BV43" s="192">
        <f t="shared" si="69"/>
        <v>154844.4152282197</v>
      </c>
      <c r="BW43" s="191">
        <f t="shared" si="69"/>
        <v>137187.91986884386</v>
      </c>
      <c r="BX43" s="190">
        <f t="shared" si="69"/>
        <v>164887.01239190093</v>
      </c>
      <c r="BY43" s="193">
        <f t="shared" si="69"/>
        <v>188362.69484956749</v>
      </c>
      <c r="BZ43" s="191">
        <f t="shared" si="69"/>
        <v>143670.93723410345</v>
      </c>
      <c r="CA43" s="190">
        <f t="shared" si="69"/>
        <v>159635.46366860141</v>
      </c>
      <c r="CB43" s="190">
        <f t="shared" si="69"/>
        <v>173786.6827678378</v>
      </c>
      <c r="CC43" s="190">
        <f t="shared" si="69"/>
        <v>229678.72834544003</v>
      </c>
      <c r="CD43" s="190">
        <f t="shared" si="69"/>
        <v>0</v>
      </c>
      <c r="CE43" s="190">
        <f t="shared" si="69"/>
        <v>0</v>
      </c>
      <c r="CF43" s="190">
        <f t="shared" si="69"/>
        <v>0</v>
      </c>
      <c r="CG43" s="190">
        <f t="shared" si="69"/>
        <v>0</v>
      </c>
      <c r="CH43" s="190">
        <f t="shared" si="69"/>
        <v>0</v>
      </c>
      <c r="CI43" s="190">
        <f t="shared" si="69"/>
        <v>0</v>
      </c>
      <c r="CJ43" s="190">
        <f t="shared" si="69"/>
        <v>0</v>
      </c>
      <c r="CK43" s="194">
        <f t="shared" si="69"/>
        <v>0</v>
      </c>
      <c r="CL43" s="29"/>
      <c r="CM43" s="29"/>
      <c r="CN43" s="91" t="s">
        <v>80</v>
      </c>
      <c r="CO43" s="200">
        <f t="shared" si="64"/>
        <v>30297403.224354014</v>
      </c>
      <c r="CP43" s="30"/>
      <c r="CQ43" s="30"/>
      <c r="CR43" s="30"/>
      <c r="CS43" s="54">
        <f t="shared" si="67"/>
        <v>706771.81201598269</v>
      </c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</row>
    <row r="44" spans="1:190" s="16" customFormat="1" x14ac:dyDescent="0.25">
      <c r="A44" s="105" t="s">
        <v>12</v>
      </c>
      <c r="B44" s="112">
        <f t="shared" ref="B44:BM44" si="70">B12+B20+B28+B36</f>
        <v>0</v>
      </c>
      <c r="C44" s="112">
        <f t="shared" si="70"/>
        <v>0</v>
      </c>
      <c r="D44" s="129">
        <f t="shared" si="70"/>
        <v>0</v>
      </c>
      <c r="E44" s="129">
        <f t="shared" si="70"/>
        <v>0</v>
      </c>
      <c r="F44" s="129">
        <f t="shared" si="70"/>
        <v>0</v>
      </c>
      <c r="G44" s="129">
        <f t="shared" si="70"/>
        <v>0.36790548240712501</v>
      </c>
      <c r="H44" s="129">
        <f t="shared" si="70"/>
        <v>549.3842450882164</v>
      </c>
      <c r="I44" s="129">
        <f t="shared" si="70"/>
        <v>3822.5375931394819</v>
      </c>
      <c r="J44" s="129">
        <f t="shared" si="70"/>
        <v>16781.332362054229</v>
      </c>
      <c r="K44" s="129">
        <f t="shared" si="70"/>
        <v>40077.718380542559</v>
      </c>
      <c r="L44" s="129">
        <f t="shared" si="70"/>
        <v>53768.83317517324</v>
      </c>
      <c r="M44" s="129">
        <f t="shared" si="70"/>
        <v>78944.93348619208</v>
      </c>
      <c r="N44" s="136">
        <f t="shared" si="70"/>
        <v>55926.350991116371</v>
      </c>
      <c r="O44" s="129">
        <f t="shared" si="70"/>
        <v>83880.449084735184</v>
      </c>
      <c r="P44" s="129">
        <f t="shared" si="70"/>
        <v>99281.072172543674</v>
      </c>
      <c r="Q44" s="129">
        <f t="shared" si="70"/>
        <v>148279.90203829214</v>
      </c>
      <c r="R44" s="129">
        <f t="shared" si="70"/>
        <v>118392.65769132716</v>
      </c>
      <c r="S44" s="129">
        <f t="shared" si="70"/>
        <v>119186.78334495833</v>
      </c>
      <c r="T44" s="129">
        <f t="shared" si="70"/>
        <v>45565.551720377523</v>
      </c>
      <c r="U44" s="129">
        <f t="shared" si="70"/>
        <v>81136.967569354689</v>
      </c>
      <c r="V44" s="129">
        <f t="shared" si="70"/>
        <v>183295.85838448966</v>
      </c>
      <c r="W44" s="129">
        <f t="shared" si="70"/>
        <v>257259.11349060107</v>
      </c>
      <c r="X44" s="129">
        <f t="shared" si="70"/>
        <v>236757.62294599204</v>
      </c>
      <c r="Y44" s="129">
        <f t="shared" si="70"/>
        <v>216017.06686391006</v>
      </c>
      <c r="Z44" s="136">
        <f t="shared" si="70"/>
        <v>134334.55217090389</v>
      </c>
      <c r="AA44" s="137">
        <f t="shared" si="70"/>
        <v>129332.01012655394</v>
      </c>
      <c r="AB44" s="137">
        <f t="shared" si="70"/>
        <v>157922.3659402621</v>
      </c>
      <c r="AC44" s="137">
        <f t="shared" si="70"/>
        <v>270666.33827841002</v>
      </c>
      <c r="AD44" s="137">
        <f t="shared" si="70"/>
        <v>198834.36725015193</v>
      </c>
      <c r="AE44" s="137">
        <f t="shared" si="70"/>
        <v>219482.47434197739</v>
      </c>
      <c r="AF44" s="137">
        <f t="shared" si="70"/>
        <v>208737.50455393642</v>
      </c>
      <c r="AG44" s="137">
        <f t="shared" si="70"/>
        <v>301225.84166622115</v>
      </c>
      <c r="AH44" s="137">
        <f t="shared" si="70"/>
        <v>684145.42895782785</v>
      </c>
      <c r="AI44" s="137">
        <f t="shared" si="70"/>
        <v>917659.32139833691</v>
      </c>
      <c r="AJ44" s="137">
        <f t="shared" si="70"/>
        <v>901807.73008037545</v>
      </c>
      <c r="AK44" s="137">
        <f t="shared" si="70"/>
        <v>630298.83245725092</v>
      </c>
      <c r="AL44" s="138">
        <f t="shared" si="70"/>
        <v>337030.02955732867</v>
      </c>
      <c r="AM44" s="129">
        <f t="shared" si="70"/>
        <v>322004.32534062304</v>
      </c>
      <c r="AN44" s="129">
        <f t="shared" si="70"/>
        <v>392891.60609848052</v>
      </c>
      <c r="AO44" s="136">
        <f t="shared" si="70"/>
        <v>599832.39393610973</v>
      </c>
      <c r="AP44" s="129">
        <f t="shared" si="70"/>
        <v>453055.57220833749</v>
      </c>
      <c r="AQ44" s="129">
        <f t="shared" si="70"/>
        <v>277920.43698708341</v>
      </c>
      <c r="AR44" s="129">
        <f t="shared" si="70"/>
        <v>244050.33216398209</v>
      </c>
      <c r="AS44" s="129">
        <f t="shared" si="70"/>
        <v>327746.93017519452</v>
      </c>
      <c r="AT44" s="129">
        <f t="shared" si="70"/>
        <v>891956.50044952147</v>
      </c>
      <c r="AU44" s="129">
        <f t="shared" si="70"/>
        <v>1113855.8695650622</v>
      </c>
      <c r="AV44" s="129">
        <f t="shared" si="70"/>
        <v>959106.99888556264</v>
      </c>
      <c r="AW44" s="129">
        <f t="shared" si="70"/>
        <v>645737.53209456243</v>
      </c>
      <c r="AX44" s="136">
        <f t="shared" si="70"/>
        <v>328956.22586071491</v>
      </c>
      <c r="AY44" s="129">
        <f t="shared" si="70"/>
        <v>347086.13893463276</v>
      </c>
      <c r="AZ44" s="129">
        <f t="shared" si="70"/>
        <v>440459.06744974852</v>
      </c>
      <c r="BA44" s="129">
        <f t="shared" si="70"/>
        <v>590239.9734992478</v>
      </c>
      <c r="BB44" s="208">
        <f t="shared" si="70"/>
        <v>453536.02234676294</v>
      </c>
      <c r="BC44" s="129">
        <f t="shared" si="70"/>
        <v>454844.71546864137</v>
      </c>
      <c r="BD44" s="129">
        <f t="shared" si="70"/>
        <v>416666.69450271688</v>
      </c>
      <c r="BE44" s="129">
        <f t="shared" si="70"/>
        <v>571603.43783871457</v>
      </c>
      <c r="BF44" s="129">
        <f t="shared" si="70"/>
        <v>1483959.207206985</v>
      </c>
      <c r="BG44" s="129">
        <f t="shared" si="70"/>
        <v>368791.15635281056</v>
      </c>
      <c r="BH44" s="129">
        <f t="shared" si="70"/>
        <v>367814.00473385304</v>
      </c>
      <c r="BI44" s="129">
        <f t="shared" si="70"/>
        <v>278840.28362636641</v>
      </c>
      <c r="BJ44" s="218">
        <f t="shared" si="70"/>
        <v>149921.71366740763</v>
      </c>
      <c r="BK44" s="191">
        <f t="shared" si="70"/>
        <v>157732.86269990355</v>
      </c>
      <c r="BL44" s="190">
        <f t="shared" si="70"/>
        <v>193523.33512783051</v>
      </c>
      <c r="BM44" s="190">
        <f t="shared" si="70"/>
        <v>273314.15854696929</v>
      </c>
      <c r="BN44" s="190">
        <f t="shared" ref="BN44:CK44" si="71">BN12+BN20+BN28+BN36</f>
        <v>202487.37521089986</v>
      </c>
      <c r="BO44" s="190">
        <f t="shared" si="71"/>
        <v>212406.70178601518</v>
      </c>
      <c r="BP44" s="190">
        <f t="shared" si="71"/>
        <v>193564.77171407267</v>
      </c>
      <c r="BQ44" s="190">
        <f t="shared" si="71"/>
        <v>253453.50084989518</v>
      </c>
      <c r="BR44" s="190">
        <f t="shared" si="71"/>
        <v>619341.00828509405</v>
      </c>
      <c r="BS44" s="190">
        <f t="shared" si="71"/>
        <v>761104.7359421663</v>
      </c>
      <c r="BT44" s="190">
        <f t="shared" si="71"/>
        <v>722425.74611830711</v>
      </c>
      <c r="BU44" s="190">
        <f t="shared" si="71"/>
        <v>529990.8243461661</v>
      </c>
      <c r="BV44" s="192">
        <f t="shared" si="71"/>
        <v>257897.68879860267</v>
      </c>
      <c r="BW44" s="191">
        <f t="shared" si="71"/>
        <v>247194.16424040127</v>
      </c>
      <c r="BX44" s="190">
        <f t="shared" si="71"/>
        <v>317391.44077676564</v>
      </c>
      <c r="BY44" s="193">
        <f t="shared" si="71"/>
        <v>374200.94479688077</v>
      </c>
      <c r="BZ44" s="191">
        <f t="shared" si="71"/>
        <v>307366.83496663952</v>
      </c>
      <c r="CA44" s="190">
        <f t="shared" si="71"/>
        <v>320746.10986592778</v>
      </c>
      <c r="CB44" s="190">
        <f t="shared" si="71"/>
        <v>288479.78380254831</v>
      </c>
      <c r="CC44" s="190">
        <f t="shared" si="71"/>
        <v>371151.06079276814</v>
      </c>
      <c r="CD44" s="190">
        <f t="shared" si="71"/>
        <v>0</v>
      </c>
      <c r="CE44" s="190">
        <f t="shared" si="71"/>
        <v>0</v>
      </c>
      <c r="CF44" s="190">
        <f t="shared" si="71"/>
        <v>0</v>
      </c>
      <c r="CG44" s="190">
        <f t="shared" si="71"/>
        <v>0</v>
      </c>
      <c r="CH44" s="190">
        <f t="shared" si="71"/>
        <v>0</v>
      </c>
      <c r="CI44" s="190">
        <f t="shared" si="71"/>
        <v>0</v>
      </c>
      <c r="CJ44" s="190">
        <f t="shared" si="71"/>
        <v>0</v>
      </c>
      <c r="CK44" s="194">
        <f t="shared" si="71"/>
        <v>0</v>
      </c>
      <c r="CL44" s="29"/>
      <c r="CM44" s="29"/>
      <c r="CN44" s="91" t="s">
        <v>74</v>
      </c>
      <c r="CO44" s="200">
        <f t="shared" si="64"/>
        <v>11892285.465273451</v>
      </c>
      <c r="CP44" s="30"/>
      <c r="CQ44" s="30"/>
      <c r="CR44" s="30"/>
      <c r="CS44" s="54">
        <f t="shared" si="67"/>
        <v>1287743.7894278839</v>
      </c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</row>
    <row r="45" spans="1:190" s="16" customFormat="1" x14ac:dyDescent="0.25">
      <c r="A45" s="105" t="s">
        <v>13</v>
      </c>
      <c r="B45" s="112">
        <f t="shared" ref="B45:BM45" si="72">B13+B21+B29+B37</f>
        <v>0</v>
      </c>
      <c r="C45" s="112">
        <f t="shared" si="72"/>
        <v>0</v>
      </c>
      <c r="D45" s="129">
        <f t="shared" si="72"/>
        <v>0</v>
      </c>
      <c r="E45" s="129">
        <f t="shared" si="72"/>
        <v>0</v>
      </c>
      <c r="F45" s="129">
        <f t="shared" si="72"/>
        <v>0</v>
      </c>
      <c r="G45" s="129">
        <f t="shared" si="72"/>
        <v>0</v>
      </c>
      <c r="H45" s="129">
        <f t="shared" si="72"/>
        <v>9.4764517045030008</v>
      </c>
      <c r="I45" s="129">
        <f t="shared" si="72"/>
        <v>992.38480063141662</v>
      </c>
      <c r="J45" s="129">
        <f t="shared" si="72"/>
        <v>7292.1248374502911</v>
      </c>
      <c r="K45" s="129">
        <f t="shared" si="72"/>
        <v>15994.94501268368</v>
      </c>
      <c r="L45" s="129">
        <f t="shared" si="72"/>
        <v>17164.241699319093</v>
      </c>
      <c r="M45" s="129">
        <f t="shared" si="72"/>
        <v>20320.430103720311</v>
      </c>
      <c r="N45" s="136">
        <f t="shared" si="72"/>
        <v>13070.873255390616</v>
      </c>
      <c r="O45" s="129">
        <f t="shared" si="72"/>
        <v>20231.253087994788</v>
      </c>
      <c r="P45" s="129">
        <f t="shared" si="72"/>
        <v>17598.692062585586</v>
      </c>
      <c r="Q45" s="129">
        <f t="shared" si="72"/>
        <v>38937.79226598228</v>
      </c>
      <c r="R45" s="129">
        <f t="shared" si="72"/>
        <v>27592.203926662129</v>
      </c>
      <c r="S45" s="129">
        <f t="shared" si="72"/>
        <v>30486.6083612293</v>
      </c>
      <c r="T45" s="129">
        <f t="shared" si="72"/>
        <v>20357.95825841499</v>
      </c>
      <c r="U45" s="129">
        <f t="shared" si="72"/>
        <v>40286.379846393131</v>
      </c>
      <c r="V45" s="129">
        <f t="shared" si="72"/>
        <v>90357.200169900665</v>
      </c>
      <c r="W45" s="129">
        <f t="shared" si="72"/>
        <v>120607.08647786122</v>
      </c>
      <c r="X45" s="129">
        <f t="shared" si="72"/>
        <v>117746.82574398903</v>
      </c>
      <c r="Y45" s="129">
        <f t="shared" si="72"/>
        <v>90042.714549710974</v>
      </c>
      <c r="Z45" s="136">
        <f t="shared" si="72"/>
        <v>48103.20895122306</v>
      </c>
      <c r="AA45" s="137">
        <f t="shared" si="72"/>
        <v>44439.238829133916</v>
      </c>
      <c r="AB45" s="137">
        <f t="shared" si="72"/>
        <v>45576.431423941976</v>
      </c>
      <c r="AC45" s="137">
        <f t="shared" si="72"/>
        <v>85493.861875130096</v>
      </c>
      <c r="AD45" s="137">
        <f t="shared" si="72"/>
        <v>60404.694563134573</v>
      </c>
      <c r="AE45" s="137">
        <f t="shared" si="72"/>
        <v>66187.801188615616</v>
      </c>
      <c r="AF45" s="137">
        <f t="shared" si="72"/>
        <v>65843.640583625296</v>
      </c>
      <c r="AG45" s="137">
        <f t="shared" si="72"/>
        <v>97241.818953172537</v>
      </c>
      <c r="AH45" s="137">
        <f t="shared" si="72"/>
        <v>244220.78662038059</v>
      </c>
      <c r="AI45" s="137">
        <f t="shared" si="72"/>
        <v>303404.40532824234</v>
      </c>
      <c r="AJ45" s="137">
        <f t="shared" si="72"/>
        <v>294330.25841648318</v>
      </c>
      <c r="AK45" s="137">
        <f t="shared" si="72"/>
        <v>188595.42307112576</v>
      </c>
      <c r="AL45" s="138">
        <f t="shared" si="72"/>
        <v>104726.50932704005</v>
      </c>
      <c r="AM45" s="129">
        <f t="shared" si="72"/>
        <v>84625.791328145191</v>
      </c>
      <c r="AN45" s="129">
        <f t="shared" si="72"/>
        <v>90870.860348734073</v>
      </c>
      <c r="AO45" s="136">
        <f t="shared" si="72"/>
        <v>132672.81528491154</v>
      </c>
      <c r="AP45" s="129">
        <f t="shared" si="72"/>
        <v>101032.10359475715</v>
      </c>
      <c r="AQ45" s="129">
        <f t="shared" si="72"/>
        <v>45752.79477960337</v>
      </c>
      <c r="AR45" s="129">
        <f t="shared" si="72"/>
        <v>44697.066485182382</v>
      </c>
      <c r="AS45" s="129">
        <f t="shared" si="72"/>
        <v>64771.954259123188</v>
      </c>
      <c r="AT45" s="129">
        <f t="shared" si="72"/>
        <v>193382.71212351602</v>
      </c>
      <c r="AU45" s="129">
        <f t="shared" si="72"/>
        <v>268003.20881172037</v>
      </c>
      <c r="AV45" s="129">
        <f t="shared" si="72"/>
        <v>230566.83769477485</v>
      </c>
      <c r="AW45" s="129">
        <f t="shared" si="72"/>
        <v>149038.78589499276</v>
      </c>
      <c r="AX45" s="136">
        <f t="shared" si="72"/>
        <v>64473.107943349518</v>
      </c>
      <c r="AY45" s="129">
        <f t="shared" si="72"/>
        <v>59595.525131631643</v>
      </c>
      <c r="AZ45" s="129">
        <f t="shared" si="72"/>
        <v>67654.963194404263</v>
      </c>
      <c r="BA45" s="129">
        <f t="shared" si="72"/>
        <v>112653.26245428575</v>
      </c>
      <c r="BB45" s="208">
        <f t="shared" si="72"/>
        <v>80398.783413374331</v>
      </c>
      <c r="BC45" s="129">
        <f t="shared" si="72"/>
        <v>85404.008041627239</v>
      </c>
      <c r="BD45" s="129">
        <f t="shared" si="72"/>
        <v>88412.539526587352</v>
      </c>
      <c r="BE45" s="129">
        <f t="shared" si="72"/>
        <v>133353.43191240355</v>
      </c>
      <c r="BF45" s="129">
        <f t="shared" si="72"/>
        <v>375293.06528367009</v>
      </c>
      <c r="BG45" s="129">
        <f t="shared" si="72"/>
        <v>116311.37203034293</v>
      </c>
      <c r="BH45" s="129">
        <f t="shared" si="72"/>
        <v>120032.35044128075</v>
      </c>
      <c r="BI45" s="129">
        <f t="shared" si="72"/>
        <v>87097.371991563588</v>
      </c>
      <c r="BJ45" s="218">
        <f t="shared" si="72"/>
        <v>40829.558489497751</v>
      </c>
      <c r="BK45" s="191">
        <f t="shared" si="72"/>
        <v>40783.031545895152</v>
      </c>
      <c r="BL45" s="190">
        <f t="shared" si="72"/>
        <v>52624.598783579655</v>
      </c>
      <c r="BM45" s="190">
        <f t="shared" si="72"/>
        <v>90421.767377859913</v>
      </c>
      <c r="BN45" s="190">
        <f t="shared" ref="BN45:CK45" si="73">BN13+BN21+BN29+BN37</f>
        <v>60507.219813821837</v>
      </c>
      <c r="BO45" s="190">
        <f t="shared" si="73"/>
        <v>62812.441748045385</v>
      </c>
      <c r="BP45" s="190">
        <f t="shared" si="73"/>
        <v>59918.908034297638</v>
      </c>
      <c r="BQ45" s="190">
        <f t="shared" si="73"/>
        <v>86225.480218043551</v>
      </c>
      <c r="BR45" s="190">
        <f t="shared" si="73"/>
        <v>224883.4740033159</v>
      </c>
      <c r="BS45" s="190">
        <f t="shared" si="73"/>
        <v>266910.59984022751</v>
      </c>
      <c r="BT45" s="190">
        <f t="shared" si="73"/>
        <v>257347.31360998284</v>
      </c>
      <c r="BU45" s="190">
        <f t="shared" si="73"/>
        <v>178888.37921419926</v>
      </c>
      <c r="BV45" s="192">
        <f t="shared" si="73"/>
        <v>82056.082624640316</v>
      </c>
      <c r="BW45" s="191">
        <f t="shared" si="73"/>
        <v>72687.076774038156</v>
      </c>
      <c r="BX45" s="190">
        <f t="shared" si="73"/>
        <v>91531.787636495545</v>
      </c>
      <c r="BY45" s="193">
        <f t="shared" si="73"/>
        <v>112608.98107831611</v>
      </c>
      <c r="BZ45" s="191">
        <f t="shared" si="73"/>
        <v>93427.010022004135</v>
      </c>
      <c r="CA45" s="190">
        <f t="shared" si="73"/>
        <v>98293.696193547104</v>
      </c>
      <c r="CB45" s="190">
        <f t="shared" si="73"/>
        <v>94722.656202746701</v>
      </c>
      <c r="CC45" s="190">
        <f t="shared" si="73"/>
        <v>131761.10717191774</v>
      </c>
      <c r="CD45" s="190">
        <f t="shared" si="73"/>
        <v>0</v>
      </c>
      <c r="CE45" s="190">
        <f t="shared" si="73"/>
        <v>0</v>
      </c>
      <c r="CF45" s="190">
        <f t="shared" si="73"/>
        <v>0</v>
      </c>
      <c r="CG45" s="190">
        <f t="shared" si="73"/>
        <v>0</v>
      </c>
      <c r="CH45" s="190">
        <f t="shared" si="73"/>
        <v>0</v>
      </c>
      <c r="CI45" s="190">
        <f t="shared" si="73"/>
        <v>0</v>
      </c>
      <c r="CJ45" s="190">
        <f t="shared" si="73"/>
        <v>0</v>
      </c>
      <c r="CK45" s="194">
        <f t="shared" si="73"/>
        <v>0</v>
      </c>
      <c r="CL45" s="29"/>
      <c r="CM45" s="29"/>
      <c r="CN45" s="91" t="s">
        <v>73</v>
      </c>
      <c r="CO45" s="200">
        <f t="shared" si="64"/>
        <v>16600487.118266109</v>
      </c>
      <c r="CP45" s="30"/>
      <c r="CQ45" s="30"/>
      <c r="CR45" s="30"/>
      <c r="CS45" s="54">
        <f t="shared" si="67"/>
        <v>418204.46959021565</v>
      </c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</row>
    <row r="46" spans="1:190" s="16" customFormat="1" x14ac:dyDescent="0.25">
      <c r="A46" s="105" t="s">
        <v>14</v>
      </c>
      <c r="B46" s="112">
        <f t="shared" ref="B46:BM46" si="74">B14+B22+B30+B38</f>
        <v>0</v>
      </c>
      <c r="C46" s="112">
        <f t="shared" si="74"/>
        <v>0</v>
      </c>
      <c r="D46" s="129">
        <f t="shared" si="74"/>
        <v>0</v>
      </c>
      <c r="E46" s="129">
        <f t="shared" si="74"/>
        <v>0</v>
      </c>
      <c r="F46" s="129">
        <f t="shared" si="74"/>
        <v>0</v>
      </c>
      <c r="G46" s="129">
        <f t="shared" si="74"/>
        <v>0</v>
      </c>
      <c r="H46" s="129">
        <f t="shared" si="74"/>
        <v>0</v>
      </c>
      <c r="I46" s="129">
        <f t="shared" si="74"/>
        <v>158.37627524588399</v>
      </c>
      <c r="J46" s="129">
        <f t="shared" si="74"/>
        <v>597.17310476301054</v>
      </c>
      <c r="K46" s="129">
        <f t="shared" si="74"/>
        <v>0</v>
      </c>
      <c r="L46" s="129">
        <f t="shared" si="74"/>
        <v>169.81270770721562</v>
      </c>
      <c r="M46" s="129">
        <f t="shared" si="74"/>
        <v>453.93840587905197</v>
      </c>
      <c r="N46" s="136">
        <f t="shared" si="74"/>
        <v>456.28021386938781</v>
      </c>
      <c r="O46" s="129">
        <f t="shared" si="74"/>
        <v>4319.4254014161179</v>
      </c>
      <c r="P46" s="129">
        <f t="shared" si="74"/>
        <v>2081.8680429045771</v>
      </c>
      <c r="Q46" s="129">
        <f t="shared" si="74"/>
        <v>5464.5117731579412</v>
      </c>
      <c r="R46" s="129">
        <f t="shared" si="74"/>
        <v>3916.0471236254289</v>
      </c>
      <c r="S46" s="129">
        <f t="shared" si="74"/>
        <v>4286.7797434903841</v>
      </c>
      <c r="T46" s="129">
        <f t="shared" si="74"/>
        <v>3982.5449796573193</v>
      </c>
      <c r="U46" s="129">
        <f t="shared" si="74"/>
        <v>11299.337986812028</v>
      </c>
      <c r="V46" s="129">
        <f t="shared" si="74"/>
        <v>37266.281050670106</v>
      </c>
      <c r="W46" s="129">
        <f t="shared" si="74"/>
        <v>39305.85563180274</v>
      </c>
      <c r="X46" s="129">
        <f t="shared" si="74"/>
        <v>39825.548110948119</v>
      </c>
      <c r="Y46" s="129">
        <f t="shared" si="74"/>
        <v>24302.15285836329</v>
      </c>
      <c r="Z46" s="136">
        <f t="shared" si="74"/>
        <v>9074.1876762166794</v>
      </c>
      <c r="AA46" s="137">
        <f t="shared" si="74"/>
        <v>8467.5987787623017</v>
      </c>
      <c r="AB46" s="137">
        <f t="shared" si="74"/>
        <v>10043.475176890934</v>
      </c>
      <c r="AC46" s="137">
        <f t="shared" si="74"/>
        <v>11094.93412078757</v>
      </c>
      <c r="AD46" s="137">
        <f t="shared" si="74"/>
        <v>8945.8791974182532</v>
      </c>
      <c r="AE46" s="137">
        <f t="shared" si="74"/>
        <v>9467.3264548647567</v>
      </c>
      <c r="AF46" s="137">
        <f t="shared" si="74"/>
        <v>10005.404829831823</v>
      </c>
      <c r="AG46" s="137">
        <f t="shared" si="74"/>
        <v>18704.704243288696</v>
      </c>
      <c r="AH46" s="137">
        <f t="shared" si="74"/>
        <v>61479.015590718016</v>
      </c>
      <c r="AI46" s="137">
        <f t="shared" si="74"/>
        <v>67159.376438625099</v>
      </c>
      <c r="AJ46" s="137">
        <f t="shared" si="74"/>
        <v>66916.483134767215</v>
      </c>
      <c r="AK46" s="137">
        <f t="shared" si="74"/>
        <v>39486.39096965373</v>
      </c>
      <c r="AL46" s="138">
        <f t="shared" si="74"/>
        <v>16391.286670723639</v>
      </c>
      <c r="AM46" s="129">
        <f t="shared" si="74"/>
        <v>13125.924030081369</v>
      </c>
      <c r="AN46" s="129">
        <f t="shared" si="74"/>
        <v>13410.167764012935</v>
      </c>
      <c r="AO46" s="136">
        <f t="shared" si="74"/>
        <v>14623.775343037792</v>
      </c>
      <c r="AP46" s="129">
        <f t="shared" si="74"/>
        <v>11799.469904855709</v>
      </c>
      <c r="AQ46" s="129">
        <f t="shared" si="74"/>
        <v>3692.3145879389485</v>
      </c>
      <c r="AR46" s="129">
        <f t="shared" si="74"/>
        <v>4204.7855756902136</v>
      </c>
      <c r="AS46" s="129">
        <f t="shared" si="74"/>
        <v>6322.2450522735016</v>
      </c>
      <c r="AT46" s="129">
        <f t="shared" si="74"/>
        <v>16998.740262906649</v>
      </c>
      <c r="AU46" s="129">
        <f t="shared" si="74"/>
        <v>24454.531761112739</v>
      </c>
      <c r="AV46" s="129">
        <f t="shared" si="74"/>
        <v>24505.610798255075</v>
      </c>
      <c r="AW46" s="129">
        <f t="shared" si="74"/>
        <v>18203.425844928715</v>
      </c>
      <c r="AX46" s="136">
        <f t="shared" si="74"/>
        <v>7851.239692067029</v>
      </c>
      <c r="AY46" s="129">
        <f t="shared" si="74"/>
        <v>4908.0126723338617</v>
      </c>
      <c r="AZ46" s="129">
        <f t="shared" si="74"/>
        <v>5923.4047280289233</v>
      </c>
      <c r="BA46" s="129">
        <f t="shared" si="74"/>
        <v>6352.0312849682523</v>
      </c>
      <c r="BB46" s="208">
        <f t="shared" si="74"/>
        <v>5614.7074151191628</v>
      </c>
      <c r="BC46" s="129">
        <f t="shared" si="74"/>
        <v>6811.5314263690962</v>
      </c>
      <c r="BD46" s="129">
        <f t="shared" si="74"/>
        <v>8120.8580014418112</v>
      </c>
      <c r="BE46" s="129">
        <f t="shared" si="74"/>
        <v>16542.396630880423</v>
      </c>
      <c r="BF46" s="129">
        <f t="shared" si="74"/>
        <v>68523.222002004739</v>
      </c>
      <c r="BG46" s="129">
        <f t="shared" si="74"/>
        <v>36624.679884644225</v>
      </c>
      <c r="BH46" s="129">
        <f t="shared" si="74"/>
        <v>38171.607625738019</v>
      </c>
      <c r="BI46" s="129">
        <f t="shared" si="74"/>
        <v>19783.389279484516</v>
      </c>
      <c r="BJ46" s="218">
        <f t="shared" si="74"/>
        <v>3636.3766774955438</v>
      </c>
      <c r="BK46" s="191">
        <f t="shared" si="74"/>
        <v>2369.7234684198629</v>
      </c>
      <c r="BL46" s="190">
        <f t="shared" si="74"/>
        <v>3128.0537732590456</v>
      </c>
      <c r="BM46" s="190">
        <f t="shared" si="74"/>
        <v>11984.518930729129</v>
      </c>
      <c r="BN46" s="190">
        <f t="shared" ref="BN46:CK46" si="75">BN14+BN22+BN30+BN38</f>
        <v>7113.8665358065628</v>
      </c>
      <c r="BO46" s="190">
        <f t="shared" si="75"/>
        <v>7925.8422557272715</v>
      </c>
      <c r="BP46" s="190">
        <f t="shared" si="75"/>
        <v>9713.4254680548329</v>
      </c>
      <c r="BQ46" s="190">
        <f t="shared" si="75"/>
        <v>18592.423872364918</v>
      </c>
      <c r="BR46" s="190">
        <f t="shared" si="75"/>
        <v>55412.093566097436</v>
      </c>
      <c r="BS46" s="190">
        <f t="shared" si="75"/>
        <v>60875.240777692292</v>
      </c>
      <c r="BT46" s="190">
        <f t="shared" si="75"/>
        <v>60707.397697063396</v>
      </c>
      <c r="BU46" s="190">
        <f t="shared" si="75"/>
        <v>39451.202552466886</v>
      </c>
      <c r="BV46" s="192">
        <f t="shared" si="75"/>
        <v>14810.592807402834</v>
      </c>
      <c r="BW46" s="191">
        <f t="shared" si="75"/>
        <v>8536.3764120060587</v>
      </c>
      <c r="BX46" s="190">
        <f t="shared" si="75"/>
        <v>10102.499425712533</v>
      </c>
      <c r="BY46" s="193">
        <f t="shared" si="75"/>
        <v>13007.656483883733</v>
      </c>
      <c r="BZ46" s="191">
        <f t="shared" si="75"/>
        <v>10522.903920566741</v>
      </c>
      <c r="CA46" s="190">
        <f t="shared" si="75"/>
        <v>11766.914999319293</v>
      </c>
      <c r="CB46" s="190">
        <f t="shared" si="75"/>
        <v>14458.675109430354</v>
      </c>
      <c r="CC46" s="190">
        <f t="shared" si="75"/>
        <v>30032.210942633086</v>
      </c>
      <c r="CD46" s="190">
        <f t="shared" si="75"/>
        <v>0</v>
      </c>
      <c r="CE46" s="190">
        <f t="shared" si="75"/>
        <v>0</v>
      </c>
      <c r="CF46" s="190">
        <f t="shared" si="75"/>
        <v>0</v>
      </c>
      <c r="CG46" s="190">
        <f t="shared" si="75"/>
        <v>0</v>
      </c>
      <c r="CH46" s="190">
        <f t="shared" si="75"/>
        <v>0</v>
      </c>
      <c r="CI46" s="190">
        <f t="shared" si="75"/>
        <v>0</v>
      </c>
      <c r="CJ46" s="190">
        <f t="shared" si="75"/>
        <v>0</v>
      </c>
      <c r="CK46" s="194">
        <f t="shared" si="75"/>
        <v>0</v>
      </c>
      <c r="CL46" s="29"/>
      <c r="CM46" s="29"/>
      <c r="CN46" s="91" t="s">
        <v>87</v>
      </c>
      <c r="CO46" s="200">
        <f t="shared" si="64"/>
        <v>4852242.9949990716</v>
      </c>
      <c r="CP46" s="30"/>
      <c r="CQ46" s="30"/>
      <c r="CR46" s="30"/>
      <c r="CS46" s="54">
        <f t="shared" si="67"/>
        <v>66780.704971949483</v>
      </c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</row>
    <row r="47" spans="1:190" s="16" customFormat="1" ht="15.75" thickBot="1" x14ac:dyDescent="0.3">
      <c r="A47" s="106" t="s">
        <v>6</v>
      </c>
      <c r="B47" s="113">
        <f t="shared" ref="B47:BM47" si="76">B15+B23+B31+B39</f>
        <v>0</v>
      </c>
      <c r="C47" s="113">
        <f t="shared" si="76"/>
        <v>0</v>
      </c>
      <c r="D47" s="137">
        <f t="shared" si="76"/>
        <v>0</v>
      </c>
      <c r="E47" s="137">
        <f t="shared" si="76"/>
        <v>0</v>
      </c>
      <c r="F47" s="137">
        <f t="shared" si="76"/>
        <v>0</v>
      </c>
      <c r="G47" s="137">
        <f t="shared" si="76"/>
        <v>0</v>
      </c>
      <c r="H47" s="137">
        <f t="shared" si="76"/>
        <v>0</v>
      </c>
      <c r="I47" s="137">
        <f t="shared" si="76"/>
        <v>0</v>
      </c>
      <c r="J47" s="137">
        <f t="shared" si="76"/>
        <v>0</v>
      </c>
      <c r="K47" s="137">
        <f t="shared" si="76"/>
        <v>0</v>
      </c>
      <c r="L47" s="137">
        <f t="shared" si="76"/>
        <v>1171.3068451326408</v>
      </c>
      <c r="M47" s="137">
        <f t="shared" si="76"/>
        <v>2529.6001774291863</v>
      </c>
      <c r="N47" s="138">
        <f t="shared" si="76"/>
        <v>1838.4501356835217</v>
      </c>
      <c r="O47" s="137">
        <f t="shared" si="76"/>
        <v>3416.6709735918112</v>
      </c>
      <c r="P47" s="137">
        <f t="shared" si="76"/>
        <v>9368.4257912663998</v>
      </c>
      <c r="Q47" s="137">
        <f t="shared" si="76"/>
        <v>25007.893222675237</v>
      </c>
      <c r="R47" s="137">
        <f t="shared" si="76"/>
        <v>18377.753408188204</v>
      </c>
      <c r="S47" s="137">
        <f t="shared" si="76"/>
        <v>16903.521942794192</v>
      </c>
      <c r="T47" s="137">
        <f t="shared" si="76"/>
        <v>7331.1472991635092</v>
      </c>
      <c r="U47" s="137">
        <f t="shared" si="76"/>
        <v>9246.8785262646852</v>
      </c>
      <c r="V47" s="137">
        <f t="shared" si="76"/>
        <v>23033.385093122604</v>
      </c>
      <c r="W47" s="137">
        <f t="shared" si="76"/>
        <v>35158.684040043896</v>
      </c>
      <c r="X47" s="137">
        <f t="shared" si="76"/>
        <v>49249.50737893011</v>
      </c>
      <c r="Y47" s="137">
        <f t="shared" si="76"/>
        <v>57319.631133875024</v>
      </c>
      <c r="Z47" s="138">
        <f t="shared" si="76"/>
        <v>29616.996324232954</v>
      </c>
      <c r="AA47" s="137">
        <f t="shared" si="76"/>
        <v>41997.882571665046</v>
      </c>
      <c r="AB47" s="137">
        <f t="shared" si="76"/>
        <v>57277.076729206019</v>
      </c>
      <c r="AC47" s="137">
        <f t="shared" si="76"/>
        <v>59833.97917327896</v>
      </c>
      <c r="AD47" s="137">
        <f t="shared" si="76"/>
        <v>54943.052009645617</v>
      </c>
      <c r="AE47" s="137">
        <f t="shared" si="76"/>
        <v>56121.054110896483</v>
      </c>
      <c r="AF47" s="137">
        <f t="shared" si="76"/>
        <v>46035.332162926439</v>
      </c>
      <c r="AG47" s="137">
        <f t="shared" si="76"/>
        <v>48293.250035937643</v>
      </c>
      <c r="AH47" s="137">
        <f t="shared" si="76"/>
        <v>119044.01246319769</v>
      </c>
      <c r="AI47" s="137">
        <f t="shared" si="76"/>
        <v>147544.9976373259</v>
      </c>
      <c r="AJ47" s="137">
        <f t="shared" si="76"/>
        <v>154848.44222777023</v>
      </c>
      <c r="AK47" s="137">
        <f t="shared" si="76"/>
        <v>118931.58559798705</v>
      </c>
      <c r="AL47" s="138">
        <f t="shared" si="76"/>
        <v>59668.76989156194</v>
      </c>
      <c r="AM47" s="137">
        <f t="shared" si="76"/>
        <v>79301.158657101914</v>
      </c>
      <c r="AN47" s="137">
        <f t="shared" si="76"/>
        <v>105658.01363871386</v>
      </c>
      <c r="AO47" s="164">
        <f t="shared" si="76"/>
        <v>120039.81157577224</v>
      </c>
      <c r="AP47" s="137">
        <f t="shared" si="76"/>
        <v>101216.94814655907</v>
      </c>
      <c r="AQ47" s="137">
        <f t="shared" si="76"/>
        <v>46724.306443704292</v>
      </c>
      <c r="AR47" s="137">
        <f t="shared" si="76"/>
        <v>35412.249737861566</v>
      </c>
      <c r="AS47" s="137">
        <f t="shared" si="76"/>
        <v>36226.865998081863</v>
      </c>
      <c r="AT47" s="137">
        <f t="shared" si="76"/>
        <v>98278.596815729747</v>
      </c>
      <c r="AU47" s="137">
        <f t="shared" si="76"/>
        <v>135971.43528990331</v>
      </c>
      <c r="AV47" s="137">
        <f t="shared" si="76"/>
        <v>125092.92989895423</v>
      </c>
      <c r="AW47" s="137">
        <f t="shared" si="76"/>
        <v>104282.55101952376</v>
      </c>
      <c r="AX47" s="138">
        <f t="shared" si="76"/>
        <v>57893.093169890344</v>
      </c>
      <c r="AY47" s="137">
        <f t="shared" si="76"/>
        <v>73279.14658442419</v>
      </c>
      <c r="AZ47" s="137">
        <f t="shared" si="76"/>
        <v>108806.09696892183</v>
      </c>
      <c r="BA47" s="219">
        <f t="shared" si="76"/>
        <v>133689.28810683126</v>
      </c>
      <c r="BB47" s="206">
        <f t="shared" si="76"/>
        <v>109140.9327871413</v>
      </c>
      <c r="BC47" s="137">
        <f t="shared" si="76"/>
        <v>100535.11591136269</v>
      </c>
      <c r="BD47" s="137">
        <f t="shared" si="76"/>
        <v>83404.612478537019</v>
      </c>
      <c r="BE47" s="137">
        <f t="shared" si="76"/>
        <v>102325.26596933044</v>
      </c>
      <c r="BF47" s="137">
        <f t="shared" si="76"/>
        <v>299682.65627149772</v>
      </c>
      <c r="BG47" s="137">
        <f t="shared" si="76"/>
        <v>144161.24149628216</v>
      </c>
      <c r="BH47" s="137">
        <f t="shared" si="76"/>
        <v>156318.97487304313</v>
      </c>
      <c r="BI47" s="137">
        <f t="shared" si="76"/>
        <v>124387.42986012949</v>
      </c>
      <c r="BJ47" s="217">
        <f t="shared" si="76"/>
        <v>57150.600717793219</v>
      </c>
      <c r="BK47" s="196">
        <f t="shared" si="76"/>
        <v>70993.103094398044</v>
      </c>
      <c r="BL47" s="195">
        <f t="shared" si="76"/>
        <v>93819.25974588003</v>
      </c>
      <c r="BM47" s="195">
        <f t="shared" si="76"/>
        <v>110243.30355026387</v>
      </c>
      <c r="BN47" s="195">
        <f t="shared" ref="BN47:CK47" si="77">BN15+BN23+BN31+BN39</f>
        <v>89450.629168430809</v>
      </c>
      <c r="BO47" s="195">
        <f t="shared" si="77"/>
        <v>91863.0681956443</v>
      </c>
      <c r="BP47" s="195">
        <f t="shared" si="77"/>
        <v>88151.323813742027</v>
      </c>
      <c r="BQ47" s="195">
        <f t="shared" si="77"/>
        <v>104162.98818963766</v>
      </c>
      <c r="BR47" s="195">
        <f t="shared" si="77"/>
        <v>308343.56301096734</v>
      </c>
      <c r="BS47" s="195">
        <f t="shared" si="77"/>
        <v>389558.52237852011</v>
      </c>
      <c r="BT47" s="195">
        <f t="shared" si="77"/>
        <v>379493.64661458787</v>
      </c>
      <c r="BU47" s="195">
        <f t="shared" si="77"/>
        <v>301134.14407501183</v>
      </c>
      <c r="BV47" s="197">
        <f t="shared" si="77"/>
        <v>146683.94920108654</v>
      </c>
      <c r="BW47" s="196">
        <f t="shared" si="77"/>
        <v>167135.83261687006</v>
      </c>
      <c r="BX47" s="195">
        <f t="shared" si="77"/>
        <v>207966.14328710712</v>
      </c>
      <c r="BY47" s="198">
        <f t="shared" si="77"/>
        <v>213610.81159288192</v>
      </c>
      <c r="BZ47" s="196">
        <f t="shared" si="77"/>
        <v>177272.00670240505</v>
      </c>
      <c r="CA47" s="195">
        <f t="shared" si="77"/>
        <v>172167.85272384752</v>
      </c>
      <c r="CB47" s="195">
        <f t="shared" si="77"/>
        <v>149838.3675066162</v>
      </c>
      <c r="CC47" s="195">
        <f t="shared" si="77"/>
        <v>165098.49469581997</v>
      </c>
      <c r="CD47" s="195">
        <f t="shared" si="77"/>
        <v>0</v>
      </c>
      <c r="CE47" s="195">
        <f t="shared" si="77"/>
        <v>0</v>
      </c>
      <c r="CF47" s="195">
        <f t="shared" si="77"/>
        <v>0</v>
      </c>
      <c r="CG47" s="195">
        <f t="shared" si="77"/>
        <v>0</v>
      </c>
      <c r="CH47" s="195">
        <f t="shared" si="77"/>
        <v>0</v>
      </c>
      <c r="CI47" s="195">
        <f t="shared" si="77"/>
        <v>0</v>
      </c>
      <c r="CJ47" s="195">
        <f t="shared" si="77"/>
        <v>0</v>
      </c>
      <c r="CK47" s="199">
        <f t="shared" si="77"/>
        <v>0</v>
      </c>
      <c r="CL47" s="29"/>
      <c r="CM47" s="29"/>
      <c r="CN47" s="91" t="s">
        <v>1</v>
      </c>
      <c r="CO47" s="200">
        <f>SUM(CO41:CO46)</f>
        <v>102889256.49901527</v>
      </c>
      <c r="CP47" s="30"/>
      <c r="CQ47" s="30"/>
      <c r="CR47" s="30"/>
      <c r="CS47" s="55">
        <f t="shared" si="67"/>
        <v>664376.72162868874</v>
      </c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</row>
    <row r="48" spans="1:190" s="16" customFormat="1" ht="16.5" thickTop="1" thickBot="1" x14ac:dyDescent="0.3">
      <c r="A48" s="26"/>
      <c r="B48" s="114">
        <f t="shared" ref="B48:R48" si="78">B41-SUM(B42:B47)</f>
        <v>0</v>
      </c>
      <c r="C48" s="114">
        <f t="shared" si="78"/>
        <v>0</v>
      </c>
      <c r="D48" s="114">
        <f t="shared" si="78"/>
        <v>0</v>
      </c>
      <c r="E48" s="114">
        <f t="shared" si="78"/>
        <v>0</v>
      </c>
      <c r="F48" s="114">
        <f t="shared" si="78"/>
        <v>0</v>
      </c>
      <c r="G48" s="114">
        <f t="shared" si="78"/>
        <v>0</v>
      </c>
      <c r="H48" s="114">
        <f t="shared" si="78"/>
        <v>0</v>
      </c>
      <c r="I48" s="114">
        <f t="shared" si="78"/>
        <v>0</v>
      </c>
      <c r="J48" s="114">
        <f t="shared" si="78"/>
        <v>0</v>
      </c>
      <c r="K48" s="114">
        <f t="shared" si="78"/>
        <v>0</v>
      </c>
      <c r="L48" s="114">
        <f t="shared" si="78"/>
        <v>0</v>
      </c>
      <c r="M48" s="114">
        <f t="shared" si="78"/>
        <v>0</v>
      </c>
      <c r="N48" s="114">
        <f t="shared" si="78"/>
        <v>0</v>
      </c>
      <c r="O48" s="115">
        <f t="shared" si="78"/>
        <v>0</v>
      </c>
      <c r="P48" s="115">
        <f t="shared" si="78"/>
        <v>0</v>
      </c>
      <c r="Q48" s="115">
        <f t="shared" si="78"/>
        <v>0</v>
      </c>
      <c r="R48" s="115">
        <f t="shared" si="78"/>
        <v>0</v>
      </c>
      <c r="S48" s="115">
        <f>S41-SUM(S42:S47)</f>
        <v>0</v>
      </c>
      <c r="T48" s="115">
        <f t="shared" ref="T48:AJ48" si="79">T41-SUM(T42:T47)</f>
        <v>0</v>
      </c>
      <c r="U48" s="115">
        <f t="shared" si="79"/>
        <v>0</v>
      </c>
      <c r="V48" s="115">
        <f t="shared" si="79"/>
        <v>0</v>
      </c>
      <c r="W48" s="115">
        <f t="shared" si="79"/>
        <v>0</v>
      </c>
      <c r="X48" s="115">
        <f t="shared" si="79"/>
        <v>0</v>
      </c>
      <c r="Y48" s="115">
        <f t="shared" si="79"/>
        <v>0</v>
      </c>
      <c r="Z48" s="116">
        <f t="shared" si="79"/>
        <v>0</v>
      </c>
      <c r="AA48" s="115">
        <f t="shared" si="79"/>
        <v>0</v>
      </c>
      <c r="AB48" s="115">
        <f t="shared" si="79"/>
        <v>0</v>
      </c>
      <c r="AC48" s="116">
        <f t="shared" si="79"/>
        <v>0</v>
      </c>
      <c r="AD48" s="115">
        <f t="shared" si="79"/>
        <v>0</v>
      </c>
      <c r="AE48" s="115">
        <f t="shared" si="79"/>
        <v>0</v>
      </c>
      <c r="AF48" s="115">
        <f t="shared" si="79"/>
        <v>0</v>
      </c>
      <c r="AG48" s="115">
        <f t="shared" si="79"/>
        <v>0</v>
      </c>
      <c r="AH48" s="115">
        <f t="shared" si="79"/>
        <v>0</v>
      </c>
      <c r="AI48" s="115">
        <f t="shared" si="79"/>
        <v>0</v>
      </c>
      <c r="AJ48" s="115">
        <f t="shared" si="79"/>
        <v>0</v>
      </c>
      <c r="AK48" s="115">
        <f>AK41-SUM(AK42:AK47)</f>
        <v>0</v>
      </c>
      <c r="AL48" s="116">
        <f t="shared" ref="AL48:AV48" si="80">AL41-SUM(AL42:AL47)</f>
        <v>0</v>
      </c>
      <c r="AM48" s="115">
        <f t="shared" si="80"/>
        <v>0</v>
      </c>
      <c r="AN48" s="115">
        <f t="shared" si="80"/>
        <v>0</v>
      </c>
      <c r="AO48" s="116">
        <f t="shared" si="80"/>
        <v>0</v>
      </c>
      <c r="AP48" s="115">
        <f>AP41-SUM(AP42:AP47)</f>
        <v>0</v>
      </c>
      <c r="AQ48" s="115">
        <f t="shared" si="80"/>
        <v>0</v>
      </c>
      <c r="AR48" s="115">
        <f t="shared" si="80"/>
        <v>0</v>
      </c>
      <c r="AS48" s="115">
        <f t="shared" si="80"/>
        <v>0</v>
      </c>
      <c r="AT48" s="115">
        <f t="shared" si="80"/>
        <v>0</v>
      </c>
      <c r="AU48" s="115">
        <f t="shared" si="80"/>
        <v>0</v>
      </c>
      <c r="AV48" s="115">
        <f t="shared" si="80"/>
        <v>0</v>
      </c>
      <c r="AW48" s="115">
        <f>AW41-SUM(AW42:AW47)</f>
        <v>0</v>
      </c>
      <c r="AX48" s="115">
        <f t="shared" ref="AX48:BA48" si="81">AX41-SUM(AX42:AX47)</f>
        <v>0</v>
      </c>
      <c r="AY48" s="118">
        <f t="shared" si="81"/>
        <v>0</v>
      </c>
      <c r="AZ48" s="115">
        <f t="shared" si="81"/>
        <v>0</v>
      </c>
      <c r="BA48" s="115">
        <f t="shared" si="81"/>
        <v>0</v>
      </c>
      <c r="BB48" s="118">
        <f>BB41-SUM(BB42:BB47)</f>
        <v>0</v>
      </c>
      <c r="BC48" s="115">
        <f t="shared" ref="BC48:CK48" si="82">BC41-SUM(BC42:BC47)</f>
        <v>0</v>
      </c>
      <c r="BD48" s="115">
        <f t="shared" si="82"/>
        <v>0</v>
      </c>
      <c r="BE48" s="115">
        <f t="shared" si="82"/>
        <v>0</v>
      </c>
      <c r="BF48" s="115">
        <f t="shared" si="82"/>
        <v>0</v>
      </c>
      <c r="BG48" s="115">
        <f t="shared" si="82"/>
        <v>0</v>
      </c>
      <c r="BH48" s="115">
        <f t="shared" si="82"/>
        <v>0</v>
      </c>
      <c r="BI48" s="115">
        <f t="shared" si="82"/>
        <v>0</v>
      </c>
      <c r="BJ48" s="116">
        <f t="shared" si="82"/>
        <v>0</v>
      </c>
      <c r="BK48" s="115">
        <f t="shared" si="82"/>
        <v>0</v>
      </c>
      <c r="BL48" s="115">
        <f t="shared" si="82"/>
        <v>0</v>
      </c>
      <c r="BM48" s="115">
        <f t="shared" si="82"/>
        <v>0</v>
      </c>
      <c r="BN48" s="115">
        <f t="shared" si="82"/>
        <v>0</v>
      </c>
      <c r="BO48" s="115">
        <f t="shared" si="82"/>
        <v>0</v>
      </c>
      <c r="BP48" s="115">
        <f t="shared" si="82"/>
        <v>0</v>
      </c>
      <c r="BQ48" s="115">
        <f t="shared" si="82"/>
        <v>0</v>
      </c>
      <c r="BR48" s="115">
        <f t="shared" si="82"/>
        <v>0</v>
      </c>
      <c r="BS48" s="115">
        <f t="shared" si="82"/>
        <v>0</v>
      </c>
      <c r="BT48" s="115">
        <f t="shared" si="82"/>
        <v>0</v>
      </c>
      <c r="BU48" s="115">
        <f t="shared" si="82"/>
        <v>0</v>
      </c>
      <c r="BV48" s="117">
        <f t="shared" si="82"/>
        <v>0</v>
      </c>
      <c r="BW48" s="118">
        <f t="shared" si="82"/>
        <v>0</v>
      </c>
      <c r="BX48" s="115">
        <f t="shared" si="82"/>
        <v>0</v>
      </c>
      <c r="BY48" s="119">
        <f t="shared" si="82"/>
        <v>0</v>
      </c>
      <c r="BZ48" s="118">
        <f t="shared" si="82"/>
        <v>0</v>
      </c>
      <c r="CA48" s="115">
        <f t="shared" si="82"/>
        <v>0</v>
      </c>
      <c r="CB48" s="115">
        <f t="shared" si="82"/>
        <v>0</v>
      </c>
      <c r="CC48" s="115">
        <f t="shared" si="82"/>
        <v>0</v>
      </c>
      <c r="CD48" s="115">
        <f t="shared" si="82"/>
        <v>0</v>
      </c>
      <c r="CE48" s="115">
        <f t="shared" si="82"/>
        <v>0</v>
      </c>
      <c r="CF48" s="115">
        <f t="shared" si="82"/>
        <v>0</v>
      </c>
      <c r="CG48" s="115">
        <f t="shared" si="82"/>
        <v>0</v>
      </c>
      <c r="CH48" s="115">
        <f t="shared" si="82"/>
        <v>0</v>
      </c>
      <c r="CI48" s="115">
        <f t="shared" si="82"/>
        <v>0</v>
      </c>
      <c r="CJ48" s="115">
        <f t="shared" si="82"/>
        <v>0</v>
      </c>
      <c r="CK48" s="115">
        <f t="shared" si="82"/>
        <v>0</v>
      </c>
      <c r="CL48" s="29"/>
      <c r="CM48" s="29"/>
      <c r="CN48" s="93" t="s">
        <v>18</v>
      </c>
      <c r="CO48" s="271">
        <f>CO47-CL41</f>
        <v>0</v>
      </c>
      <c r="CP48" s="30"/>
      <c r="CQ48" s="30"/>
      <c r="CR48" s="30"/>
      <c r="CS48" s="27">
        <f>CS41-SUM(CS42:CS47)</f>
        <v>0</v>
      </c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</row>
    <row r="49" spans="1:190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2"/>
      <c r="AA49" s="44"/>
      <c r="AB49" s="56"/>
      <c r="AC49" s="56"/>
      <c r="AD49" s="56"/>
      <c r="AE49" s="56"/>
      <c r="AF49" s="56"/>
      <c r="AG49" s="57"/>
      <c r="AH49" s="57"/>
      <c r="AI49" s="58"/>
      <c r="AJ49" s="57"/>
      <c r="AL49" s="57"/>
      <c r="AM49" s="56"/>
      <c r="AN49" s="57"/>
      <c r="AO49" s="57"/>
      <c r="AP49" s="56"/>
      <c r="AQ49" s="56"/>
      <c r="AR49" s="56"/>
      <c r="AS49" s="57"/>
      <c r="AT49" s="57"/>
      <c r="AU49" s="58"/>
      <c r="AV49" s="57"/>
      <c r="AW49" s="57"/>
      <c r="AX49" s="57"/>
      <c r="AY49" s="201" t="s">
        <v>60</v>
      </c>
      <c r="AZ49" s="57"/>
      <c r="BA49" s="57"/>
      <c r="BB49" s="56"/>
      <c r="BC49" s="56"/>
      <c r="BD49" s="56"/>
      <c r="BE49" s="57"/>
      <c r="BF49" s="57"/>
      <c r="BG49" s="58"/>
      <c r="BH49" s="57"/>
      <c r="BI49" s="57"/>
      <c r="BJ49" s="213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214"/>
      <c r="BW49" s="56"/>
      <c r="BX49" s="57"/>
      <c r="BY49" s="87"/>
      <c r="BZ49" s="56"/>
      <c r="CA49" s="56"/>
      <c r="CB49" s="56"/>
      <c r="CC49" s="57"/>
      <c r="CD49" s="57"/>
      <c r="CE49" s="58"/>
      <c r="CF49" s="57"/>
      <c r="CG49" s="57"/>
      <c r="CH49" s="57"/>
      <c r="CI49" s="56"/>
      <c r="CJ49" s="57"/>
      <c r="CK49" s="57"/>
      <c r="CL49" s="13"/>
      <c r="CM49" s="13"/>
      <c r="CN49" s="12"/>
      <c r="CO49" s="12"/>
      <c r="CP49" s="12"/>
      <c r="CQ49" s="12"/>
      <c r="CR49" s="12"/>
      <c r="CS49" s="57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</row>
    <row r="50" spans="1:190" x14ac:dyDescent="0.25">
      <c r="A50" s="14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4"/>
      <c r="AB50" s="43"/>
      <c r="AC50" s="43"/>
      <c r="AD50" s="44"/>
      <c r="AE50" s="44"/>
      <c r="AF50" s="43"/>
      <c r="AG50" s="43"/>
      <c r="AH50" s="43"/>
      <c r="AI50" s="44"/>
      <c r="AJ50" s="43"/>
      <c r="AK50" s="43"/>
      <c r="AL50" s="43"/>
      <c r="AM50" s="44"/>
      <c r="AN50" s="43"/>
      <c r="AO50" s="43"/>
      <c r="AP50" s="43"/>
      <c r="AQ50" s="44"/>
      <c r="AR50" s="43"/>
      <c r="AS50" s="43"/>
      <c r="AT50" s="43"/>
      <c r="AU50" s="44"/>
      <c r="AV50" s="43"/>
      <c r="AW50" s="43"/>
      <c r="AX50" s="43"/>
      <c r="AY50" s="44"/>
      <c r="AZ50" s="43"/>
      <c r="BA50" s="43"/>
      <c r="BB50" s="43"/>
      <c r="BC50" s="44"/>
      <c r="BD50" s="43"/>
      <c r="BE50" s="43"/>
      <c r="BF50" s="43"/>
      <c r="BG50" s="44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157"/>
      <c r="BW50" s="44"/>
      <c r="BX50" s="43"/>
      <c r="BY50" s="77"/>
      <c r="BZ50" s="43"/>
      <c r="CA50" s="44"/>
      <c r="CB50" s="43"/>
      <c r="CC50" s="43"/>
      <c r="CD50" s="43"/>
      <c r="CE50" s="44"/>
      <c r="CF50" s="43"/>
      <c r="CG50" s="43"/>
      <c r="CH50" s="43"/>
      <c r="CI50" s="44"/>
      <c r="CJ50" s="43"/>
      <c r="CK50" s="43"/>
      <c r="CL50" s="13"/>
      <c r="CM50" s="13"/>
      <c r="CN50" s="12"/>
      <c r="CO50" s="12"/>
      <c r="CP50" s="12"/>
      <c r="CQ50" s="12"/>
      <c r="CR50" s="12"/>
      <c r="CS50" s="43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</row>
    <row r="51" spans="1:190" x14ac:dyDescent="0.25">
      <c r="A51" s="14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4"/>
      <c r="AB51" s="43"/>
      <c r="AC51" s="43"/>
      <c r="AD51" s="44"/>
      <c r="AE51" s="44"/>
      <c r="AF51" s="43"/>
      <c r="AG51" s="43"/>
      <c r="AH51" s="43"/>
      <c r="AI51" s="44"/>
      <c r="AJ51" s="43"/>
      <c r="AK51" s="43"/>
      <c r="AL51" s="43"/>
      <c r="AM51" s="44"/>
      <c r="AN51" s="43"/>
      <c r="AO51" s="43"/>
      <c r="AP51" s="43"/>
      <c r="AQ51" s="44"/>
      <c r="AR51" s="43"/>
      <c r="AS51" s="43"/>
      <c r="AT51" s="43"/>
      <c r="AU51" s="44"/>
      <c r="AV51" s="43"/>
      <c r="AW51" s="43"/>
      <c r="AX51" s="43"/>
      <c r="AY51" s="44"/>
      <c r="AZ51" s="43"/>
      <c r="BA51" s="43"/>
      <c r="BB51" s="43"/>
      <c r="BC51" s="44"/>
      <c r="BD51" s="43"/>
      <c r="BE51" s="43"/>
      <c r="BF51" s="43"/>
      <c r="BG51" s="44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157"/>
      <c r="BW51" s="44"/>
      <c r="BX51" s="43"/>
      <c r="BY51" s="77"/>
      <c r="BZ51" s="43"/>
      <c r="CA51" s="44"/>
      <c r="CB51" s="43"/>
      <c r="CC51" s="43"/>
      <c r="CD51" s="43"/>
      <c r="CE51" s="44"/>
      <c r="CF51" s="43"/>
      <c r="CG51" s="43"/>
      <c r="CH51" s="43"/>
      <c r="CI51" s="44"/>
      <c r="CJ51" s="43"/>
      <c r="CK51" s="43"/>
      <c r="CL51" s="13"/>
      <c r="CM51" s="13"/>
      <c r="CN51" s="12"/>
      <c r="CO51" s="12"/>
      <c r="CP51" s="12"/>
      <c r="CQ51" s="12"/>
      <c r="CR51" s="12"/>
      <c r="CS51" s="43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</row>
    <row r="52" spans="1:190" x14ac:dyDescent="0.25">
      <c r="A52" s="14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W52" s="60"/>
      <c r="X52" s="60"/>
      <c r="Y52" s="60"/>
      <c r="Z52" s="60"/>
      <c r="AA52" s="60"/>
      <c r="AB52" s="60"/>
      <c r="AC52" s="60"/>
      <c r="AD52" s="64"/>
      <c r="AE52" s="64"/>
      <c r="AF52" s="64"/>
      <c r="AG52" s="64"/>
      <c r="AH52" s="12"/>
      <c r="AI52" s="39"/>
      <c r="AJ52" s="12"/>
      <c r="AK52" s="12"/>
      <c r="AL52" s="12"/>
      <c r="AM52" s="39"/>
      <c r="AN52" s="12"/>
      <c r="AO52" s="12"/>
      <c r="AP52" s="12"/>
      <c r="AQ52" s="64"/>
      <c r="AR52" s="64"/>
      <c r="AS52" s="64"/>
      <c r="AT52" s="12"/>
      <c r="AU52" s="39"/>
      <c r="AV52" s="12"/>
      <c r="AW52" s="12"/>
      <c r="AX52" s="12"/>
      <c r="AY52" s="39"/>
      <c r="AZ52" s="12"/>
      <c r="BA52" s="12"/>
      <c r="BB52" s="12"/>
      <c r="BC52" s="64"/>
      <c r="BD52" s="64"/>
      <c r="BE52" s="64"/>
      <c r="BF52" s="12"/>
      <c r="BG52" s="39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58"/>
      <c r="BW52" s="39"/>
      <c r="BX52" s="12"/>
      <c r="BY52" s="80"/>
      <c r="BZ52" s="12"/>
      <c r="CA52" s="64"/>
      <c r="CB52" s="64"/>
      <c r="CC52" s="64"/>
      <c r="CD52" s="12"/>
      <c r="CE52" s="39"/>
      <c r="CF52" s="12"/>
      <c r="CG52" s="12"/>
      <c r="CH52" s="12"/>
      <c r="CI52" s="39"/>
      <c r="CJ52" s="12"/>
      <c r="CK52" s="12"/>
      <c r="CL52" s="13"/>
      <c r="CM52" s="13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</row>
    <row r="53" spans="1:190" x14ac:dyDescent="0.25">
      <c r="A53" s="3" t="s">
        <v>69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0"/>
      <c r="R53" s="12"/>
      <c r="S53" s="12"/>
      <c r="T53" s="12"/>
      <c r="U53" s="12"/>
      <c r="W53" s="61"/>
      <c r="X53" s="61"/>
      <c r="Y53" s="61"/>
      <c r="Z53" s="61"/>
      <c r="AA53" s="61"/>
      <c r="AB53" s="61"/>
      <c r="AC53" s="60"/>
      <c r="AD53" s="64"/>
      <c r="AE53" s="64"/>
      <c r="AF53" s="64"/>
      <c r="AG53" s="64"/>
      <c r="AH53" s="12"/>
      <c r="AI53" s="12"/>
      <c r="AJ53" s="12"/>
      <c r="AK53" s="12"/>
      <c r="AL53" s="12"/>
      <c r="AM53" s="12"/>
      <c r="AN53" s="12"/>
      <c r="AO53" s="12"/>
      <c r="AP53" s="12"/>
      <c r="AQ53" s="64"/>
      <c r="AR53" s="64"/>
      <c r="AS53" s="64"/>
      <c r="AT53" s="12"/>
      <c r="AU53" s="12"/>
      <c r="AV53" s="12"/>
      <c r="AW53" s="12"/>
      <c r="AX53" s="12"/>
      <c r="AY53" s="12"/>
      <c r="AZ53" s="12"/>
      <c r="BA53" s="12"/>
      <c r="BB53" s="12"/>
      <c r="BC53" s="64"/>
      <c r="BD53" s="64"/>
      <c r="BE53" s="64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58"/>
      <c r="BW53" s="12"/>
      <c r="BX53" s="12"/>
      <c r="BY53" s="80"/>
      <c r="BZ53" s="12"/>
      <c r="CA53" s="64"/>
      <c r="CB53" s="64"/>
      <c r="CC53" s="64"/>
      <c r="CD53" s="12"/>
      <c r="CE53" s="12"/>
      <c r="CF53" s="12"/>
      <c r="CG53" s="12"/>
      <c r="CH53" s="12"/>
      <c r="CI53" s="12"/>
      <c r="CJ53" s="12"/>
      <c r="CK53" s="12"/>
      <c r="CL53" s="13"/>
      <c r="CM53" s="13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</row>
    <row r="54" spans="1:190" ht="5.45" customHeight="1" thickBot="1" x14ac:dyDescent="0.3">
      <c r="A54" s="3"/>
      <c r="AM54" s="82"/>
      <c r="BV54" s="46"/>
      <c r="BY54" s="78"/>
    </row>
    <row r="55" spans="1:190" s="3" customFormat="1" ht="15.75" thickBot="1" x14ac:dyDescent="0.3">
      <c r="A55" s="4" t="s">
        <v>2</v>
      </c>
      <c r="B55" s="18">
        <v>43374</v>
      </c>
      <c r="C55" s="18">
        <v>43405</v>
      </c>
      <c r="D55" s="18">
        <v>43435</v>
      </c>
      <c r="E55" s="18">
        <v>43466</v>
      </c>
      <c r="F55" s="18">
        <v>43497</v>
      </c>
      <c r="G55" s="18">
        <v>43525</v>
      </c>
      <c r="H55" s="18">
        <v>43556</v>
      </c>
      <c r="I55" s="18">
        <v>43586</v>
      </c>
      <c r="J55" s="18">
        <v>43617</v>
      </c>
      <c r="K55" s="18">
        <v>43647</v>
      </c>
      <c r="L55" s="18">
        <v>43678</v>
      </c>
      <c r="M55" s="18">
        <v>43709</v>
      </c>
      <c r="N55" s="18">
        <v>43739</v>
      </c>
      <c r="O55" s="18">
        <v>43770</v>
      </c>
      <c r="P55" s="18">
        <v>43800</v>
      </c>
      <c r="Q55" s="18">
        <v>43831</v>
      </c>
      <c r="R55" s="18">
        <v>43862</v>
      </c>
      <c r="S55" s="18">
        <v>43891</v>
      </c>
      <c r="T55" s="18">
        <v>43922</v>
      </c>
      <c r="U55" s="18">
        <v>43952</v>
      </c>
      <c r="V55" s="18">
        <v>43983</v>
      </c>
      <c r="W55" s="18">
        <v>44013</v>
      </c>
      <c r="X55" s="18">
        <v>44044</v>
      </c>
      <c r="Y55" s="18">
        <v>44075</v>
      </c>
      <c r="Z55" s="83">
        <v>44105</v>
      </c>
      <c r="AA55" s="18">
        <v>44136</v>
      </c>
      <c r="AB55" s="18">
        <v>44166</v>
      </c>
      <c r="AC55" s="83">
        <v>44197</v>
      </c>
      <c r="AD55" s="18">
        <v>44228</v>
      </c>
      <c r="AE55" s="18">
        <v>44256</v>
      </c>
      <c r="AF55" s="18">
        <v>44287</v>
      </c>
      <c r="AG55" s="18">
        <v>44317</v>
      </c>
      <c r="AH55" s="18">
        <v>44348</v>
      </c>
      <c r="AI55" s="18">
        <v>44378</v>
      </c>
      <c r="AJ55" s="18">
        <v>44409</v>
      </c>
      <c r="AK55" s="18">
        <v>44440</v>
      </c>
      <c r="AL55" s="83">
        <v>44470</v>
      </c>
      <c r="AM55" s="18">
        <v>44501</v>
      </c>
      <c r="AN55" s="18">
        <v>44531</v>
      </c>
      <c r="AO55" s="83">
        <v>44562</v>
      </c>
      <c r="AP55" s="18">
        <f>EDATE(AO55,1)</f>
        <v>44593</v>
      </c>
      <c r="AQ55" s="168">
        <f t="shared" ref="AQ55" si="83">EDATE(AP55,1)</f>
        <v>44621</v>
      </c>
      <c r="AR55" s="168">
        <f t="shared" ref="AR55" si="84">EDATE(AQ55,1)</f>
        <v>44652</v>
      </c>
      <c r="AS55" s="168">
        <f t="shared" ref="AS55" si="85">EDATE(AR55,1)</f>
        <v>44682</v>
      </c>
      <c r="AT55" s="168">
        <f t="shared" ref="AT55" si="86">EDATE(AS55,1)</f>
        <v>44713</v>
      </c>
      <c r="AU55" s="168">
        <f t="shared" ref="AU55" si="87">EDATE(AT55,1)</f>
        <v>44743</v>
      </c>
      <c r="AV55" s="168">
        <f t="shared" ref="AV55" si="88">EDATE(AU55,1)</f>
        <v>44774</v>
      </c>
      <c r="AW55" s="168">
        <f t="shared" ref="AW55" si="89">EDATE(AV55,1)</f>
        <v>44805</v>
      </c>
      <c r="AX55" s="18">
        <f t="shared" ref="AX55" si="90">EDATE(AW55,1)</f>
        <v>44835</v>
      </c>
      <c r="AY55" s="168">
        <f t="shared" ref="AY55" si="91">EDATE(AX55,1)</f>
        <v>44866</v>
      </c>
      <c r="AZ55" s="168">
        <f t="shared" ref="AZ55" si="92">EDATE(AY55,1)</f>
        <v>44896</v>
      </c>
      <c r="BA55" s="18">
        <f t="shared" ref="BA55" si="93">EDATE(AZ55,1)</f>
        <v>44927</v>
      </c>
      <c r="BB55" s="168">
        <f t="shared" ref="BB55" si="94">EDATE(BA55,1)</f>
        <v>44958</v>
      </c>
      <c r="BC55" s="168">
        <f t="shared" ref="BC55" si="95">EDATE(BB55,1)</f>
        <v>44986</v>
      </c>
      <c r="BD55" s="168">
        <f t="shared" ref="BD55" si="96">EDATE(BC55,1)</f>
        <v>45017</v>
      </c>
      <c r="BE55" s="168">
        <f t="shared" ref="BE55" si="97">EDATE(BD55,1)</f>
        <v>45047</v>
      </c>
      <c r="BF55" s="168">
        <f t="shared" ref="BF55" si="98">EDATE(BE55,1)</f>
        <v>45078</v>
      </c>
      <c r="BG55" s="168">
        <f t="shared" ref="BG55" si="99">EDATE(BF55,1)</f>
        <v>45108</v>
      </c>
      <c r="BH55" s="168">
        <f t="shared" ref="BH55" si="100">EDATE(BG55,1)</f>
        <v>45139</v>
      </c>
      <c r="BI55" s="168">
        <f t="shared" ref="BI55" si="101">EDATE(BH55,1)</f>
        <v>45170</v>
      </c>
      <c r="BJ55" s="211">
        <f t="shared" ref="BJ55" si="102">EDATE(BI55,1)</f>
        <v>45200</v>
      </c>
      <c r="BK55" s="18">
        <f t="shared" ref="BK55" si="103">EDATE(BJ55,1)</f>
        <v>45231</v>
      </c>
      <c r="BL55" s="18">
        <f t="shared" ref="BL55" si="104">EDATE(BK55,1)</f>
        <v>45261</v>
      </c>
      <c r="BM55" s="18">
        <f t="shared" ref="BM55" si="105">EDATE(BL55,1)</f>
        <v>45292</v>
      </c>
      <c r="BN55" s="18">
        <f t="shared" ref="BN55" si="106">EDATE(BM55,1)</f>
        <v>45323</v>
      </c>
      <c r="BO55" s="18">
        <f t="shared" ref="BO55" si="107">EDATE(BN55,1)</f>
        <v>45352</v>
      </c>
      <c r="BP55" s="18">
        <f t="shared" ref="BP55" si="108">EDATE(BO55,1)</f>
        <v>45383</v>
      </c>
      <c r="BQ55" s="18">
        <f t="shared" ref="BQ55" si="109">EDATE(BP55,1)</f>
        <v>45413</v>
      </c>
      <c r="BR55" s="18">
        <f t="shared" ref="BR55" si="110">EDATE(BQ55,1)</f>
        <v>45444</v>
      </c>
      <c r="BS55" s="18">
        <f t="shared" ref="BS55" si="111">EDATE(BR55,1)</f>
        <v>45474</v>
      </c>
      <c r="BT55" s="18">
        <f t="shared" ref="BT55" si="112">EDATE(BS55,1)</f>
        <v>45505</v>
      </c>
      <c r="BU55" s="18">
        <f t="shared" ref="BU55" si="113">EDATE(BT55,1)</f>
        <v>45536</v>
      </c>
      <c r="BV55" s="215">
        <f t="shared" ref="BV55" si="114">EDATE(BU55,1)</f>
        <v>45566</v>
      </c>
      <c r="BW55" s="168">
        <f t="shared" ref="BW55" si="115">EDATE(BV55,1)</f>
        <v>45597</v>
      </c>
      <c r="BX55" s="168">
        <f t="shared" ref="BX55" si="116">EDATE(BW55,1)</f>
        <v>45627</v>
      </c>
      <c r="BY55" s="177">
        <f t="shared" ref="BY55" si="117">EDATE(BX55,1)</f>
        <v>45658</v>
      </c>
      <c r="BZ55" s="21">
        <f t="shared" ref="BZ55" si="118">EDATE(BY55,1)</f>
        <v>45689</v>
      </c>
      <c r="CA55" s="21">
        <f t="shared" ref="CA55" si="119">EDATE(BZ55,1)</f>
        <v>45717</v>
      </c>
      <c r="CB55" s="21">
        <f t="shared" ref="CB55" si="120">EDATE(CA55,1)</f>
        <v>45748</v>
      </c>
      <c r="CC55" s="21">
        <f t="shared" ref="CC55" si="121">EDATE(CB55,1)</f>
        <v>45778</v>
      </c>
      <c r="CD55" s="21">
        <f t="shared" ref="CD55" si="122">EDATE(CC55,1)</f>
        <v>45809</v>
      </c>
      <c r="CE55" s="21">
        <f t="shared" ref="CE55" si="123">EDATE(CD55,1)</f>
        <v>45839</v>
      </c>
      <c r="CF55" s="21">
        <f t="shared" ref="CF55" si="124">EDATE(CE55,1)</f>
        <v>45870</v>
      </c>
      <c r="CG55" s="21">
        <f t="shared" ref="CG55" si="125">EDATE(CF55,1)</f>
        <v>45901</v>
      </c>
      <c r="CH55" s="21">
        <f t="shared" ref="CH55" si="126">EDATE(CG55,1)</f>
        <v>45931</v>
      </c>
      <c r="CI55" s="21">
        <f t="shared" ref="CI55" si="127">EDATE(CH55,1)</f>
        <v>45962</v>
      </c>
      <c r="CJ55" s="21">
        <f t="shared" ref="CJ55" si="128">EDATE(CI55,1)</f>
        <v>45992</v>
      </c>
      <c r="CK55" s="21">
        <f t="shared" ref="CK55" si="129">EDATE(CJ55,1)</f>
        <v>46023</v>
      </c>
      <c r="CL55" s="5" t="s">
        <v>1</v>
      </c>
      <c r="CM55" s="5"/>
      <c r="CN55" s="5" t="s">
        <v>28</v>
      </c>
      <c r="CO55" s="5"/>
      <c r="CR55"/>
      <c r="CS55" s="17" t="str">
        <f>CS8</f>
        <v>Feb-25 to Jan-26 Total</v>
      </c>
    </row>
    <row r="56" spans="1:190" s="8" customFormat="1" ht="15.75" thickBot="1" x14ac:dyDescent="0.3">
      <c r="A56" s="107" t="s">
        <v>9</v>
      </c>
      <c r="B56" s="6"/>
      <c r="C56" s="6"/>
      <c r="D56" s="139">
        <v>472906.7</v>
      </c>
      <c r="E56" s="139">
        <v>121950.46</v>
      </c>
      <c r="F56" s="139">
        <v>306057.09999999998</v>
      </c>
      <c r="G56" s="139">
        <v>3254515.75</v>
      </c>
      <c r="H56" s="139">
        <v>1441686.8700000006</v>
      </c>
      <c r="I56" s="139">
        <v>2646810.4000000004</v>
      </c>
      <c r="J56" s="139">
        <v>3090012.3199999994</v>
      </c>
      <c r="K56" s="139">
        <v>3806682.3899999997</v>
      </c>
      <c r="L56" s="139">
        <v>5667444.0099999998</v>
      </c>
      <c r="M56" s="139">
        <v>4665040.7600000016</v>
      </c>
      <c r="N56" s="139">
        <v>4693766.1500000032</v>
      </c>
      <c r="O56" s="139">
        <v>7981786.3300000001</v>
      </c>
      <c r="P56" s="139">
        <v>14289408.219999997</v>
      </c>
      <c r="Q56" s="139">
        <v>2300282.3399999994</v>
      </c>
      <c r="R56" s="139">
        <v>3266635.3100000005</v>
      </c>
      <c r="S56" s="139">
        <v>4668387.1399999997</v>
      </c>
      <c r="T56" s="139">
        <v>3355052.560000001</v>
      </c>
      <c r="U56" s="139">
        <v>3504036.8800000004</v>
      </c>
      <c r="V56" s="139">
        <v>4570550.08</v>
      </c>
      <c r="W56" s="139">
        <v>4337551.2399999993</v>
      </c>
      <c r="X56" s="139">
        <v>5132057.5999999996</v>
      </c>
      <c r="Y56" s="139">
        <v>6881005.1299999999</v>
      </c>
      <c r="Z56" s="139">
        <v>5075926.8299999991</v>
      </c>
      <c r="AA56" s="139">
        <v>8226323.5899999999</v>
      </c>
      <c r="AB56" s="139">
        <v>17050986.669999998</v>
      </c>
      <c r="AC56" s="139">
        <v>3390691.4000000004</v>
      </c>
      <c r="AD56" s="139">
        <v>3040542.4899999993</v>
      </c>
      <c r="AE56" s="139">
        <v>6776151.4500000002</v>
      </c>
      <c r="AF56" s="139">
        <v>3593096.5983472401</v>
      </c>
      <c r="AG56" s="139">
        <v>3249816.752362628</v>
      </c>
      <c r="AH56" s="139">
        <v>6101138.4180074409</v>
      </c>
      <c r="AI56" s="139">
        <v>5074049.6564757768</v>
      </c>
      <c r="AJ56" s="139">
        <v>6150752.0389186945</v>
      </c>
      <c r="AK56" s="139">
        <v>4538886.177325543</v>
      </c>
      <c r="AL56" s="139">
        <v>5908069.5179605344</v>
      </c>
      <c r="AM56" s="139">
        <v>11097280.277224224</v>
      </c>
      <c r="AN56" s="139">
        <v>21856497.240487527</v>
      </c>
      <c r="AO56" s="139">
        <v>-1206005.0706461675</v>
      </c>
      <c r="AP56" s="139">
        <v>3292003.067914797</v>
      </c>
      <c r="AQ56" s="139">
        <v>3848947.3665742185</v>
      </c>
      <c r="AR56" s="139">
        <v>4452149.213101591</v>
      </c>
      <c r="AS56" s="139">
        <v>3309739.301438381</v>
      </c>
      <c r="AT56" s="139">
        <v>6747915.2307812814</v>
      </c>
      <c r="AU56" s="139">
        <v>3534427.1880222401</v>
      </c>
      <c r="AV56" s="139">
        <v>5677135.2112908112</v>
      </c>
      <c r="AW56" s="139">
        <v>6241030.1127156857</v>
      </c>
      <c r="AX56" s="139">
        <v>4203952.8957806081</v>
      </c>
      <c r="AY56" s="139">
        <v>6030542.0242398335</v>
      </c>
      <c r="AZ56" s="139">
        <v>20772311.523251541</v>
      </c>
      <c r="BA56" s="139">
        <v>2818085.4973094049</v>
      </c>
      <c r="BB56" s="139">
        <v>4550893.0217857901</v>
      </c>
      <c r="BC56" s="139">
        <v>4463219.4054105142</v>
      </c>
      <c r="BD56" s="139">
        <v>3635955.4282210199</v>
      </c>
      <c r="BE56" s="139">
        <v>5940478.5337780621</v>
      </c>
      <c r="BF56" s="139">
        <v>4864955.095925808</v>
      </c>
      <c r="BG56" s="139">
        <v>6175979.8893648321</v>
      </c>
      <c r="BH56" s="139">
        <v>4736088.9036643831</v>
      </c>
      <c r="BI56" s="139">
        <v>4816537.1018028697</v>
      </c>
      <c r="BJ56" s="220">
        <v>5800042.1516872477</v>
      </c>
      <c r="BK56" s="243">
        <v>3435342.4367465912</v>
      </c>
      <c r="BL56" s="243">
        <v>23146465.227964673</v>
      </c>
      <c r="BM56" s="243">
        <v>2918367.9073599945</v>
      </c>
      <c r="BN56" s="243">
        <v>2325248.0044047316</v>
      </c>
      <c r="BO56" s="243">
        <v>3748632.1455864673</v>
      </c>
      <c r="BP56" s="243">
        <v>4257879.0324234702</v>
      </c>
      <c r="BQ56" s="243">
        <v>4537772.0952465348</v>
      </c>
      <c r="BR56" s="243">
        <v>5861418.8555447645</v>
      </c>
      <c r="BS56" s="243">
        <v>5030981.4798310408</v>
      </c>
      <c r="BT56" s="243">
        <v>6373094.238837651</v>
      </c>
      <c r="BU56" s="243">
        <v>4600257.3886925438</v>
      </c>
      <c r="BV56" s="244">
        <v>6371055.8516207505</v>
      </c>
      <c r="BW56" s="254">
        <v>7213786.5822952772</v>
      </c>
      <c r="BX56" s="255">
        <v>19738416.704529785</v>
      </c>
      <c r="BY56" s="262">
        <v>0</v>
      </c>
      <c r="BZ56" s="254">
        <v>0</v>
      </c>
      <c r="CA56" s="255">
        <v>0</v>
      </c>
      <c r="CB56" s="255">
        <v>0</v>
      </c>
      <c r="CC56" s="255">
        <v>0</v>
      </c>
      <c r="CD56" s="255">
        <v>0</v>
      </c>
      <c r="CE56" s="255">
        <v>0</v>
      </c>
      <c r="CF56" s="255">
        <v>0</v>
      </c>
      <c r="CG56" s="255">
        <v>0</v>
      </c>
      <c r="CH56" s="255">
        <v>0</v>
      </c>
      <c r="CI56" s="255">
        <v>0</v>
      </c>
      <c r="CJ56" s="255">
        <v>0</v>
      </c>
      <c r="CK56" s="255">
        <v>0</v>
      </c>
      <c r="CL56" s="88">
        <f>SUM(B56:CK56)</f>
        <v>415848935.89160883</v>
      </c>
      <c r="CM56" s="29"/>
      <c r="CN56" s="88" t="s">
        <v>58</v>
      </c>
      <c r="CO56" s="88">
        <v>415848935.89160883</v>
      </c>
      <c r="CP56" s="30"/>
      <c r="CQ56" s="30"/>
      <c r="CR56"/>
      <c r="CS56" s="74">
        <f t="shared" ref="CS56:CS60" si="130">SUM(BZ56:CK56)</f>
        <v>0</v>
      </c>
    </row>
    <row r="57" spans="1:190" s="8" customFormat="1" ht="15.75" thickTop="1" x14ac:dyDescent="0.25">
      <c r="A57" s="108" t="s">
        <v>4</v>
      </c>
      <c r="B57" s="23"/>
      <c r="C57" s="73"/>
      <c r="D57" s="137">
        <v>173182</v>
      </c>
      <c r="E57" s="137">
        <v>0</v>
      </c>
      <c r="F57" s="137">
        <v>120000</v>
      </c>
      <c r="G57" s="137">
        <v>2283620.9400000004</v>
      </c>
      <c r="H57" s="137">
        <v>1173927.0200000003</v>
      </c>
      <c r="I57" s="137">
        <v>1824626.01</v>
      </c>
      <c r="J57" s="137">
        <v>2073546.5699999998</v>
      </c>
      <c r="K57" s="137">
        <v>2562392.2600000002</v>
      </c>
      <c r="L57" s="137">
        <v>3911693.5300000003</v>
      </c>
      <c r="M57" s="137">
        <v>1341245.26</v>
      </c>
      <c r="N57" s="137">
        <v>2745753.689999999</v>
      </c>
      <c r="O57" s="137">
        <v>5113350.63</v>
      </c>
      <c r="P57" s="137">
        <v>5712616.25</v>
      </c>
      <c r="Q57" s="137">
        <v>77543.56000000007</v>
      </c>
      <c r="R57" s="137">
        <v>2293014.0900000003</v>
      </c>
      <c r="S57" s="137">
        <v>3480839.7300000004</v>
      </c>
      <c r="T57" s="137">
        <v>1340803.3000000007</v>
      </c>
      <c r="U57" s="137">
        <v>2046973.2399999998</v>
      </c>
      <c r="V57" s="137">
        <v>2691716.7299999995</v>
      </c>
      <c r="W57" s="137">
        <v>3243279.2899999996</v>
      </c>
      <c r="X57" s="137">
        <v>2855009.42</v>
      </c>
      <c r="Y57" s="137">
        <v>3964333.8900000015</v>
      </c>
      <c r="Z57" s="137">
        <v>1940804.41</v>
      </c>
      <c r="AA57" s="137">
        <v>3643467.9000000004</v>
      </c>
      <c r="AB57" s="137">
        <v>5765877.3299999991</v>
      </c>
      <c r="AC57" s="137">
        <v>1389889.0000000007</v>
      </c>
      <c r="AD57" s="137">
        <v>2455616.4899999993</v>
      </c>
      <c r="AE57" s="137">
        <v>2909880.5700000003</v>
      </c>
      <c r="AF57" s="137">
        <v>1918604.8883472397</v>
      </c>
      <c r="AG57" s="137">
        <v>1987553.0723626285</v>
      </c>
      <c r="AH57" s="137">
        <v>3547044.4480074407</v>
      </c>
      <c r="AI57" s="137">
        <v>1844269.8764757763</v>
      </c>
      <c r="AJ57" s="137">
        <v>3425289.2189186942</v>
      </c>
      <c r="AK57" s="137">
        <v>1989525.0873255432</v>
      </c>
      <c r="AL57" s="137">
        <v>3215637.9079605332</v>
      </c>
      <c r="AM57" s="137">
        <v>2419897.6872242242</v>
      </c>
      <c r="AN57" s="137">
        <v>6569208.8504875274</v>
      </c>
      <c r="AO57" s="137">
        <v>1060967.5193538328</v>
      </c>
      <c r="AP57" s="137">
        <v>2221021.2579147974</v>
      </c>
      <c r="AQ57" s="137">
        <v>2799025.1665742192</v>
      </c>
      <c r="AR57" s="137">
        <v>1466878.8731015907</v>
      </c>
      <c r="AS57" s="137">
        <v>1739768.2514383809</v>
      </c>
      <c r="AT57" s="137">
        <v>2069034.8707812813</v>
      </c>
      <c r="AU57" s="137">
        <v>2253685.35802224</v>
      </c>
      <c r="AV57" s="137">
        <v>3297337.4612908121</v>
      </c>
      <c r="AW57" s="137">
        <v>2112031.1227156851</v>
      </c>
      <c r="AX57" s="137">
        <v>1596026.1257806076</v>
      </c>
      <c r="AY57" s="137">
        <v>1635688.3042398337</v>
      </c>
      <c r="AZ57" s="137">
        <v>3967990.473251536</v>
      </c>
      <c r="BA57" s="137">
        <v>908700.04730940552</v>
      </c>
      <c r="BB57" s="137">
        <v>2692601.8917857902</v>
      </c>
      <c r="BC57" s="137">
        <v>2395398.5554105146</v>
      </c>
      <c r="BD57" s="137">
        <v>1855242.3382210205</v>
      </c>
      <c r="BE57" s="137">
        <v>1596925.3237780619</v>
      </c>
      <c r="BF57" s="137">
        <v>2275226.5659258072</v>
      </c>
      <c r="BG57" s="137">
        <v>3193926.1693648319</v>
      </c>
      <c r="BH57" s="137">
        <v>2259228.5736643835</v>
      </c>
      <c r="BI57" s="137">
        <v>2828882.0118028694</v>
      </c>
      <c r="BJ57" s="217">
        <v>2373231.8416872486</v>
      </c>
      <c r="BK57" s="245">
        <v>1774241.6167465914</v>
      </c>
      <c r="BL57" s="246">
        <v>5703445.4879646711</v>
      </c>
      <c r="BM57" s="246">
        <v>3980509.3073599953</v>
      </c>
      <c r="BN57" s="246">
        <v>1229751.8444047314</v>
      </c>
      <c r="BO57" s="246">
        <v>1560192.2455864679</v>
      </c>
      <c r="BP57" s="246">
        <v>1237694.9624234699</v>
      </c>
      <c r="BQ57" s="246">
        <v>1768567.5952465346</v>
      </c>
      <c r="BR57" s="246">
        <v>2649432.7255447642</v>
      </c>
      <c r="BS57" s="246">
        <v>2423210.7198310415</v>
      </c>
      <c r="BT57" s="246">
        <v>3149556.2388376505</v>
      </c>
      <c r="BU57" s="246">
        <v>229081.47869254395</v>
      </c>
      <c r="BV57" s="247">
        <v>2209613.1116207507</v>
      </c>
      <c r="BW57" s="256">
        <v>1540217.1530572069</v>
      </c>
      <c r="BX57" s="257">
        <v>3622699.7254595435</v>
      </c>
      <c r="BY57" s="263">
        <v>0</v>
      </c>
      <c r="BZ57" s="264">
        <v>0</v>
      </c>
      <c r="CA57" s="265">
        <v>0</v>
      </c>
      <c r="CB57" s="265">
        <v>0</v>
      </c>
      <c r="CC57" s="265">
        <v>0</v>
      </c>
      <c r="CD57" s="265">
        <v>0</v>
      </c>
      <c r="CE57" s="265">
        <v>0</v>
      </c>
      <c r="CF57" s="265">
        <v>0</v>
      </c>
      <c r="CG57" s="265">
        <v>0</v>
      </c>
      <c r="CH57" s="265">
        <v>0</v>
      </c>
      <c r="CI57" s="265">
        <v>0</v>
      </c>
      <c r="CJ57" s="265">
        <v>0</v>
      </c>
      <c r="CK57" s="265">
        <v>0</v>
      </c>
      <c r="CL57" s="29"/>
      <c r="CM57" s="29"/>
      <c r="CN57" s="29" t="s">
        <v>18</v>
      </c>
      <c r="CO57" s="29">
        <f>CO56-CL56</f>
        <v>0</v>
      </c>
      <c r="CP57" s="30"/>
      <c r="CQ57" s="30"/>
      <c r="CR57"/>
      <c r="CS57" s="70">
        <f t="shared" si="130"/>
        <v>0</v>
      </c>
    </row>
    <row r="58" spans="1:190" s="8" customFormat="1" x14ac:dyDescent="0.25">
      <c r="A58" s="108" t="s">
        <v>5</v>
      </c>
      <c r="B58" s="23"/>
      <c r="C58" s="73"/>
      <c r="D58" s="137">
        <v>0</v>
      </c>
      <c r="E58" s="137">
        <v>0</v>
      </c>
      <c r="F58" s="137">
        <v>118003.54</v>
      </c>
      <c r="G58" s="137">
        <v>325654.18</v>
      </c>
      <c r="H58" s="137">
        <v>324793.89999999997</v>
      </c>
      <c r="I58" s="137">
        <v>435080.67</v>
      </c>
      <c r="J58" s="137">
        <v>864617.95000000007</v>
      </c>
      <c r="K58" s="137">
        <v>823563.38</v>
      </c>
      <c r="L58" s="137">
        <v>1198141.9500000002</v>
      </c>
      <c r="M58" s="137">
        <v>2168634.0599999996</v>
      </c>
      <c r="N58" s="137">
        <v>1457645.93</v>
      </c>
      <c r="O58" s="137">
        <v>2644399.62</v>
      </c>
      <c r="P58" s="137">
        <v>5773379.71</v>
      </c>
      <c r="Q58" s="137">
        <v>1868023.4499999995</v>
      </c>
      <c r="R58" s="137">
        <v>676401.27</v>
      </c>
      <c r="S58" s="137">
        <v>571849.35</v>
      </c>
      <c r="T58" s="137">
        <v>1291658.1399999999</v>
      </c>
      <c r="U58" s="137">
        <v>1204980.8700000001</v>
      </c>
      <c r="V58" s="137">
        <v>1282682.5100000005</v>
      </c>
      <c r="W58" s="137">
        <v>751621.79999999993</v>
      </c>
      <c r="X58" s="137">
        <v>1567131.4100000001</v>
      </c>
      <c r="Y58" s="137">
        <v>1668146.71</v>
      </c>
      <c r="Z58" s="137">
        <v>2452279.94</v>
      </c>
      <c r="AA58" s="137">
        <v>2405967.0900000003</v>
      </c>
      <c r="AB58" s="137">
        <v>9828288.4500000011</v>
      </c>
      <c r="AC58" s="137">
        <v>1602172.68</v>
      </c>
      <c r="AD58" s="137">
        <v>-57990.009999999929</v>
      </c>
      <c r="AE58" s="137">
        <v>3093751.8000000003</v>
      </c>
      <c r="AF58" s="137">
        <v>955307.17</v>
      </c>
      <c r="AG58" s="137">
        <v>916367.04999999993</v>
      </c>
      <c r="AH58" s="137">
        <v>1494979.32</v>
      </c>
      <c r="AI58" s="137">
        <v>3137426.91</v>
      </c>
      <c r="AJ58" s="137">
        <v>1333218.4600000007</v>
      </c>
      <c r="AK58" s="137">
        <v>1763933.4000000004</v>
      </c>
      <c r="AL58" s="137">
        <v>1927184.2300000002</v>
      </c>
      <c r="AM58" s="137">
        <v>7730801.5700000003</v>
      </c>
      <c r="AN58" s="137">
        <v>13670067.5</v>
      </c>
      <c r="AO58" s="137">
        <v>-2916111.5200000005</v>
      </c>
      <c r="AP58" s="137">
        <v>1342999.1600000004</v>
      </c>
      <c r="AQ58" s="137">
        <v>566106.48</v>
      </c>
      <c r="AR58" s="137">
        <v>2331992.4200000004</v>
      </c>
      <c r="AS58" s="137">
        <v>880775.76000000013</v>
      </c>
      <c r="AT58" s="137">
        <v>2933247.5599999996</v>
      </c>
      <c r="AU58" s="137">
        <v>245318.36999999997</v>
      </c>
      <c r="AV58" s="137">
        <v>1031346.94</v>
      </c>
      <c r="AW58" s="137">
        <v>2212706.1199999996</v>
      </c>
      <c r="AX58" s="137">
        <v>1679933.45</v>
      </c>
      <c r="AY58" s="137">
        <v>2957433.5199999996</v>
      </c>
      <c r="AZ58" s="137">
        <v>13299970.069999998</v>
      </c>
      <c r="BA58" s="137">
        <v>1273764.8299999994</v>
      </c>
      <c r="BB58" s="137">
        <v>834468.06000000308</v>
      </c>
      <c r="BC58" s="137">
        <v>1089345.5899999999</v>
      </c>
      <c r="BD58" s="137">
        <v>560428.17000000004</v>
      </c>
      <c r="BE58" s="137">
        <v>2196833.0599999996</v>
      </c>
      <c r="BF58" s="137">
        <v>1072852.7300000002</v>
      </c>
      <c r="BG58" s="137">
        <v>1540782.3599999999</v>
      </c>
      <c r="BH58" s="137">
        <v>1220373.5</v>
      </c>
      <c r="BI58" s="137">
        <v>1503398.4700000002</v>
      </c>
      <c r="BJ58" s="218">
        <v>2556820.79</v>
      </c>
      <c r="BK58" s="248">
        <v>1087242.5899999999</v>
      </c>
      <c r="BL58" s="249">
        <v>15225471.890000002</v>
      </c>
      <c r="BM58" s="249">
        <v>-1097258.55</v>
      </c>
      <c r="BN58" s="249">
        <v>703520.42</v>
      </c>
      <c r="BO58" s="249">
        <v>684035.7</v>
      </c>
      <c r="BP58" s="249">
        <v>1084211.82</v>
      </c>
      <c r="BQ58" s="249">
        <v>1150201.71</v>
      </c>
      <c r="BR58" s="249">
        <v>1390610.98</v>
      </c>
      <c r="BS58" s="249">
        <v>1102566.7999999998</v>
      </c>
      <c r="BT58" s="249">
        <v>1894343.36</v>
      </c>
      <c r="BU58" s="249">
        <v>2470610.5700000008</v>
      </c>
      <c r="BV58" s="250">
        <v>2617622.7600000002</v>
      </c>
      <c r="BW58" s="258">
        <v>4599183.0698242383</v>
      </c>
      <c r="BX58" s="259">
        <v>14470003.882834464</v>
      </c>
      <c r="BY58" s="266">
        <v>0</v>
      </c>
      <c r="BZ58" s="258">
        <v>0</v>
      </c>
      <c r="CA58" s="259">
        <v>0</v>
      </c>
      <c r="CB58" s="259">
        <v>0</v>
      </c>
      <c r="CC58" s="259">
        <v>0</v>
      </c>
      <c r="CD58" s="259">
        <v>0</v>
      </c>
      <c r="CE58" s="259">
        <v>0</v>
      </c>
      <c r="CF58" s="259">
        <v>0</v>
      </c>
      <c r="CG58" s="259">
        <v>0</v>
      </c>
      <c r="CH58" s="259">
        <v>0</v>
      </c>
      <c r="CI58" s="259">
        <v>0</v>
      </c>
      <c r="CJ58" s="259">
        <v>0</v>
      </c>
      <c r="CK58" s="259">
        <v>0</v>
      </c>
      <c r="CL58" s="7"/>
      <c r="CM58" s="7"/>
      <c r="CO58" s="30"/>
      <c r="CS58" s="70">
        <f t="shared" si="130"/>
        <v>0</v>
      </c>
    </row>
    <row r="59" spans="1:190" s="8" customFormat="1" x14ac:dyDescent="0.25">
      <c r="A59" s="108" t="s">
        <v>6</v>
      </c>
      <c r="B59" s="23"/>
      <c r="C59" s="73"/>
      <c r="D59" s="137">
        <v>0</v>
      </c>
      <c r="E59" s="137">
        <v>0</v>
      </c>
      <c r="F59" s="137">
        <v>12500</v>
      </c>
      <c r="G59" s="137">
        <v>407849.73</v>
      </c>
      <c r="H59" s="137">
        <v>169743.62999999998</v>
      </c>
      <c r="I59" s="137">
        <v>145713.57999999999</v>
      </c>
      <c r="J59" s="137">
        <v>136424.74</v>
      </c>
      <c r="K59" s="137">
        <v>113487.89</v>
      </c>
      <c r="L59" s="137">
        <v>261842.41999999998</v>
      </c>
      <c r="M59" s="137">
        <v>602635.35</v>
      </c>
      <c r="N59" s="137">
        <v>314522.86999999988</v>
      </c>
      <c r="O59" s="137">
        <v>750260.65999999992</v>
      </c>
      <c r="P59" s="137">
        <v>2774980.98</v>
      </c>
      <c r="Q59" s="137">
        <v>260906.33000000002</v>
      </c>
      <c r="R59" s="137">
        <v>242221.72000000003</v>
      </c>
      <c r="S59" s="137">
        <v>465816.61999999994</v>
      </c>
      <c r="T59" s="137">
        <v>649726.6399999999</v>
      </c>
      <c r="U59" s="137">
        <v>223465.31</v>
      </c>
      <c r="V59" s="137">
        <v>473624.95999999996</v>
      </c>
      <c r="W59" s="137">
        <v>284775.25</v>
      </c>
      <c r="X59" s="137">
        <v>645341.54999999993</v>
      </c>
      <c r="Y59" s="137">
        <v>1244018.73</v>
      </c>
      <c r="Z59" s="137">
        <v>677493.60000000009</v>
      </c>
      <c r="AA59" s="137">
        <v>2169850.5999999996</v>
      </c>
      <c r="AB59" s="137">
        <v>1436003.5299999998</v>
      </c>
      <c r="AC59" s="137">
        <v>392436.28</v>
      </c>
      <c r="AD59" s="137">
        <v>637285.6100000001</v>
      </c>
      <c r="AE59" s="137">
        <v>743003.91</v>
      </c>
      <c r="AF59" s="137">
        <v>511672.93999999994</v>
      </c>
      <c r="AG59" s="137">
        <v>440573.41</v>
      </c>
      <c r="AH59" s="137">
        <v>1029198.44</v>
      </c>
      <c r="AI59" s="137">
        <v>-91569.200000000012</v>
      </c>
      <c r="AJ59" s="137">
        <v>1456158.59</v>
      </c>
      <c r="AK59" s="137">
        <v>845213.95</v>
      </c>
      <c r="AL59" s="137">
        <v>654146.44000000006</v>
      </c>
      <c r="AM59" s="137">
        <v>942358.2200000002</v>
      </c>
      <c r="AN59" s="137">
        <v>1575397.8299999996</v>
      </c>
      <c r="AO59" s="137">
        <v>678363.97000000009</v>
      </c>
      <c r="AP59" s="137">
        <v>-313066.22999999975</v>
      </c>
      <c r="AQ59" s="137">
        <v>478466.84</v>
      </c>
      <c r="AR59" s="137">
        <v>646521.43999999994</v>
      </c>
      <c r="AS59" s="137">
        <v>586153.91</v>
      </c>
      <c r="AT59" s="137">
        <v>1731599.8800000004</v>
      </c>
      <c r="AU59" s="137">
        <v>1002230.9299999999</v>
      </c>
      <c r="AV59" s="137">
        <v>1133214.31</v>
      </c>
      <c r="AW59" s="137">
        <v>1858763.3900000001</v>
      </c>
      <c r="AX59" s="137">
        <v>1063098.32</v>
      </c>
      <c r="AY59" s="137">
        <v>1303951.45</v>
      </c>
      <c r="AZ59" s="137">
        <v>3406959.4800000004</v>
      </c>
      <c r="BA59" s="137">
        <v>541903.12000000011</v>
      </c>
      <c r="BB59" s="137">
        <v>1023823.07</v>
      </c>
      <c r="BC59" s="137">
        <v>923915.26000000013</v>
      </c>
      <c r="BD59" s="137">
        <v>1212127.42</v>
      </c>
      <c r="BE59" s="137">
        <v>1911779.5999999999</v>
      </c>
      <c r="BF59" s="137">
        <v>1487900.6900000002</v>
      </c>
      <c r="BG59" s="137">
        <v>1406950.3299999998</v>
      </c>
      <c r="BH59" s="137">
        <v>1204663.21</v>
      </c>
      <c r="BI59" s="137">
        <v>447642.49</v>
      </c>
      <c r="BJ59" s="218">
        <v>786997.19000000006</v>
      </c>
      <c r="BK59" s="248">
        <v>540971.29</v>
      </c>
      <c r="BL59" s="249">
        <v>2107349.12</v>
      </c>
      <c r="BM59" s="249">
        <v>35595.000000000015</v>
      </c>
      <c r="BN59" s="249">
        <v>355463.42000000004</v>
      </c>
      <c r="BO59" s="249">
        <v>1367481.26</v>
      </c>
      <c r="BP59" s="249">
        <v>1881361.64</v>
      </c>
      <c r="BQ59" s="249">
        <v>1521678.75</v>
      </c>
      <c r="BR59" s="249">
        <v>1672550.09</v>
      </c>
      <c r="BS59" s="249">
        <v>1431097.3900000004</v>
      </c>
      <c r="BT59" s="249">
        <v>1262805.0199999998</v>
      </c>
      <c r="BU59" s="249">
        <v>1868674.73</v>
      </c>
      <c r="BV59" s="250">
        <v>1430613.54</v>
      </c>
      <c r="BW59" s="258">
        <v>1011386.3594138328</v>
      </c>
      <c r="BX59" s="259">
        <v>1545713.0962357754</v>
      </c>
      <c r="BY59" s="266">
        <v>0</v>
      </c>
      <c r="BZ59" s="258">
        <v>0</v>
      </c>
      <c r="CA59" s="259">
        <v>0</v>
      </c>
      <c r="CB59" s="259">
        <v>0</v>
      </c>
      <c r="CC59" s="259">
        <v>0</v>
      </c>
      <c r="CD59" s="259">
        <v>0</v>
      </c>
      <c r="CE59" s="259">
        <v>0</v>
      </c>
      <c r="CF59" s="259">
        <v>0</v>
      </c>
      <c r="CG59" s="259">
        <v>0</v>
      </c>
      <c r="CH59" s="259">
        <v>0</v>
      </c>
      <c r="CI59" s="259">
        <v>0</v>
      </c>
      <c r="CJ59" s="259">
        <v>0</v>
      </c>
      <c r="CK59" s="259">
        <v>0</v>
      </c>
      <c r="CL59" s="7"/>
      <c r="CM59" s="7"/>
      <c r="CS59" s="70">
        <f t="shared" si="130"/>
        <v>0</v>
      </c>
    </row>
    <row r="60" spans="1:190" s="8" customFormat="1" ht="15.75" thickBot="1" x14ac:dyDescent="0.3">
      <c r="A60" s="108" t="s">
        <v>7</v>
      </c>
      <c r="B60" s="23"/>
      <c r="C60" s="73"/>
      <c r="D60" s="137">
        <v>299724.7</v>
      </c>
      <c r="E60" s="137">
        <v>121950.46</v>
      </c>
      <c r="F60" s="137">
        <v>55553.560000000005</v>
      </c>
      <c r="G60" s="137">
        <v>237390.9</v>
      </c>
      <c r="H60" s="137">
        <v>-226777.68</v>
      </c>
      <c r="I60" s="137">
        <v>241390.13999999998</v>
      </c>
      <c r="J60" s="137">
        <v>15423.060000000001</v>
      </c>
      <c r="K60" s="137">
        <v>307238.86</v>
      </c>
      <c r="L60" s="137">
        <v>295766.11000000004</v>
      </c>
      <c r="M60" s="137">
        <v>552526.09000000008</v>
      </c>
      <c r="N60" s="137">
        <v>175843.65999999997</v>
      </c>
      <c r="O60" s="137">
        <v>-526224.57999999996</v>
      </c>
      <c r="P60" s="137">
        <v>28431.279999999999</v>
      </c>
      <c r="Q60" s="137">
        <v>93809</v>
      </c>
      <c r="R60" s="137">
        <v>54998.229999999996</v>
      </c>
      <c r="S60" s="137">
        <v>149881.44</v>
      </c>
      <c r="T60" s="137">
        <v>72864.48000000001</v>
      </c>
      <c r="U60" s="137">
        <v>28617.46</v>
      </c>
      <c r="V60" s="137">
        <v>122525.88</v>
      </c>
      <c r="W60" s="137">
        <v>57874.899999999994</v>
      </c>
      <c r="X60" s="137">
        <v>64575.219999999979</v>
      </c>
      <c r="Y60" s="137">
        <v>4505.8000000000011</v>
      </c>
      <c r="Z60" s="137">
        <v>5348.88</v>
      </c>
      <c r="AA60" s="137">
        <v>7038</v>
      </c>
      <c r="AB60" s="137">
        <v>20817.36</v>
      </c>
      <c r="AC60" s="137">
        <v>6193.44</v>
      </c>
      <c r="AD60" s="137">
        <v>5630.4</v>
      </c>
      <c r="AE60" s="137">
        <v>29515.170000000002</v>
      </c>
      <c r="AF60" s="137">
        <v>207511.6</v>
      </c>
      <c r="AG60" s="137">
        <v>-94676.78</v>
      </c>
      <c r="AH60" s="137">
        <v>29916.21</v>
      </c>
      <c r="AI60" s="137">
        <v>183922.07</v>
      </c>
      <c r="AJ60" s="137">
        <v>-63914.23000000001</v>
      </c>
      <c r="AK60" s="137">
        <v>-59786.26</v>
      </c>
      <c r="AL60" s="137">
        <v>111100.94</v>
      </c>
      <c r="AM60" s="137">
        <v>4222.8</v>
      </c>
      <c r="AN60" s="137">
        <v>41823.06</v>
      </c>
      <c r="AO60" s="137">
        <v>-29225.040000000001</v>
      </c>
      <c r="AP60" s="137">
        <v>41048.879999999997</v>
      </c>
      <c r="AQ60" s="137">
        <v>5348.88</v>
      </c>
      <c r="AR60" s="137">
        <v>6756.48</v>
      </c>
      <c r="AS60" s="137">
        <v>103041.38</v>
      </c>
      <c r="AT60" s="137">
        <v>14032.92</v>
      </c>
      <c r="AU60" s="137">
        <v>33192.53</v>
      </c>
      <c r="AV60" s="137">
        <v>215236.5</v>
      </c>
      <c r="AW60" s="137">
        <v>57529.479999999996</v>
      </c>
      <c r="AX60" s="137">
        <v>-135105</v>
      </c>
      <c r="AY60" s="137">
        <v>133468.75</v>
      </c>
      <c r="AZ60" s="137">
        <v>97391.5</v>
      </c>
      <c r="BA60" s="137">
        <v>93717.5</v>
      </c>
      <c r="BB60" s="137">
        <v>0</v>
      </c>
      <c r="BC60" s="137">
        <v>54560</v>
      </c>
      <c r="BD60" s="137">
        <v>8157.5</v>
      </c>
      <c r="BE60" s="137">
        <v>234940.55</v>
      </c>
      <c r="BF60" s="137">
        <v>28975.11</v>
      </c>
      <c r="BG60" s="137">
        <v>34321.03</v>
      </c>
      <c r="BH60" s="137">
        <v>51823.619999999995</v>
      </c>
      <c r="BI60" s="137">
        <v>36614.129999999997</v>
      </c>
      <c r="BJ60" s="218">
        <v>82992.33</v>
      </c>
      <c r="BK60" s="251">
        <v>32886.94</v>
      </c>
      <c r="BL60" s="252">
        <v>110198.73</v>
      </c>
      <c r="BM60" s="252">
        <v>-477.84999999999854</v>
      </c>
      <c r="BN60" s="252">
        <v>36512.32</v>
      </c>
      <c r="BO60" s="252">
        <v>136922.94</v>
      </c>
      <c r="BP60" s="252">
        <v>54610.61</v>
      </c>
      <c r="BQ60" s="252">
        <v>97324.04</v>
      </c>
      <c r="BR60" s="252">
        <v>148825.06</v>
      </c>
      <c r="BS60" s="252">
        <v>74106.570000000007</v>
      </c>
      <c r="BT60" s="252">
        <v>66389.62</v>
      </c>
      <c r="BU60" s="252">
        <v>31890.61</v>
      </c>
      <c r="BV60" s="253">
        <v>113206.44</v>
      </c>
      <c r="BW60" s="260">
        <v>63000</v>
      </c>
      <c r="BX60" s="261">
        <v>100000</v>
      </c>
      <c r="BY60" s="267">
        <v>0</v>
      </c>
      <c r="BZ60" s="258">
        <v>0</v>
      </c>
      <c r="CA60" s="259">
        <v>0</v>
      </c>
      <c r="CB60" s="259">
        <v>0</v>
      </c>
      <c r="CC60" s="259">
        <v>0</v>
      </c>
      <c r="CD60" s="259">
        <v>0</v>
      </c>
      <c r="CE60" s="259">
        <v>0</v>
      </c>
      <c r="CF60" s="259">
        <v>0</v>
      </c>
      <c r="CG60" s="259">
        <v>0</v>
      </c>
      <c r="CH60" s="259">
        <v>0</v>
      </c>
      <c r="CI60" s="259">
        <v>0</v>
      </c>
      <c r="CJ60" s="259">
        <v>0</v>
      </c>
      <c r="CK60" s="259">
        <v>0</v>
      </c>
      <c r="CL60" s="7"/>
      <c r="CM60" s="7"/>
      <c r="CS60" s="71">
        <f t="shared" si="130"/>
        <v>0</v>
      </c>
    </row>
    <row r="61" spans="1:190" s="8" customFormat="1" ht="16.5" thickTop="1" thickBot="1" x14ac:dyDescent="0.3">
      <c r="A61" s="68"/>
      <c r="B61" s="27"/>
      <c r="C61" s="27"/>
      <c r="D61" s="27">
        <f>SUM(D57:D60)-D56</f>
        <v>0</v>
      </c>
      <c r="E61" s="27">
        <f t="shared" ref="E61:AA61" si="131">SUM(E57:E60)-E56</f>
        <v>0</v>
      </c>
      <c r="F61" s="27">
        <f t="shared" si="131"/>
        <v>0</v>
      </c>
      <c r="G61" s="27">
        <f t="shared" si="131"/>
        <v>0</v>
      </c>
      <c r="H61" s="27">
        <f t="shared" si="131"/>
        <v>0</v>
      </c>
      <c r="I61" s="27">
        <f t="shared" si="131"/>
        <v>0</v>
      </c>
      <c r="J61" s="27">
        <f t="shared" si="131"/>
        <v>0</v>
      </c>
      <c r="K61" s="27">
        <f t="shared" si="131"/>
        <v>0</v>
      </c>
      <c r="L61" s="27">
        <f t="shared" si="131"/>
        <v>0</v>
      </c>
      <c r="M61" s="27">
        <f t="shared" si="131"/>
        <v>0</v>
      </c>
      <c r="N61" s="27">
        <f t="shared" si="131"/>
        <v>0</v>
      </c>
      <c r="O61" s="27">
        <f t="shared" si="131"/>
        <v>0</v>
      </c>
      <c r="P61" s="27">
        <f t="shared" si="131"/>
        <v>0</v>
      </c>
      <c r="Q61" s="27">
        <f t="shared" si="131"/>
        <v>0</v>
      </c>
      <c r="R61" s="27">
        <f t="shared" si="131"/>
        <v>0</v>
      </c>
      <c r="S61" s="27">
        <f t="shared" si="131"/>
        <v>0</v>
      </c>
      <c r="T61" s="27">
        <f t="shared" si="131"/>
        <v>0</v>
      </c>
      <c r="U61" s="27">
        <f t="shared" si="131"/>
        <v>0</v>
      </c>
      <c r="V61" s="27">
        <f t="shared" si="131"/>
        <v>0</v>
      </c>
      <c r="W61" s="27">
        <f t="shared" si="131"/>
        <v>0</v>
      </c>
      <c r="X61" s="27">
        <f t="shared" si="131"/>
        <v>0</v>
      </c>
      <c r="Y61" s="27">
        <f t="shared" si="131"/>
        <v>0</v>
      </c>
      <c r="Z61" s="68">
        <f t="shared" si="131"/>
        <v>0</v>
      </c>
      <c r="AA61" s="27">
        <f t="shared" si="131"/>
        <v>0</v>
      </c>
      <c r="AB61" s="27">
        <f t="shared" ref="AB61" si="132">SUM(AB57:AB60)-AB56</f>
        <v>0</v>
      </c>
      <c r="AC61" s="68">
        <f t="shared" ref="AC61:AO61" si="133">SUM(AC57:AC60)-AC56</f>
        <v>0</v>
      </c>
      <c r="AD61" s="27">
        <f t="shared" si="133"/>
        <v>0</v>
      </c>
      <c r="AE61" s="27">
        <f t="shared" si="133"/>
        <v>0</v>
      </c>
      <c r="AF61" s="27">
        <f t="shared" si="133"/>
        <v>0</v>
      </c>
      <c r="AG61" s="27">
        <f t="shared" si="133"/>
        <v>0</v>
      </c>
      <c r="AH61" s="27">
        <f t="shared" si="133"/>
        <v>0</v>
      </c>
      <c r="AI61" s="27">
        <f t="shared" si="133"/>
        <v>0</v>
      </c>
      <c r="AJ61" s="27">
        <f t="shared" si="133"/>
        <v>0</v>
      </c>
      <c r="AK61" s="27">
        <f t="shared" si="133"/>
        <v>0</v>
      </c>
      <c r="AL61" s="68">
        <f t="shared" si="133"/>
        <v>0</v>
      </c>
      <c r="AM61" s="27">
        <f t="shared" si="133"/>
        <v>0</v>
      </c>
      <c r="AN61" s="27">
        <f t="shared" si="133"/>
        <v>0</v>
      </c>
      <c r="AO61" s="68">
        <f t="shared" si="133"/>
        <v>0</v>
      </c>
      <c r="AP61" s="27">
        <f t="shared" ref="AP61:BA61" si="134">SUM(AP57:AP60)-AP56</f>
        <v>0</v>
      </c>
      <c r="AQ61" s="27">
        <f t="shared" si="134"/>
        <v>0</v>
      </c>
      <c r="AR61" s="27">
        <f t="shared" si="134"/>
        <v>0</v>
      </c>
      <c r="AS61" s="27">
        <f t="shared" si="134"/>
        <v>0</v>
      </c>
      <c r="AT61" s="27">
        <f t="shared" si="134"/>
        <v>0</v>
      </c>
      <c r="AU61" s="27">
        <f t="shared" si="134"/>
        <v>0</v>
      </c>
      <c r="AV61" s="27">
        <f t="shared" si="134"/>
        <v>0</v>
      </c>
      <c r="AW61" s="27">
        <f t="shared" si="134"/>
        <v>0</v>
      </c>
      <c r="AX61" s="27">
        <f t="shared" si="134"/>
        <v>0</v>
      </c>
      <c r="AY61" s="28">
        <f t="shared" si="134"/>
        <v>0</v>
      </c>
      <c r="AZ61" s="27">
        <f t="shared" si="134"/>
        <v>0</v>
      </c>
      <c r="BA61" s="27">
        <f t="shared" si="134"/>
        <v>0</v>
      </c>
      <c r="BB61" s="28">
        <f t="shared" ref="BB61:BY61" si="135">SUM(BB57:BB60)-BB56</f>
        <v>0</v>
      </c>
      <c r="BC61" s="27">
        <f t="shared" si="135"/>
        <v>0</v>
      </c>
      <c r="BD61" s="27">
        <f t="shared" si="135"/>
        <v>0</v>
      </c>
      <c r="BE61" s="27">
        <f t="shared" si="135"/>
        <v>0</v>
      </c>
      <c r="BF61" s="27">
        <f t="shared" si="135"/>
        <v>0</v>
      </c>
      <c r="BG61" s="27">
        <f t="shared" si="135"/>
        <v>0</v>
      </c>
      <c r="BH61" s="27">
        <f t="shared" si="135"/>
        <v>0</v>
      </c>
      <c r="BI61" s="27">
        <f t="shared" si="135"/>
        <v>0</v>
      </c>
      <c r="BJ61" s="68">
        <f t="shared" si="135"/>
        <v>0</v>
      </c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47"/>
      <c r="BW61" s="270">
        <f t="shared" si="135"/>
        <v>0</v>
      </c>
      <c r="BX61" s="268">
        <f t="shared" si="135"/>
        <v>0</v>
      </c>
      <c r="BY61" s="269">
        <f t="shared" si="135"/>
        <v>0</v>
      </c>
      <c r="BZ61" s="270">
        <f t="shared" ref="BZ61:CK61" si="136">SUM(BZ57:BZ60)-BZ56</f>
        <v>0</v>
      </c>
      <c r="CA61" s="268">
        <f t="shared" si="136"/>
        <v>0</v>
      </c>
      <c r="CB61" s="268">
        <f t="shared" si="136"/>
        <v>0</v>
      </c>
      <c r="CC61" s="268">
        <f t="shared" si="136"/>
        <v>0</v>
      </c>
      <c r="CD61" s="268">
        <f t="shared" si="136"/>
        <v>0</v>
      </c>
      <c r="CE61" s="268">
        <f t="shared" si="136"/>
        <v>0</v>
      </c>
      <c r="CF61" s="268">
        <f t="shared" si="136"/>
        <v>0</v>
      </c>
      <c r="CG61" s="268">
        <f t="shared" si="136"/>
        <v>0</v>
      </c>
      <c r="CH61" s="268">
        <f t="shared" si="136"/>
        <v>0</v>
      </c>
      <c r="CI61" s="268">
        <f t="shared" si="136"/>
        <v>0</v>
      </c>
      <c r="CJ61" s="268">
        <f t="shared" si="136"/>
        <v>0</v>
      </c>
      <c r="CK61" s="268">
        <f t="shared" si="136"/>
        <v>0</v>
      </c>
      <c r="CL61" s="7"/>
      <c r="CM61" s="7"/>
      <c r="CS61" s="27">
        <f>CS56-SUM(CS57:CS60)</f>
        <v>0</v>
      </c>
    </row>
    <row r="62" spans="1:190" s="12" customFormat="1" x14ac:dyDescent="0.25">
      <c r="K62" s="15"/>
      <c r="W62" s="15"/>
      <c r="AA62" s="43"/>
      <c r="AB62" s="43"/>
      <c r="AC62" s="43"/>
      <c r="AD62" s="43"/>
      <c r="AE62" s="43"/>
      <c r="AF62" s="43"/>
      <c r="AG62" s="43"/>
      <c r="AQ62" s="43"/>
      <c r="AR62" s="43"/>
      <c r="AS62" s="43"/>
      <c r="AY62" s="202" t="s">
        <v>61</v>
      </c>
      <c r="BC62" s="43"/>
      <c r="BD62" s="43"/>
      <c r="BE62" s="43"/>
      <c r="BV62" s="158"/>
      <c r="BY62" s="80"/>
      <c r="CA62" s="43"/>
      <c r="CB62" s="43"/>
      <c r="CC62" s="43"/>
      <c r="CL62" s="13"/>
      <c r="CM62" s="13"/>
      <c r="CN62" s="8"/>
    </row>
    <row r="63" spans="1:190" s="12" customFormat="1" ht="15.75" thickBot="1" x14ac:dyDescent="0.3">
      <c r="D63" s="32" t="s">
        <v>15</v>
      </c>
      <c r="E63" s="32"/>
      <c r="F63" s="32"/>
      <c r="Y63" s="72"/>
      <c r="AA63" s="44"/>
      <c r="AB63" s="43"/>
      <c r="AC63" s="43"/>
      <c r="AD63" s="44"/>
      <c r="AE63" s="44"/>
      <c r="AF63" s="43"/>
      <c r="AG63" s="43"/>
      <c r="AH63" s="15"/>
      <c r="AI63" s="15"/>
      <c r="AP63" s="203"/>
      <c r="AQ63" s="43"/>
      <c r="AR63" s="43"/>
      <c r="AS63" s="43"/>
      <c r="AT63" s="15"/>
      <c r="AU63" s="15"/>
      <c r="BC63" s="43"/>
      <c r="BD63" s="43"/>
      <c r="BE63" s="43"/>
      <c r="BF63" s="15"/>
      <c r="BG63" s="15"/>
      <c r="BV63" s="158"/>
      <c r="BY63" s="80"/>
      <c r="CA63" s="43"/>
      <c r="CB63" s="43"/>
      <c r="CC63" s="43"/>
      <c r="CD63" s="15"/>
      <c r="CE63" s="15"/>
      <c r="CL63" s="13"/>
      <c r="CM63" s="13"/>
      <c r="CN63" s="8"/>
    </row>
    <row r="64" spans="1:190" s="12" customFormat="1" ht="15.75" thickBot="1" x14ac:dyDescent="0.3">
      <c r="A64" s="3" t="s">
        <v>38</v>
      </c>
      <c r="AA64" s="44"/>
      <c r="AB64" s="43"/>
      <c r="AC64" s="43"/>
      <c r="AD64" s="44"/>
      <c r="AE64" s="44"/>
      <c r="AF64" s="43"/>
      <c r="AG64" s="330" t="s">
        <v>37</v>
      </c>
      <c r="AH64" s="331"/>
      <c r="AI64" s="331"/>
      <c r="AJ64" s="331"/>
      <c r="AK64" s="331"/>
      <c r="AL64" s="332"/>
      <c r="AM64" s="97">
        <v>44501</v>
      </c>
      <c r="AQ64" s="43"/>
      <c r="AR64" s="43"/>
      <c r="AS64" s="43"/>
      <c r="AT64" s="15"/>
      <c r="AU64" s="15"/>
      <c r="BC64" s="43"/>
      <c r="BD64" s="43"/>
      <c r="BE64" s="43"/>
      <c r="BF64" s="15"/>
      <c r="BG64" s="15"/>
      <c r="CA64" s="43"/>
      <c r="CB64" s="43"/>
      <c r="CC64" s="43"/>
      <c r="CD64" s="15"/>
      <c r="CE64" s="15"/>
      <c r="CL64" s="13"/>
      <c r="CM64" s="13"/>
      <c r="CN64" s="8"/>
    </row>
    <row r="65" spans="1:167" ht="13.9" customHeight="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98"/>
      <c r="AH65" s="99"/>
      <c r="AI65" s="99"/>
      <c r="AJ65" s="99"/>
      <c r="AK65" s="99"/>
      <c r="AL65" s="110" t="s">
        <v>33</v>
      </c>
      <c r="AM65" s="173">
        <v>-60467.71</v>
      </c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3"/>
      <c r="CM65" s="13"/>
      <c r="CN65" s="8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</row>
    <row r="66" spans="1:167" x14ac:dyDescent="0.25">
      <c r="A66" s="33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36"/>
      <c r="Z66" s="40"/>
      <c r="AA66" s="41"/>
      <c r="AB66" s="12"/>
      <c r="AC66" s="12"/>
      <c r="AD66" s="12"/>
      <c r="AE66" s="12"/>
      <c r="AF66" s="12"/>
      <c r="AG66" s="100"/>
      <c r="AH66" s="101"/>
      <c r="AI66" s="101"/>
      <c r="AJ66" s="101"/>
      <c r="AK66" s="101"/>
      <c r="AL66" s="111" t="s">
        <v>34</v>
      </c>
      <c r="AM66" s="174">
        <v>-124.33</v>
      </c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3"/>
      <c r="CM66" s="13"/>
      <c r="CN66" s="8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</row>
    <row r="67" spans="1:167" ht="15.75" thickBot="1" x14ac:dyDescent="0.3">
      <c r="AG67" s="102"/>
      <c r="AH67" s="103"/>
      <c r="AI67" s="103"/>
      <c r="AJ67" s="103"/>
      <c r="AK67" s="103"/>
      <c r="AL67" s="109" t="s">
        <v>35</v>
      </c>
      <c r="AM67" s="175">
        <f>AM65+AM66</f>
        <v>-60592.04</v>
      </c>
      <c r="CN67" s="8"/>
    </row>
    <row r="68" spans="1:167" ht="15.75" thickBot="1" x14ac:dyDescent="0.3">
      <c r="CN68" s="8"/>
    </row>
    <row r="69" spans="1:167" ht="15.75" thickBot="1" x14ac:dyDescent="0.3">
      <c r="A69" s="3" t="s">
        <v>42</v>
      </c>
      <c r="Z69" s="324" t="s">
        <v>39</v>
      </c>
      <c r="AA69" s="325"/>
      <c r="AB69" s="325"/>
      <c r="AC69" s="325"/>
      <c r="AD69" s="326"/>
      <c r="AE69" s="142">
        <v>44256</v>
      </c>
    </row>
    <row r="70" spans="1:167" x14ac:dyDescent="0.25">
      <c r="Z70" s="143"/>
      <c r="AA70" s="144"/>
      <c r="AB70" s="144"/>
      <c r="AC70" s="144"/>
      <c r="AD70" s="145" t="s">
        <v>40</v>
      </c>
      <c r="AE70" s="152">
        <v>-21490.44</v>
      </c>
    </row>
    <row r="71" spans="1:167" x14ac:dyDescent="0.25">
      <c r="Z71" s="146"/>
      <c r="AA71" s="147"/>
      <c r="AB71" s="147"/>
      <c r="AC71" s="147"/>
      <c r="AD71" s="148" t="s">
        <v>34</v>
      </c>
      <c r="AE71" s="153">
        <v>-491.96</v>
      </c>
    </row>
    <row r="72" spans="1:167" ht="15.75" thickBot="1" x14ac:dyDescent="0.3">
      <c r="Z72" s="149"/>
      <c r="AA72" s="150"/>
      <c r="AB72" s="150"/>
      <c r="AC72" s="150"/>
      <c r="AD72" s="151" t="s">
        <v>41</v>
      </c>
      <c r="AE72" s="154">
        <f>SUM(AE70:AE71)</f>
        <v>-21982.399999999998</v>
      </c>
    </row>
    <row r="76" spans="1:167" x14ac:dyDescent="0.2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</row>
    <row r="78" spans="1:167" x14ac:dyDescent="0.25">
      <c r="Y78" s="12"/>
    </row>
    <row r="79" spans="1:167" x14ac:dyDescent="0.25">
      <c r="Y79" s="12"/>
    </row>
    <row r="80" spans="1:167" x14ac:dyDescent="0.25">
      <c r="Y80" s="12"/>
    </row>
    <row r="81" spans="25:25" x14ac:dyDescent="0.25">
      <c r="Y81" s="12"/>
    </row>
    <row r="82" spans="25:25" x14ac:dyDescent="0.25">
      <c r="Y82" s="12"/>
    </row>
    <row r="83" spans="25:25" x14ac:dyDescent="0.25">
      <c r="Y83" s="12"/>
    </row>
    <row r="84" spans="25:25" x14ac:dyDescent="0.25">
      <c r="Y84" s="12"/>
    </row>
    <row r="85" spans="25:25" x14ac:dyDescent="0.25">
      <c r="Y85" s="12"/>
    </row>
    <row r="86" spans="25:25" x14ac:dyDescent="0.25">
      <c r="Y86" s="12"/>
    </row>
    <row r="87" spans="25:25" x14ac:dyDescent="0.25">
      <c r="Y87" s="12"/>
    </row>
    <row r="88" spans="25:25" x14ac:dyDescent="0.25">
      <c r="Y88" s="12"/>
    </row>
    <row r="89" spans="25:25" x14ac:dyDescent="0.25">
      <c r="Y89" s="12"/>
    </row>
    <row r="90" spans="25:25" x14ac:dyDescent="0.25">
      <c r="Y90" s="12"/>
    </row>
    <row r="91" spans="25:25" x14ac:dyDescent="0.25">
      <c r="Y91" s="12"/>
    </row>
    <row r="92" spans="25:25" x14ac:dyDescent="0.25">
      <c r="Y92" s="12"/>
    </row>
    <row r="93" spans="25:25" x14ac:dyDescent="0.25">
      <c r="Y93" s="12"/>
    </row>
    <row r="94" spans="25:25" x14ac:dyDescent="0.25">
      <c r="Y94" s="12"/>
    </row>
    <row r="95" spans="25:25" x14ac:dyDescent="0.25">
      <c r="Y95" s="12"/>
    </row>
    <row r="96" spans="25:25" x14ac:dyDescent="0.25">
      <c r="Y96" s="12"/>
    </row>
    <row r="97" spans="25:25" x14ac:dyDescent="0.25">
      <c r="Y97" s="12"/>
    </row>
    <row r="98" spans="25:25" x14ac:dyDescent="0.25">
      <c r="Y98" s="12"/>
    </row>
    <row r="99" spans="25:25" x14ac:dyDescent="0.25">
      <c r="Y99" s="12"/>
    </row>
    <row r="100" spans="25:25" x14ac:dyDescent="0.25">
      <c r="Y100" s="12"/>
    </row>
    <row r="101" spans="25:25" x14ac:dyDescent="0.25">
      <c r="Y101" s="12"/>
    </row>
    <row r="102" spans="25:25" x14ac:dyDescent="0.25">
      <c r="Y102" s="12"/>
    </row>
    <row r="103" spans="25:25" x14ac:dyDescent="0.25">
      <c r="Y103" s="12"/>
    </row>
    <row r="104" spans="25:25" x14ac:dyDescent="0.25">
      <c r="Y104" s="12"/>
    </row>
    <row r="105" spans="25:25" x14ac:dyDescent="0.25">
      <c r="Y105" s="12"/>
    </row>
    <row r="106" spans="25:25" x14ac:dyDescent="0.25">
      <c r="Y106" s="12"/>
    </row>
    <row r="107" spans="25:25" x14ac:dyDescent="0.25">
      <c r="Y107" s="12"/>
    </row>
    <row r="108" spans="25:25" x14ac:dyDescent="0.25">
      <c r="Y108" s="12"/>
    </row>
    <row r="109" spans="25:25" x14ac:dyDescent="0.25">
      <c r="Y109" s="12"/>
    </row>
    <row r="110" spans="25:25" x14ac:dyDescent="0.25">
      <c r="Y110" s="12"/>
    </row>
  </sheetData>
  <mergeCells count="9">
    <mergeCell ref="CR9:CR10"/>
    <mergeCell ref="CR16:CR17"/>
    <mergeCell ref="CR12:CR13"/>
    <mergeCell ref="CR14:CR15"/>
    <mergeCell ref="Z69:AD69"/>
    <mergeCell ref="AG64:AL64"/>
    <mergeCell ref="CR18:CR19"/>
    <mergeCell ref="CR20:CR21"/>
    <mergeCell ref="CR22:CR23"/>
  </mergeCells>
  <phoneticPr fontId="18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B925-37B4-46D1-B136-74576CF7F0A5}">
  <dimension ref="A1:DN53"/>
  <sheetViews>
    <sheetView tabSelected="1" zoomScale="80" zoomScaleNormal="80" workbookViewId="0">
      <pane xSplit="1" ySplit="8" topLeftCell="I9" activePane="bottomRight" state="frozen"/>
      <selection pane="topRight" activeCell="B1" sqref="B1"/>
      <selection pane="bottomLeft" activeCell="A8" sqref="A8"/>
      <selection pane="bottomRight" activeCell="X17" sqref="X17"/>
    </sheetView>
  </sheetViews>
  <sheetFormatPr defaultRowHeight="15" x14ac:dyDescent="0.25"/>
  <cols>
    <col min="1" max="1" width="37.28515625" customWidth="1"/>
    <col min="2" max="17" width="13.7109375" customWidth="1"/>
    <col min="18" max="18" width="14.140625" style="2" bestFit="1" customWidth="1"/>
    <col min="19" max="19" width="3.5703125" style="2" customWidth="1"/>
    <col min="20" max="20" width="34.140625" customWidth="1"/>
    <col min="21" max="21" width="16.28515625" customWidth="1"/>
    <col min="22" max="22" width="3.42578125" customWidth="1"/>
    <col min="23" max="23" width="13.140625" customWidth="1"/>
    <col min="24" max="24" width="41.7109375" customWidth="1"/>
    <col min="25" max="25" width="21.140625" customWidth="1"/>
    <col min="26" max="26" width="11.42578125" customWidth="1"/>
    <col min="27" max="27" width="14.28515625" customWidth="1"/>
    <col min="28" max="31" width="11.42578125" customWidth="1"/>
  </cols>
  <sheetData>
    <row r="1" spans="1:118" ht="18.75" x14ac:dyDescent="0.3">
      <c r="A1" s="1" t="s">
        <v>3</v>
      </c>
    </row>
    <row r="2" spans="1:118" x14ac:dyDescent="0.25">
      <c r="A2" s="52" t="s">
        <v>68</v>
      </c>
    </row>
    <row r="4" spans="1:118" x14ac:dyDescent="0.25">
      <c r="B4" s="45" t="s">
        <v>19</v>
      </c>
      <c r="C4" s="176" t="s">
        <v>20</v>
      </c>
      <c r="E4" s="78"/>
      <c r="F4" s="59" t="s">
        <v>66</v>
      </c>
      <c r="G4" s="19"/>
    </row>
    <row r="5" spans="1:118" x14ac:dyDescent="0.25">
      <c r="A5" s="3" t="s">
        <v>36</v>
      </c>
      <c r="B5" s="46"/>
      <c r="E5" s="78"/>
    </row>
    <row r="6" spans="1:118" x14ac:dyDescent="0.25">
      <c r="A6" s="3" t="s">
        <v>88</v>
      </c>
      <c r="B6" s="46"/>
      <c r="E6" s="78"/>
      <c r="Y6" s="69" t="s">
        <v>31</v>
      </c>
    </row>
    <row r="7" spans="1:118" ht="5.45" customHeight="1" thickBot="1" x14ac:dyDescent="0.3">
      <c r="A7" s="3"/>
      <c r="B7" s="46"/>
      <c r="E7" s="78"/>
    </row>
    <row r="8" spans="1:118" s="3" customFormat="1" ht="15.75" thickBot="1" x14ac:dyDescent="0.3">
      <c r="A8" s="221" t="s">
        <v>0</v>
      </c>
      <c r="B8" s="222">
        <v>45566</v>
      </c>
      <c r="C8" s="223">
        <f t="shared" ref="C8:Q8" si="0">EDATE(B8,1)</f>
        <v>45597</v>
      </c>
      <c r="D8" s="223">
        <f t="shared" si="0"/>
        <v>45627</v>
      </c>
      <c r="E8" s="224">
        <f t="shared" si="0"/>
        <v>45658</v>
      </c>
      <c r="F8" s="225">
        <f t="shared" si="0"/>
        <v>45689</v>
      </c>
      <c r="G8" s="225">
        <f t="shared" si="0"/>
        <v>45717</v>
      </c>
      <c r="H8" s="225">
        <f t="shared" si="0"/>
        <v>45748</v>
      </c>
      <c r="I8" s="225">
        <f t="shared" si="0"/>
        <v>45778</v>
      </c>
      <c r="J8" s="225">
        <f t="shared" si="0"/>
        <v>45809</v>
      </c>
      <c r="K8" s="225">
        <f t="shared" si="0"/>
        <v>45839</v>
      </c>
      <c r="L8" s="225">
        <f t="shared" si="0"/>
        <v>45870</v>
      </c>
      <c r="M8" s="225">
        <f t="shared" si="0"/>
        <v>45901</v>
      </c>
      <c r="N8" s="225">
        <f t="shared" si="0"/>
        <v>45931</v>
      </c>
      <c r="O8" s="225">
        <f t="shared" si="0"/>
        <v>45962</v>
      </c>
      <c r="P8" s="225">
        <f t="shared" si="0"/>
        <v>45992</v>
      </c>
      <c r="Q8" s="225">
        <f t="shared" si="0"/>
        <v>46023</v>
      </c>
      <c r="R8" s="5" t="s">
        <v>1</v>
      </c>
      <c r="S8" s="5"/>
      <c r="W8" s="5"/>
      <c r="X8" s="5"/>
      <c r="Y8" s="17" t="s">
        <v>67</v>
      </c>
      <c r="AA8" s="5"/>
    </row>
    <row r="9" spans="1:118" s="9" customFormat="1" ht="14.45" customHeight="1" x14ac:dyDescent="0.25">
      <c r="A9" s="25" t="s">
        <v>103</v>
      </c>
      <c r="B9" s="48"/>
      <c r="C9" s="226"/>
      <c r="D9" s="227"/>
      <c r="E9" s="295">
        <f>'[9]YTD PROGRAM SUMMARY'!C93</f>
        <v>1702.8266487025267</v>
      </c>
      <c r="F9" s="294">
        <f>'[9]YTD PROGRAM SUMMARY'!D93</f>
        <v>4666.3389367487343</v>
      </c>
      <c r="G9" s="277">
        <f>'[9]YTD PROGRAM SUMMARY'!E93</f>
        <v>7514.6797128221669</v>
      </c>
      <c r="H9" s="277">
        <f>'[9]YTD PROGRAM SUMMARY'!F93</f>
        <v>13559.980670205143</v>
      </c>
      <c r="I9" s="277">
        <f>'[9]YTD PROGRAM SUMMARY'!G93</f>
        <v>32067.000404171529</v>
      </c>
      <c r="J9" s="277">
        <f>'[9]YTD PROGRAM SUMMARY'!H93</f>
        <v>167502.38724813543</v>
      </c>
      <c r="K9" s="277">
        <f>'[9]YTD PROGRAM SUMMARY'!I93</f>
        <v>270326.34584618174</v>
      </c>
      <c r="L9" s="277">
        <f>'[9]YTD PROGRAM SUMMARY'!J93</f>
        <v>317622.89009458252</v>
      </c>
      <c r="M9" s="277">
        <f>'[9]YTD PROGRAM SUMMARY'!K93</f>
        <v>223547.6532475971</v>
      </c>
      <c r="N9" s="277">
        <f>'[9]YTD PROGRAM SUMMARY'!L93</f>
        <v>86841.317412147415</v>
      </c>
      <c r="O9" s="277">
        <f>'[9]YTD PROGRAM SUMMARY'!M93</f>
        <v>121134.87692109708</v>
      </c>
      <c r="P9" s="277">
        <f>'[9]YTD PROGRAM SUMMARY'!N93</f>
        <v>191003.60670917193</v>
      </c>
      <c r="Q9" s="277">
        <f>'[9]YTD PROGRAM SUMMARY'!O93</f>
        <v>212751.8666527498</v>
      </c>
      <c r="R9" s="88">
        <f>SUM(B9:Q9)</f>
        <v>1650241.7705043131</v>
      </c>
      <c r="S9" s="29"/>
      <c r="T9" s="88" t="s">
        <v>24</v>
      </c>
      <c r="U9" s="88"/>
      <c r="V9" s="30"/>
      <c r="W9" s="30"/>
      <c r="X9"/>
      <c r="Y9" s="53">
        <f>SUM(F9:Q9)</f>
        <v>1648538.9438556107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</row>
    <row r="10" spans="1:118" s="16" customFormat="1" x14ac:dyDescent="0.25">
      <c r="A10" s="22" t="s">
        <v>10</v>
      </c>
      <c r="B10" s="48"/>
      <c r="C10" s="226"/>
      <c r="D10" s="227"/>
      <c r="E10" s="295">
        <f>'[9]YTD PROGRAM SUMMARY'!C96</f>
        <v>1644.2188249136059</v>
      </c>
      <c r="F10" s="294">
        <f>'[9]YTD PROGRAM SUMMARY'!D96</f>
        <v>4115.2440523881514</v>
      </c>
      <c r="G10" s="277">
        <f>'[9]YTD PROGRAM SUMMARY'!E96</f>
        <v>5613.9180638201724</v>
      </c>
      <c r="H10" s="277">
        <f>'[9]YTD PROGRAM SUMMARY'!F96</f>
        <v>6615.6086913800482</v>
      </c>
      <c r="I10" s="277">
        <f>'[9]YTD PROGRAM SUMMARY'!G96</f>
        <v>12049.360084367016</v>
      </c>
      <c r="J10" s="277">
        <f>'[9]YTD PROGRAM SUMMARY'!H96</f>
        <v>65409.994896396158</v>
      </c>
      <c r="K10" s="277">
        <f>'[9]YTD PROGRAM SUMMARY'!I96</f>
        <v>103286.13559739101</v>
      </c>
      <c r="L10" s="277">
        <f>'[9]YTD PROGRAM SUMMARY'!J96</f>
        <v>117011.78418757285</v>
      </c>
      <c r="M10" s="277">
        <f>'[9]YTD PROGRAM SUMMARY'!K96</f>
        <v>74660.990489933232</v>
      </c>
      <c r="N10" s="277">
        <f>'[9]YTD PROGRAM SUMMARY'!L96</f>
        <v>22528.066478263914</v>
      </c>
      <c r="O10" s="277">
        <f>'[9]YTD PROGRAM SUMMARY'!M96</f>
        <v>34971.126164586989</v>
      </c>
      <c r="P10" s="277">
        <f>'[9]YTD PROGRAM SUMMARY'!N96</f>
        <v>58209.617245788861</v>
      </c>
      <c r="Q10" s="277">
        <f>'[9]YTD PROGRAM SUMMARY'!O96</f>
        <v>61301.443415242102</v>
      </c>
      <c r="R10" s="29"/>
      <c r="S10" s="29"/>
      <c r="T10" s="170" t="s">
        <v>104</v>
      </c>
      <c r="U10" s="88">
        <f>'[9]YTD PROGRAM SUMMARY'!$O$11</f>
        <v>1650241.7705043131</v>
      </c>
      <c r="V10" s="30"/>
      <c r="W10" s="30"/>
      <c r="X10" s="333" t="s">
        <v>100</v>
      </c>
      <c r="Y10" s="54">
        <f t="shared" ref="Y10:Y15" si="1">SUM(F10:Q10)</f>
        <v>565773.28936713049</v>
      </c>
      <c r="Z10" s="30"/>
      <c r="AA10" s="30"/>
      <c r="AB10" s="30"/>
      <c r="AC10" s="30"/>
      <c r="AD10" s="30"/>
      <c r="AE10" s="8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</row>
    <row r="11" spans="1:118" s="16" customFormat="1" x14ac:dyDescent="0.25">
      <c r="A11" s="22" t="s">
        <v>11</v>
      </c>
      <c r="B11" s="48"/>
      <c r="C11" s="226"/>
      <c r="D11" s="227"/>
      <c r="E11" s="295">
        <f>'[9]YTD PROGRAM SUMMARY'!C97</f>
        <v>0</v>
      </c>
      <c r="F11" s="294">
        <f>'[9]YTD PROGRAM SUMMARY'!D97</f>
        <v>23.034365312094945</v>
      </c>
      <c r="G11" s="277">
        <f>'[9]YTD PROGRAM SUMMARY'!E97</f>
        <v>86.152565639760951</v>
      </c>
      <c r="H11" s="277">
        <f>'[9]YTD PROGRAM SUMMARY'!F97</f>
        <v>208.37245957016384</v>
      </c>
      <c r="I11" s="277">
        <f>'[9]YTD PROGRAM SUMMARY'!G97</f>
        <v>591.20635698858814</v>
      </c>
      <c r="J11" s="277">
        <f>'[9]YTD PROGRAM SUMMARY'!H97</f>
        <v>2525.6332177552476</v>
      </c>
      <c r="K11" s="277">
        <f>'[9]YTD PROGRAM SUMMARY'!I97</f>
        <v>4258.129088168409</v>
      </c>
      <c r="L11" s="277">
        <f>'[9]YTD PROGRAM SUMMARY'!J97</f>
        <v>5068.870216433309</v>
      </c>
      <c r="M11" s="277">
        <f>'[9]YTD PROGRAM SUMMARY'!K97</f>
        <v>3710.5518890169037</v>
      </c>
      <c r="N11" s="277">
        <f>'[9]YTD PROGRAM SUMMARY'!L97</f>
        <v>2101.379808394247</v>
      </c>
      <c r="O11" s="277">
        <f>'[9]YTD PROGRAM SUMMARY'!M97</f>
        <v>2839.2830354037405</v>
      </c>
      <c r="P11" s="277">
        <f>'[9]YTD PROGRAM SUMMARY'!N97</f>
        <v>4526.0705704848651</v>
      </c>
      <c r="Q11" s="277">
        <f>'[9]YTD PROGRAM SUMMARY'!O97</f>
        <v>5476.2182789383705</v>
      </c>
      <c r="R11" s="29"/>
      <c r="S11" s="29"/>
      <c r="T11" s="170" t="s">
        <v>105</v>
      </c>
      <c r="U11" s="88">
        <f>'[10]YTD PROGRAM SUMMARY'!$C$11</f>
        <v>1699.5204667551441</v>
      </c>
      <c r="V11" s="30"/>
      <c r="W11" s="30"/>
      <c r="X11" s="333"/>
      <c r="Y11" s="54">
        <f t="shared" si="1"/>
        <v>31414.901852105697</v>
      </c>
      <c r="Z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</row>
    <row r="12" spans="1:118" s="16" customFormat="1" x14ac:dyDescent="0.25">
      <c r="A12" s="22" t="s">
        <v>12</v>
      </c>
      <c r="B12" s="48"/>
      <c r="C12" s="226"/>
      <c r="D12" s="227"/>
      <c r="E12" s="295">
        <f>'[9]YTD PROGRAM SUMMARY'!C98</f>
        <v>0</v>
      </c>
      <c r="F12" s="294">
        <f>'[9]YTD PROGRAM SUMMARY'!D98</f>
        <v>139.89228394176408</v>
      </c>
      <c r="G12" s="277">
        <f>'[9]YTD PROGRAM SUMMARY'!E98</f>
        <v>491.77214242647477</v>
      </c>
      <c r="H12" s="277">
        <f>'[9]YTD PROGRAM SUMMARY'!F98</f>
        <v>2689.2310761389281</v>
      </c>
      <c r="I12" s="277">
        <f>'[9]YTD PROGRAM SUMMARY'!G98</f>
        <v>7947.1551092064146</v>
      </c>
      <c r="J12" s="277">
        <f>'[9]YTD PROGRAM SUMMARY'!H98</f>
        <v>46710.381353595178</v>
      </c>
      <c r="K12" s="277">
        <f>'[9]YTD PROGRAM SUMMARY'!I98</f>
        <v>66283.416598415293</v>
      </c>
      <c r="L12" s="277">
        <f>'[9]YTD PROGRAM SUMMARY'!J98</f>
        <v>72463.444914618201</v>
      </c>
      <c r="M12" s="277">
        <f>'[9]YTD PROGRAM SUMMARY'!K98</f>
        <v>41322.974476394214</v>
      </c>
      <c r="N12" s="277">
        <f>'[9]YTD PROGRAM SUMMARY'!L98</f>
        <v>14383.892980587958</v>
      </c>
      <c r="O12" s="277">
        <f>'[9]YTD PROGRAM SUMMARY'!M98</f>
        <v>21282.21966642312</v>
      </c>
      <c r="P12" s="277">
        <f>'[9]YTD PROGRAM SUMMARY'!N98</f>
        <v>39976.961863580254</v>
      </c>
      <c r="Q12" s="277">
        <f>'[9]YTD PROGRAM SUMMARY'!O98</f>
        <v>49327.819873287794</v>
      </c>
      <c r="R12" s="29"/>
      <c r="S12" s="29"/>
      <c r="T12" s="88" t="s">
        <v>92</v>
      </c>
      <c r="U12" s="88">
        <f>SUM(U10:U11)</f>
        <v>1651941.2909710682</v>
      </c>
      <c r="V12" s="30"/>
      <c r="W12" s="30"/>
      <c r="X12" s="333" t="s">
        <v>110</v>
      </c>
      <c r="Y12" s="54">
        <f t="shared" si="1"/>
        <v>363019.16233861563</v>
      </c>
      <c r="Z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</row>
    <row r="13" spans="1:118" s="16" customFormat="1" x14ac:dyDescent="0.25">
      <c r="A13" s="22" t="s">
        <v>13</v>
      </c>
      <c r="B13" s="48"/>
      <c r="C13" s="226"/>
      <c r="D13" s="227"/>
      <c r="E13" s="295">
        <f>'[9]YTD PROGRAM SUMMARY'!C99</f>
        <v>0</v>
      </c>
      <c r="F13" s="294">
        <f>'[9]YTD PROGRAM SUMMARY'!D99</f>
        <v>20.701510936707962</v>
      </c>
      <c r="G13" s="277">
        <f>'[9]YTD PROGRAM SUMMARY'!E99</f>
        <v>47.414482092898616</v>
      </c>
      <c r="H13" s="277">
        <f>'[9]YTD PROGRAM SUMMARY'!F99</f>
        <v>215.39900711188761</v>
      </c>
      <c r="I13" s="277">
        <f>'[9]YTD PROGRAM SUMMARY'!G99</f>
        <v>613.38731132376984</v>
      </c>
      <c r="J13" s="277">
        <f>'[9]YTD PROGRAM SUMMARY'!H99</f>
        <v>10908.517153062239</v>
      </c>
      <c r="K13" s="277">
        <f>'[9]YTD PROGRAM SUMMARY'!I99</f>
        <v>25358.108146302493</v>
      </c>
      <c r="L13" s="277">
        <f>'[9]YTD PROGRAM SUMMARY'!J99</f>
        <v>27471.947899822004</v>
      </c>
      <c r="M13" s="277">
        <f>'[9]YTD PROGRAM SUMMARY'!K99</f>
        <v>14685.04597749029</v>
      </c>
      <c r="N13" s="277">
        <f>'[9]YTD PROGRAM SUMMARY'!L99</f>
        <v>3452.02637549573</v>
      </c>
      <c r="O13" s="277">
        <f>'[9]YTD PROGRAM SUMMARY'!M99</f>
        <v>4192.5010578599386</v>
      </c>
      <c r="P13" s="277">
        <f>'[9]YTD PROGRAM SUMMARY'!N99</f>
        <v>7597.8778305036958</v>
      </c>
      <c r="Q13" s="277">
        <f>'[9]YTD PROGRAM SUMMARY'!O99</f>
        <v>9710.7466638362894</v>
      </c>
      <c r="R13" s="29"/>
      <c r="S13" s="29"/>
      <c r="T13" s="88"/>
      <c r="U13" s="30"/>
      <c r="V13" s="30"/>
      <c r="W13" s="30"/>
      <c r="X13" s="333"/>
      <c r="Y13" s="54">
        <f t="shared" si="1"/>
        <v>104273.67341583793</v>
      </c>
      <c r="Z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</row>
    <row r="14" spans="1:118" s="16" customFormat="1" x14ac:dyDescent="0.25">
      <c r="A14" s="22" t="s">
        <v>14</v>
      </c>
      <c r="B14" s="48"/>
      <c r="C14" s="226"/>
      <c r="D14" s="227"/>
      <c r="E14" s="295">
        <f>'[9]YTD PROGRAM SUMMARY'!C100</f>
        <v>0</v>
      </c>
      <c r="F14" s="294">
        <f>'[9]YTD PROGRAM SUMMARY'!D100</f>
        <v>0</v>
      </c>
      <c r="G14" s="277">
        <f>'[9]YTD PROGRAM SUMMARY'!E100</f>
        <v>1.4330326119078123</v>
      </c>
      <c r="H14" s="277">
        <f>'[9]YTD PROGRAM SUMMARY'!F100</f>
        <v>3.0112575549834388</v>
      </c>
      <c r="I14" s="277">
        <f>'[9]YTD PROGRAM SUMMARY'!G100</f>
        <v>6.0721012514123052</v>
      </c>
      <c r="J14" s="277">
        <f>'[9]YTD PROGRAM SUMMARY'!H100</f>
        <v>1213.7000347297799</v>
      </c>
      <c r="K14" s="277">
        <f>'[9]YTD PROGRAM SUMMARY'!I100</f>
        <v>3028.0263435020011</v>
      </c>
      <c r="L14" s="277">
        <f>'[9]YTD PROGRAM SUMMARY'!J100</f>
        <v>3516.3357198689005</v>
      </c>
      <c r="M14" s="277">
        <f>'[9]YTD PROGRAM SUMMARY'!K100</f>
        <v>1683.5569476185481</v>
      </c>
      <c r="N14" s="277">
        <f>'[9]YTD PROGRAM SUMMARY'!L100</f>
        <v>171.9746060891859</v>
      </c>
      <c r="O14" s="277">
        <f>'[9]YTD PROGRAM SUMMARY'!M100</f>
        <v>68.77655588637522</v>
      </c>
      <c r="P14" s="277">
        <f>'[9]YTD PROGRAM SUMMARY'!N100</f>
        <v>835.92113106564318</v>
      </c>
      <c r="Q14" s="277">
        <f>'[9]YTD PROGRAM SUMMARY'!O100</f>
        <v>1865.4616715620048</v>
      </c>
      <c r="R14" s="29"/>
      <c r="S14" s="29"/>
      <c r="T14" s="88" t="s">
        <v>93</v>
      </c>
      <c r="U14" s="88">
        <f>R9+R17</f>
        <v>1651941.2909710682</v>
      </c>
      <c r="V14" s="30"/>
      <c r="W14" s="30"/>
      <c r="X14" s="30"/>
      <c r="Y14" s="54">
        <f t="shared" si="1"/>
        <v>12394.269401740743</v>
      </c>
      <c r="Z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</row>
    <row r="15" spans="1:118" s="16" customFormat="1" x14ac:dyDescent="0.25">
      <c r="A15" s="34" t="s">
        <v>6</v>
      </c>
      <c r="B15" s="49"/>
      <c r="C15" s="229"/>
      <c r="D15" s="230"/>
      <c r="E15" s="299">
        <f>'[9]YTD PROGRAM SUMMARY'!C109</f>
        <v>58.60782378892074</v>
      </c>
      <c r="F15" s="297">
        <f>'[9]YTD PROGRAM SUMMARY'!D109</f>
        <v>367.46672417001588</v>
      </c>
      <c r="G15" s="298">
        <f>'[9]YTD PROGRAM SUMMARY'!E109</f>
        <v>1273.9894262309519</v>
      </c>
      <c r="H15" s="298">
        <f>'[9]YTD PROGRAM SUMMARY'!F109</f>
        <v>3828.3581784491325</v>
      </c>
      <c r="I15" s="298">
        <f>'[9]YTD PROGRAM SUMMARY'!G109</f>
        <v>10859.819441034328</v>
      </c>
      <c r="J15" s="298">
        <f>'[9]YTD PROGRAM SUMMARY'!H109</f>
        <v>40734.160592596796</v>
      </c>
      <c r="K15" s="298">
        <f>'[9]YTD PROGRAM SUMMARY'!I109</f>
        <v>68112.530072402544</v>
      </c>
      <c r="L15" s="298">
        <f>'[9]YTD PROGRAM SUMMARY'!J109</f>
        <v>92090.507156267209</v>
      </c>
      <c r="M15" s="298">
        <f>'[9]YTD PROGRAM SUMMARY'!K109</f>
        <v>87484.533467143934</v>
      </c>
      <c r="N15" s="298">
        <f>'[9]YTD PROGRAM SUMMARY'!L109</f>
        <v>44203.977163316369</v>
      </c>
      <c r="O15" s="298">
        <f>'[9]YTD PROGRAM SUMMARY'!M109</f>
        <v>57780.970440936915</v>
      </c>
      <c r="P15" s="298">
        <f>'[9]YTD PROGRAM SUMMARY'!N109</f>
        <v>79857.15806774862</v>
      </c>
      <c r="Q15" s="298">
        <f>'[9]YTD PROGRAM SUMMARY'!O109</f>
        <v>85070.176749883249</v>
      </c>
      <c r="R15" s="29"/>
      <c r="S15" s="29"/>
      <c r="T15" s="88"/>
      <c r="U15" s="88"/>
      <c r="V15" s="30"/>
      <c r="W15" s="30"/>
      <c r="X15" s="30"/>
      <c r="Y15" s="55">
        <f t="shared" si="1"/>
        <v>571663.64748018002</v>
      </c>
      <c r="Z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</row>
    <row r="16" spans="1:118" s="16" customFormat="1" ht="15.75" thickBot="1" x14ac:dyDescent="0.3">
      <c r="A16" s="26"/>
      <c r="B16" s="50">
        <f t="shared" ref="B16:Q16" si="2">B9-SUM(B10:B15)</f>
        <v>0</v>
      </c>
      <c r="C16" s="38">
        <f t="shared" si="2"/>
        <v>0</v>
      </c>
      <c r="D16" s="37">
        <f t="shared" si="2"/>
        <v>0</v>
      </c>
      <c r="E16" s="79">
        <f t="shared" si="2"/>
        <v>0</v>
      </c>
      <c r="F16" s="38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5" t="s">
        <v>1</v>
      </c>
      <c r="S16" s="29"/>
      <c r="T16" s="88" t="s">
        <v>18</v>
      </c>
      <c r="U16" s="305">
        <f>U14-U12</f>
        <v>0</v>
      </c>
      <c r="V16" s="30"/>
      <c r="W16" s="30"/>
      <c r="X16" s="30"/>
      <c r="Y16" s="24">
        <f>Y9-SUM(Y10:Y15)</f>
        <v>0</v>
      </c>
      <c r="Z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</row>
    <row r="17" spans="1:118" s="9" customFormat="1" ht="14.45" customHeight="1" x14ac:dyDescent="0.25">
      <c r="A17" s="25" t="s">
        <v>106</v>
      </c>
      <c r="B17" s="48"/>
      <c r="C17" s="226"/>
      <c r="D17" s="227"/>
      <c r="E17" s="228"/>
      <c r="F17" s="226"/>
      <c r="G17" s="227"/>
      <c r="H17" s="227"/>
      <c r="I17" s="227"/>
      <c r="J17" s="227"/>
      <c r="K17" s="227"/>
      <c r="L17" s="227"/>
      <c r="M17" s="227"/>
      <c r="N17" s="227"/>
      <c r="O17" s="227"/>
      <c r="P17" s="280"/>
      <c r="Q17" s="277">
        <f>'[10]YTD PROGRAM SUMMARY'!C93</f>
        <v>1699.5204667551441</v>
      </c>
      <c r="R17" s="88">
        <f>SUM(B17:Q17)</f>
        <v>1699.5204667551441</v>
      </c>
      <c r="S17" s="29"/>
      <c r="T17" s="88"/>
      <c r="U17" s="88"/>
      <c r="V17" s="30"/>
      <c r="W17" s="30"/>
      <c r="Y17" s="53">
        <f>SUM(F17:Q17)</f>
        <v>1699.5204667551441</v>
      </c>
      <c r="Z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</row>
    <row r="18" spans="1:118" s="16" customFormat="1" x14ac:dyDescent="0.25">
      <c r="A18" s="22" t="s">
        <v>10</v>
      </c>
      <c r="B18" s="48"/>
      <c r="C18" s="226"/>
      <c r="D18" s="227"/>
      <c r="E18" s="228"/>
      <c r="F18" s="226"/>
      <c r="G18" s="227"/>
      <c r="H18" s="227"/>
      <c r="I18" s="227"/>
      <c r="J18" s="227"/>
      <c r="K18" s="227"/>
      <c r="L18" s="227"/>
      <c r="M18" s="227"/>
      <c r="N18" s="227"/>
      <c r="O18" s="227"/>
      <c r="P18" s="280"/>
      <c r="Q18" s="277">
        <f>'[10]YTD PROGRAM SUMMARY'!C96</f>
        <v>1640.8900609348295</v>
      </c>
      <c r="R18" s="29"/>
      <c r="S18" s="29"/>
      <c r="T18" s="88"/>
      <c r="U18" s="88"/>
      <c r="V18" s="30"/>
      <c r="W18" s="30"/>
      <c r="Y18" s="54">
        <f t="shared" ref="Y18:Y23" si="3">SUM(F18:Q18)</f>
        <v>1640.8900609348295</v>
      </c>
      <c r="Z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</row>
    <row r="19" spans="1:118" s="16" customFormat="1" x14ac:dyDescent="0.25">
      <c r="A19" s="22" t="s">
        <v>11</v>
      </c>
      <c r="B19" s="48"/>
      <c r="C19" s="226"/>
      <c r="D19" s="227"/>
      <c r="E19" s="228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80"/>
      <c r="Q19" s="277">
        <f>'[10]YTD PROGRAM SUMMARY'!C97</f>
        <v>0</v>
      </c>
      <c r="R19" s="29"/>
      <c r="S19" s="29"/>
      <c r="T19" s="88"/>
      <c r="U19" s="88"/>
      <c r="V19" s="30"/>
      <c r="W19" s="30"/>
      <c r="X19" s="30"/>
      <c r="Y19" s="54">
        <f t="shared" si="3"/>
        <v>0</v>
      </c>
      <c r="Z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</row>
    <row r="20" spans="1:118" s="16" customFormat="1" x14ac:dyDescent="0.25">
      <c r="A20" s="22" t="s">
        <v>12</v>
      </c>
      <c r="B20" s="48"/>
      <c r="C20" s="226"/>
      <c r="D20" s="227"/>
      <c r="E20" s="228"/>
      <c r="F20" s="226"/>
      <c r="G20" s="227"/>
      <c r="H20" s="227"/>
      <c r="I20" s="227"/>
      <c r="J20" s="227"/>
      <c r="K20" s="227"/>
      <c r="L20" s="227"/>
      <c r="M20" s="227"/>
      <c r="N20" s="227"/>
      <c r="O20" s="227"/>
      <c r="P20" s="280"/>
      <c r="Q20" s="277">
        <f>'[10]YTD PROGRAM SUMMARY'!C98</f>
        <v>0</v>
      </c>
      <c r="R20" s="29"/>
      <c r="S20" s="29"/>
      <c r="T20" s="30"/>
      <c r="U20" s="30"/>
      <c r="V20" s="30"/>
      <c r="W20" s="30"/>
      <c r="X20" s="30"/>
      <c r="Y20" s="54">
        <f t="shared" si="3"/>
        <v>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</row>
    <row r="21" spans="1:118" s="16" customFormat="1" x14ac:dyDescent="0.25">
      <c r="A21" s="22" t="s">
        <v>13</v>
      </c>
      <c r="B21" s="48"/>
      <c r="C21" s="226"/>
      <c r="D21" s="227"/>
      <c r="E21" s="228"/>
      <c r="F21" s="226"/>
      <c r="G21" s="227"/>
      <c r="H21" s="227"/>
      <c r="I21" s="227"/>
      <c r="J21" s="227"/>
      <c r="K21" s="227"/>
      <c r="L21" s="227"/>
      <c r="M21" s="227"/>
      <c r="N21" s="227"/>
      <c r="O21" s="227"/>
      <c r="P21" s="280"/>
      <c r="Q21" s="277">
        <f>'[10]YTD PROGRAM SUMMARY'!C99</f>
        <v>0</v>
      </c>
      <c r="R21" s="29"/>
      <c r="S21" s="29"/>
      <c r="T21" s="30"/>
      <c r="U21" s="30"/>
      <c r="V21" s="30"/>
      <c r="W21" s="30"/>
      <c r="X21" s="30"/>
      <c r="Y21" s="54">
        <f t="shared" si="3"/>
        <v>0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</row>
    <row r="22" spans="1:118" s="16" customFormat="1" x14ac:dyDescent="0.25">
      <c r="A22" s="22" t="s">
        <v>14</v>
      </c>
      <c r="B22" s="48"/>
      <c r="C22" s="226"/>
      <c r="D22" s="227"/>
      <c r="E22" s="228"/>
      <c r="F22" s="226"/>
      <c r="G22" s="227"/>
      <c r="H22" s="227"/>
      <c r="I22" s="227"/>
      <c r="J22" s="227"/>
      <c r="K22" s="227"/>
      <c r="L22" s="227"/>
      <c r="M22" s="227"/>
      <c r="N22" s="227"/>
      <c r="O22" s="227"/>
      <c r="P22" s="280"/>
      <c r="Q22" s="277">
        <f>'[10]YTD PROGRAM SUMMARY'!C100</f>
        <v>0</v>
      </c>
      <c r="R22" s="29"/>
      <c r="S22" s="29"/>
      <c r="T22" s="30"/>
      <c r="U22" s="30"/>
      <c r="V22" s="30"/>
      <c r="W22" s="30"/>
      <c r="X22" s="30"/>
      <c r="Y22" s="54">
        <f t="shared" si="3"/>
        <v>0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</row>
    <row r="23" spans="1:118" s="16" customFormat="1" ht="15.75" thickBot="1" x14ac:dyDescent="0.3">
      <c r="A23" s="34" t="s">
        <v>6</v>
      </c>
      <c r="B23" s="49"/>
      <c r="C23" s="229"/>
      <c r="D23" s="230"/>
      <c r="E23" s="231"/>
      <c r="F23" s="229"/>
      <c r="G23" s="230"/>
      <c r="H23" s="230"/>
      <c r="I23" s="230"/>
      <c r="J23" s="230"/>
      <c r="K23" s="230"/>
      <c r="L23" s="230"/>
      <c r="M23" s="230"/>
      <c r="N23" s="230"/>
      <c r="O23" s="230"/>
      <c r="P23" s="167"/>
      <c r="Q23" s="298">
        <f>'[10]YTD PROGRAM SUMMARY'!C109</f>
        <v>58.630405820314515</v>
      </c>
      <c r="R23" s="29"/>
      <c r="S23" s="29"/>
      <c r="T23" s="30"/>
      <c r="U23" s="30"/>
      <c r="V23" s="30"/>
      <c r="W23" s="30"/>
      <c r="X23" s="30"/>
      <c r="Y23" s="55">
        <f t="shared" si="3"/>
        <v>58.630405820314515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</row>
    <row r="24" spans="1:118" s="16" customFormat="1" ht="15.75" thickBot="1" x14ac:dyDescent="0.3">
      <c r="A24" s="26"/>
      <c r="B24" s="50">
        <f t="shared" ref="B24:Q24" si="4">B17-SUM(B18:B23)</f>
        <v>0</v>
      </c>
      <c r="C24" s="38">
        <f t="shared" si="4"/>
        <v>0</v>
      </c>
      <c r="D24" s="37">
        <f t="shared" si="4"/>
        <v>0</v>
      </c>
      <c r="E24" s="79">
        <f t="shared" si="4"/>
        <v>0</v>
      </c>
      <c r="F24" s="38">
        <f t="shared" si="4"/>
        <v>0</v>
      </c>
      <c r="G24" s="37">
        <f t="shared" si="4"/>
        <v>0</v>
      </c>
      <c r="H24" s="37">
        <f t="shared" si="4"/>
        <v>0</v>
      </c>
      <c r="I24" s="37">
        <f t="shared" si="4"/>
        <v>0</v>
      </c>
      <c r="J24" s="37">
        <f t="shared" si="4"/>
        <v>0</v>
      </c>
      <c r="K24" s="37">
        <f t="shared" si="4"/>
        <v>0</v>
      </c>
      <c r="L24" s="37">
        <f t="shared" si="4"/>
        <v>0</v>
      </c>
      <c r="M24" s="37">
        <f t="shared" si="4"/>
        <v>0</v>
      </c>
      <c r="N24" s="37">
        <f t="shared" si="4"/>
        <v>0</v>
      </c>
      <c r="O24" s="37">
        <f t="shared" si="4"/>
        <v>0</v>
      </c>
      <c r="P24" s="37">
        <f t="shared" si="4"/>
        <v>0</v>
      </c>
      <c r="Q24" s="37">
        <f t="shared" si="4"/>
        <v>0</v>
      </c>
      <c r="R24" s="5" t="s">
        <v>1</v>
      </c>
      <c r="S24" s="29"/>
      <c r="T24" s="92" t="s">
        <v>30</v>
      </c>
      <c r="U24" s="94"/>
      <c r="V24" s="30"/>
      <c r="W24" s="30"/>
      <c r="X24" s="30"/>
      <c r="Y24" s="24">
        <f>Y17-SUM(Y18:Y23)</f>
        <v>0</v>
      </c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</row>
    <row r="25" spans="1:118" s="9" customFormat="1" ht="15.75" thickBot="1" x14ac:dyDescent="0.3">
      <c r="A25" s="104" t="s">
        <v>107</v>
      </c>
      <c r="B25" s="232">
        <f>B9+B17</f>
        <v>0</v>
      </c>
      <c r="C25" s="233">
        <f t="shared" ref="C25:Q25" si="5">C9+C17</f>
        <v>0</v>
      </c>
      <c r="D25" s="234">
        <f t="shared" si="5"/>
        <v>0</v>
      </c>
      <c r="E25" s="184">
        <f t="shared" si="5"/>
        <v>1702.8266487025267</v>
      </c>
      <c r="F25" s="181">
        <f t="shared" si="5"/>
        <v>4666.3389367487343</v>
      </c>
      <c r="G25" s="182">
        <f t="shared" si="5"/>
        <v>7514.6797128221669</v>
      </c>
      <c r="H25" s="182">
        <f t="shared" si="5"/>
        <v>13559.980670205143</v>
      </c>
      <c r="I25" s="182">
        <f t="shared" si="5"/>
        <v>32067.000404171529</v>
      </c>
      <c r="J25" s="182">
        <f t="shared" si="5"/>
        <v>167502.38724813543</v>
      </c>
      <c r="K25" s="182">
        <f t="shared" si="5"/>
        <v>270326.34584618174</v>
      </c>
      <c r="L25" s="182">
        <f t="shared" si="5"/>
        <v>317622.89009458252</v>
      </c>
      <c r="M25" s="182">
        <f t="shared" si="5"/>
        <v>223547.6532475971</v>
      </c>
      <c r="N25" s="182">
        <f t="shared" si="5"/>
        <v>86841.317412147415</v>
      </c>
      <c r="O25" s="182">
        <f t="shared" si="5"/>
        <v>121134.87692109708</v>
      </c>
      <c r="P25" s="182">
        <f t="shared" si="5"/>
        <v>191003.60670917193</v>
      </c>
      <c r="Q25" s="182">
        <f t="shared" si="5"/>
        <v>214451.38711950494</v>
      </c>
      <c r="R25" s="88">
        <f>SUM(B25:Q25)</f>
        <v>1651941.2909710682</v>
      </c>
      <c r="S25" s="29"/>
      <c r="T25" s="91" t="s">
        <v>89</v>
      </c>
      <c r="U25" s="200">
        <f>U10</f>
        <v>1650241.7705043131</v>
      </c>
      <c r="V25" s="30"/>
      <c r="W25" s="30"/>
      <c r="X25" s="30"/>
      <c r="Y25" s="76">
        <f>SUM(F25:Q25)</f>
        <v>1650238.4643223658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</row>
    <row r="26" spans="1:118" s="16" customFormat="1" ht="15.75" thickTop="1" x14ac:dyDescent="0.25">
      <c r="A26" s="105" t="s">
        <v>10</v>
      </c>
      <c r="B26" s="235">
        <f t="shared" ref="B26:Q26" si="6">B10+B18</f>
        <v>0</v>
      </c>
      <c r="C26" s="236">
        <f t="shared" si="6"/>
        <v>0</v>
      </c>
      <c r="D26" s="237">
        <f t="shared" si="6"/>
        <v>0</v>
      </c>
      <c r="E26" s="188">
        <f t="shared" si="6"/>
        <v>1644.2188249136059</v>
      </c>
      <c r="F26" s="186">
        <f t="shared" si="6"/>
        <v>4115.2440523881514</v>
      </c>
      <c r="G26" s="185">
        <f t="shared" si="6"/>
        <v>5613.9180638201724</v>
      </c>
      <c r="H26" s="185">
        <f t="shared" si="6"/>
        <v>6615.6086913800482</v>
      </c>
      <c r="I26" s="185">
        <f t="shared" si="6"/>
        <v>12049.360084367016</v>
      </c>
      <c r="J26" s="185">
        <f t="shared" si="6"/>
        <v>65409.994896396158</v>
      </c>
      <c r="K26" s="185">
        <f t="shared" si="6"/>
        <v>103286.13559739101</v>
      </c>
      <c r="L26" s="185">
        <f t="shared" si="6"/>
        <v>117011.78418757285</v>
      </c>
      <c r="M26" s="185">
        <f t="shared" si="6"/>
        <v>74660.990489933232</v>
      </c>
      <c r="N26" s="185">
        <f t="shared" si="6"/>
        <v>22528.066478263914</v>
      </c>
      <c r="O26" s="185">
        <f t="shared" si="6"/>
        <v>34971.126164586989</v>
      </c>
      <c r="P26" s="185">
        <f t="shared" si="6"/>
        <v>58209.617245788861</v>
      </c>
      <c r="Q26" s="189">
        <f t="shared" si="6"/>
        <v>62942.333476176929</v>
      </c>
      <c r="R26" s="29"/>
      <c r="S26" s="29"/>
      <c r="T26" s="91" t="s">
        <v>90</v>
      </c>
      <c r="U26" s="200">
        <f>U11</f>
        <v>1699.5204667551441</v>
      </c>
      <c r="V26" s="30"/>
      <c r="W26" s="30"/>
      <c r="X26" s="30"/>
      <c r="Y26" s="55">
        <f t="shared" ref="Y26:Y31" si="7">SUM(F26:Q26)</f>
        <v>567414.17942806531</v>
      </c>
      <c r="Z26" s="75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</row>
    <row r="27" spans="1:118" s="16" customFormat="1" x14ac:dyDescent="0.25">
      <c r="A27" s="105" t="s">
        <v>11</v>
      </c>
      <c r="B27" s="238">
        <f t="shared" ref="B27:Q27" si="8">B11+B19</f>
        <v>0</v>
      </c>
      <c r="C27" s="239">
        <f t="shared" si="8"/>
        <v>0</v>
      </c>
      <c r="D27" s="112">
        <f t="shared" si="8"/>
        <v>0</v>
      </c>
      <c r="E27" s="193">
        <f t="shared" si="8"/>
        <v>0</v>
      </c>
      <c r="F27" s="191">
        <f t="shared" si="8"/>
        <v>23.034365312094945</v>
      </c>
      <c r="G27" s="190">
        <f t="shared" si="8"/>
        <v>86.152565639760951</v>
      </c>
      <c r="H27" s="190">
        <f t="shared" si="8"/>
        <v>208.37245957016384</v>
      </c>
      <c r="I27" s="190">
        <f t="shared" si="8"/>
        <v>591.20635698858814</v>
      </c>
      <c r="J27" s="190">
        <f t="shared" si="8"/>
        <v>2525.6332177552476</v>
      </c>
      <c r="K27" s="190">
        <f t="shared" si="8"/>
        <v>4258.129088168409</v>
      </c>
      <c r="L27" s="190">
        <f t="shared" si="8"/>
        <v>5068.870216433309</v>
      </c>
      <c r="M27" s="190">
        <f t="shared" si="8"/>
        <v>3710.5518890169037</v>
      </c>
      <c r="N27" s="190">
        <f t="shared" si="8"/>
        <v>2101.379808394247</v>
      </c>
      <c r="O27" s="190">
        <f t="shared" si="8"/>
        <v>2839.2830354037405</v>
      </c>
      <c r="P27" s="190">
        <f t="shared" si="8"/>
        <v>4526.0705704848651</v>
      </c>
      <c r="Q27" s="194">
        <f t="shared" si="8"/>
        <v>5476.2182789383705</v>
      </c>
      <c r="R27" s="29"/>
      <c r="S27" s="29"/>
      <c r="T27" s="91" t="s">
        <v>1</v>
      </c>
      <c r="U27" s="200">
        <f>SUM(U25:U26)</f>
        <v>1651941.2909710682</v>
      </c>
      <c r="V27" s="30"/>
      <c r="W27" s="30"/>
      <c r="X27" s="30"/>
      <c r="Y27" s="54">
        <f t="shared" si="7"/>
        <v>31414.901852105697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</row>
    <row r="28" spans="1:118" s="16" customFormat="1" ht="15.75" thickBot="1" x14ac:dyDescent="0.3">
      <c r="A28" s="105" t="s">
        <v>12</v>
      </c>
      <c r="B28" s="238">
        <f t="shared" ref="B28:Q28" si="9">B12+B20</f>
        <v>0</v>
      </c>
      <c r="C28" s="239">
        <f t="shared" si="9"/>
        <v>0</v>
      </c>
      <c r="D28" s="112">
        <f t="shared" si="9"/>
        <v>0</v>
      </c>
      <c r="E28" s="193">
        <f t="shared" si="9"/>
        <v>0</v>
      </c>
      <c r="F28" s="191">
        <f t="shared" si="9"/>
        <v>139.89228394176408</v>
      </c>
      <c r="G28" s="190">
        <f t="shared" si="9"/>
        <v>491.77214242647477</v>
      </c>
      <c r="H28" s="190">
        <f t="shared" si="9"/>
        <v>2689.2310761389281</v>
      </c>
      <c r="I28" s="190">
        <f t="shared" si="9"/>
        <v>7947.1551092064146</v>
      </c>
      <c r="J28" s="190">
        <f t="shared" si="9"/>
        <v>46710.381353595178</v>
      </c>
      <c r="K28" s="190">
        <f t="shared" si="9"/>
        <v>66283.416598415293</v>
      </c>
      <c r="L28" s="190">
        <f t="shared" si="9"/>
        <v>72463.444914618201</v>
      </c>
      <c r="M28" s="190">
        <f t="shared" si="9"/>
        <v>41322.974476394214</v>
      </c>
      <c r="N28" s="190">
        <f t="shared" si="9"/>
        <v>14383.892980587958</v>
      </c>
      <c r="O28" s="190">
        <f t="shared" si="9"/>
        <v>21282.21966642312</v>
      </c>
      <c r="P28" s="190">
        <f t="shared" si="9"/>
        <v>39976.961863580254</v>
      </c>
      <c r="Q28" s="194">
        <f t="shared" si="9"/>
        <v>49327.819873287794</v>
      </c>
      <c r="R28" s="29"/>
      <c r="S28" s="29"/>
      <c r="T28" s="93" t="s">
        <v>18</v>
      </c>
      <c r="U28" s="271">
        <f>U27-R25</f>
        <v>0</v>
      </c>
      <c r="V28" s="30"/>
      <c r="W28" s="30"/>
      <c r="X28" s="30"/>
      <c r="Y28" s="54">
        <f t="shared" si="7"/>
        <v>363019.16233861563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</row>
    <row r="29" spans="1:118" s="16" customFormat="1" x14ac:dyDescent="0.25">
      <c r="A29" s="105" t="s">
        <v>13</v>
      </c>
      <c r="B29" s="238">
        <f t="shared" ref="B29:Q29" si="10">B13+B21</f>
        <v>0</v>
      </c>
      <c r="C29" s="239">
        <f t="shared" si="10"/>
        <v>0</v>
      </c>
      <c r="D29" s="112">
        <f t="shared" si="10"/>
        <v>0</v>
      </c>
      <c r="E29" s="193">
        <f t="shared" si="10"/>
        <v>0</v>
      </c>
      <c r="F29" s="191">
        <f t="shared" si="10"/>
        <v>20.701510936707962</v>
      </c>
      <c r="G29" s="190">
        <f t="shared" si="10"/>
        <v>47.414482092898616</v>
      </c>
      <c r="H29" s="190">
        <f t="shared" si="10"/>
        <v>215.39900711188761</v>
      </c>
      <c r="I29" s="190">
        <f t="shared" si="10"/>
        <v>613.38731132376984</v>
      </c>
      <c r="J29" s="190">
        <f t="shared" si="10"/>
        <v>10908.517153062239</v>
      </c>
      <c r="K29" s="190">
        <f t="shared" si="10"/>
        <v>25358.108146302493</v>
      </c>
      <c r="L29" s="190">
        <f t="shared" si="10"/>
        <v>27471.947899822004</v>
      </c>
      <c r="M29" s="190">
        <f t="shared" si="10"/>
        <v>14685.04597749029</v>
      </c>
      <c r="N29" s="190">
        <f t="shared" si="10"/>
        <v>3452.02637549573</v>
      </c>
      <c r="O29" s="190">
        <f t="shared" si="10"/>
        <v>4192.5010578599386</v>
      </c>
      <c r="P29" s="190">
        <f t="shared" si="10"/>
        <v>7597.8778305036958</v>
      </c>
      <c r="Q29" s="194">
        <f t="shared" si="10"/>
        <v>9710.7466638362894</v>
      </c>
      <c r="R29" s="29"/>
      <c r="S29" s="29"/>
      <c r="T29" s="12"/>
      <c r="U29" s="12"/>
      <c r="V29" s="30"/>
      <c r="W29" s="30"/>
      <c r="X29" s="30"/>
      <c r="Y29" s="54">
        <f t="shared" si="7"/>
        <v>104273.67341583793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</row>
    <row r="30" spans="1:118" s="16" customFormat="1" x14ac:dyDescent="0.25">
      <c r="A30" s="105" t="s">
        <v>14</v>
      </c>
      <c r="B30" s="238">
        <f t="shared" ref="B30:Q30" si="11">B14+B22</f>
        <v>0</v>
      </c>
      <c r="C30" s="239">
        <f t="shared" si="11"/>
        <v>0</v>
      </c>
      <c r="D30" s="112">
        <f t="shared" si="11"/>
        <v>0</v>
      </c>
      <c r="E30" s="193">
        <f t="shared" si="11"/>
        <v>0</v>
      </c>
      <c r="F30" s="191">
        <f t="shared" si="11"/>
        <v>0</v>
      </c>
      <c r="G30" s="190">
        <f t="shared" si="11"/>
        <v>1.4330326119078123</v>
      </c>
      <c r="H30" s="190">
        <f t="shared" si="11"/>
        <v>3.0112575549834388</v>
      </c>
      <c r="I30" s="190">
        <f t="shared" si="11"/>
        <v>6.0721012514123052</v>
      </c>
      <c r="J30" s="190">
        <f t="shared" si="11"/>
        <v>1213.7000347297799</v>
      </c>
      <c r="K30" s="190">
        <f t="shared" si="11"/>
        <v>3028.0263435020011</v>
      </c>
      <c r="L30" s="190">
        <f t="shared" si="11"/>
        <v>3516.3357198689005</v>
      </c>
      <c r="M30" s="190">
        <f t="shared" si="11"/>
        <v>1683.5569476185481</v>
      </c>
      <c r="N30" s="190">
        <f t="shared" si="11"/>
        <v>171.9746060891859</v>
      </c>
      <c r="O30" s="190">
        <f t="shared" si="11"/>
        <v>68.77655588637522</v>
      </c>
      <c r="P30" s="190">
        <f t="shared" si="11"/>
        <v>835.92113106564318</v>
      </c>
      <c r="Q30" s="194">
        <f t="shared" si="11"/>
        <v>1865.4616715620048</v>
      </c>
      <c r="R30" s="29"/>
      <c r="S30" s="29"/>
      <c r="T30" s="12"/>
      <c r="U30" s="12"/>
      <c r="V30" s="30"/>
      <c r="W30" s="30"/>
      <c r="X30" s="30"/>
      <c r="Y30" s="54">
        <f t="shared" si="7"/>
        <v>12394.269401740743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</row>
    <row r="31" spans="1:118" s="16" customFormat="1" ht="15.75" thickBot="1" x14ac:dyDescent="0.3">
      <c r="A31" s="106" t="s">
        <v>6</v>
      </c>
      <c r="B31" s="240">
        <f t="shared" ref="B31:Q31" si="12">B15+B23</f>
        <v>0</v>
      </c>
      <c r="C31" s="241">
        <f t="shared" si="12"/>
        <v>0</v>
      </c>
      <c r="D31" s="242">
        <f t="shared" si="12"/>
        <v>0</v>
      </c>
      <c r="E31" s="198">
        <f t="shared" si="12"/>
        <v>58.60782378892074</v>
      </c>
      <c r="F31" s="196">
        <f t="shared" si="12"/>
        <v>367.46672417001588</v>
      </c>
      <c r="G31" s="195">
        <f t="shared" si="12"/>
        <v>1273.9894262309519</v>
      </c>
      <c r="H31" s="195">
        <f t="shared" si="12"/>
        <v>3828.3581784491325</v>
      </c>
      <c r="I31" s="195">
        <f t="shared" si="12"/>
        <v>10859.819441034328</v>
      </c>
      <c r="J31" s="195">
        <f t="shared" si="12"/>
        <v>40734.160592596796</v>
      </c>
      <c r="K31" s="195">
        <f t="shared" si="12"/>
        <v>68112.530072402544</v>
      </c>
      <c r="L31" s="195">
        <f t="shared" si="12"/>
        <v>92090.507156267209</v>
      </c>
      <c r="M31" s="195">
        <f t="shared" si="12"/>
        <v>87484.533467143934</v>
      </c>
      <c r="N31" s="195">
        <f t="shared" si="12"/>
        <v>44203.977163316369</v>
      </c>
      <c r="O31" s="195">
        <f t="shared" si="12"/>
        <v>57780.970440936915</v>
      </c>
      <c r="P31" s="195">
        <f t="shared" si="12"/>
        <v>79857.15806774862</v>
      </c>
      <c r="Q31" s="199">
        <f t="shared" si="12"/>
        <v>85128.807155703558</v>
      </c>
      <c r="R31" s="29"/>
      <c r="S31" s="29"/>
      <c r="T31" s="12"/>
      <c r="U31" s="12"/>
      <c r="V31" s="30"/>
      <c r="W31" s="30"/>
      <c r="X31" s="30"/>
      <c r="Y31" s="55">
        <f t="shared" si="7"/>
        <v>571722.27788600035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</row>
    <row r="32" spans="1:118" s="16" customFormat="1" ht="16.5" thickTop="1" thickBot="1" x14ac:dyDescent="0.3">
      <c r="A32" s="26"/>
      <c r="B32" s="117">
        <f t="shared" ref="B32:Q32" si="13">B25-SUM(B26:B31)</f>
        <v>0</v>
      </c>
      <c r="C32" s="118">
        <f t="shared" si="13"/>
        <v>0</v>
      </c>
      <c r="D32" s="115">
        <f t="shared" si="13"/>
        <v>0</v>
      </c>
      <c r="E32" s="119">
        <f t="shared" si="13"/>
        <v>0</v>
      </c>
      <c r="F32" s="118">
        <f t="shared" si="13"/>
        <v>0</v>
      </c>
      <c r="G32" s="115">
        <f t="shared" si="13"/>
        <v>0</v>
      </c>
      <c r="H32" s="115">
        <f t="shared" si="13"/>
        <v>0</v>
      </c>
      <c r="I32" s="115">
        <f t="shared" si="13"/>
        <v>0</v>
      </c>
      <c r="J32" s="115">
        <f t="shared" si="13"/>
        <v>0</v>
      </c>
      <c r="K32" s="115">
        <f t="shared" si="13"/>
        <v>0</v>
      </c>
      <c r="L32" s="115">
        <f t="shared" si="13"/>
        <v>0</v>
      </c>
      <c r="M32" s="115">
        <f ca="1">M25-SUM(M26:M41)</f>
        <v>0</v>
      </c>
      <c r="N32" s="115">
        <f t="shared" si="13"/>
        <v>0</v>
      </c>
      <c r="O32" s="115">
        <f t="shared" si="13"/>
        <v>0</v>
      </c>
      <c r="P32" s="115">
        <f t="shared" si="13"/>
        <v>0</v>
      </c>
      <c r="Q32" s="115">
        <f t="shared" si="13"/>
        <v>0</v>
      </c>
      <c r="R32" s="29"/>
      <c r="S32" s="29"/>
      <c r="T32" s="12"/>
      <c r="U32" s="12"/>
      <c r="V32" s="30"/>
      <c r="W32" s="30"/>
      <c r="X32" s="30"/>
      <c r="Y32" s="27">
        <f>Y25-SUM(Y26:Y31)</f>
        <v>0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</row>
    <row r="33" spans="1:118" x14ac:dyDescent="0.25">
      <c r="A33" s="11"/>
      <c r="B33" s="214"/>
      <c r="C33" s="56"/>
      <c r="D33" s="57"/>
      <c r="E33" s="87"/>
      <c r="F33" s="56"/>
      <c r="G33" s="56"/>
      <c r="H33" s="56"/>
      <c r="I33" s="57"/>
      <c r="J33" s="57"/>
      <c r="K33" s="58"/>
      <c r="L33" s="57"/>
      <c r="M33" s="57"/>
      <c r="N33" s="57"/>
      <c r="O33" s="56"/>
      <c r="P33" s="57"/>
      <c r="Q33" s="57"/>
      <c r="R33" s="13"/>
      <c r="S33" s="13"/>
      <c r="V33" s="12"/>
      <c r="W33" s="12"/>
      <c r="X33" s="12"/>
      <c r="Y33" s="57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</row>
    <row r="34" spans="1:118" x14ac:dyDescent="0.25">
      <c r="A34" s="14"/>
      <c r="B34" s="157"/>
      <c r="C34" s="44"/>
      <c r="D34" s="43"/>
      <c r="E34" s="77"/>
      <c r="F34" s="43"/>
      <c r="G34" s="44"/>
      <c r="H34" s="43"/>
      <c r="I34" s="43"/>
      <c r="J34" s="43"/>
      <c r="K34" s="44"/>
      <c r="L34" s="43"/>
      <c r="M34" s="43"/>
      <c r="N34" s="43"/>
      <c r="O34" s="44"/>
      <c r="P34" s="43"/>
      <c r="Q34" s="43"/>
      <c r="R34" s="13"/>
      <c r="S34" s="13"/>
      <c r="V34" s="12"/>
      <c r="W34" s="12"/>
      <c r="X34" s="12"/>
      <c r="Y34" s="43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</row>
    <row r="35" spans="1:118" x14ac:dyDescent="0.25">
      <c r="A35" s="14"/>
      <c r="B35" s="157"/>
      <c r="C35" s="44"/>
      <c r="D35" s="43"/>
      <c r="E35" s="77"/>
      <c r="F35" s="43"/>
      <c r="G35" s="44"/>
      <c r="H35" s="43"/>
      <c r="I35" s="43"/>
      <c r="J35" s="43"/>
      <c r="K35" s="44"/>
      <c r="L35" s="43"/>
      <c r="M35" s="43"/>
      <c r="N35" s="43"/>
      <c r="O35" s="44"/>
      <c r="P35" s="43"/>
      <c r="Q35" s="43"/>
      <c r="R35" s="13"/>
      <c r="S35" s="13"/>
      <c r="V35" s="12"/>
      <c r="W35" s="12"/>
      <c r="X35" s="12"/>
      <c r="Y35" s="43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</row>
    <row r="36" spans="1:118" x14ac:dyDescent="0.25">
      <c r="A36" s="14"/>
      <c r="B36" s="158"/>
      <c r="C36" s="39"/>
      <c r="D36" s="12"/>
      <c r="E36" s="80"/>
      <c r="F36" s="12"/>
      <c r="G36" s="64"/>
      <c r="H36" s="64"/>
      <c r="I36" s="64"/>
      <c r="J36" s="12"/>
      <c r="K36" s="39"/>
      <c r="L36" s="12"/>
      <c r="M36" s="12"/>
      <c r="N36" s="12"/>
      <c r="O36" s="39"/>
      <c r="P36" s="12"/>
      <c r="Q36" s="12"/>
      <c r="R36" s="13"/>
      <c r="S36" s="13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</row>
    <row r="37" spans="1:118" x14ac:dyDescent="0.25">
      <c r="A37" s="3" t="s">
        <v>69</v>
      </c>
      <c r="B37" s="158"/>
      <c r="C37" s="12"/>
      <c r="D37" s="12"/>
      <c r="E37" s="80"/>
      <c r="F37" s="12"/>
      <c r="G37" s="64"/>
      <c r="H37" s="64"/>
      <c r="I37" s="64"/>
      <c r="J37" s="12"/>
      <c r="K37" s="12"/>
      <c r="L37" s="12"/>
      <c r="M37" s="12"/>
      <c r="N37" s="12"/>
      <c r="O37" s="12"/>
      <c r="P37" s="12"/>
      <c r="Q37" s="12"/>
      <c r="R37" s="13"/>
      <c r="S37" s="1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</row>
    <row r="38" spans="1:118" ht="5.45" customHeight="1" thickBot="1" x14ac:dyDescent="0.3">
      <c r="A38" s="3"/>
      <c r="B38" s="46"/>
      <c r="E38" s="78"/>
    </row>
    <row r="39" spans="1:118" s="3" customFormat="1" ht="15.75" thickBot="1" x14ac:dyDescent="0.3">
      <c r="A39" s="4" t="s">
        <v>2</v>
      </c>
      <c r="B39" s="215">
        <f>B8</f>
        <v>45566</v>
      </c>
      <c r="C39" s="168">
        <f t="shared" ref="C39:Q39" si="14">EDATE(B39,1)</f>
        <v>45597</v>
      </c>
      <c r="D39" s="168">
        <f t="shared" si="14"/>
        <v>45627</v>
      </c>
      <c r="E39" s="177">
        <f t="shared" si="14"/>
        <v>45658</v>
      </c>
      <c r="F39" s="21">
        <f t="shared" si="14"/>
        <v>45689</v>
      </c>
      <c r="G39" s="21">
        <f t="shared" si="14"/>
        <v>45717</v>
      </c>
      <c r="H39" s="21">
        <f t="shared" si="14"/>
        <v>45748</v>
      </c>
      <c r="I39" s="21">
        <f t="shared" si="14"/>
        <v>45778</v>
      </c>
      <c r="J39" s="21">
        <f t="shared" si="14"/>
        <v>45809</v>
      </c>
      <c r="K39" s="21">
        <f t="shared" si="14"/>
        <v>45839</v>
      </c>
      <c r="L39" s="21">
        <f t="shared" si="14"/>
        <v>45870</v>
      </c>
      <c r="M39" s="21">
        <f t="shared" si="14"/>
        <v>45901</v>
      </c>
      <c r="N39" s="21">
        <f>EDATE(M49,1)</f>
        <v>31</v>
      </c>
      <c r="O39" s="21">
        <f t="shared" si="14"/>
        <v>59</v>
      </c>
      <c r="P39" s="21">
        <f t="shared" si="14"/>
        <v>88</v>
      </c>
      <c r="Q39" s="21">
        <f t="shared" si="14"/>
        <v>119</v>
      </c>
      <c r="R39" s="5" t="s">
        <v>1</v>
      </c>
      <c r="S39" s="5"/>
      <c r="T39" s="5" t="s">
        <v>28</v>
      </c>
      <c r="U39" s="5"/>
      <c r="X39" s="95"/>
      <c r="Y39" s="17" t="str">
        <f>Y8</f>
        <v>Feb-25 to Jan-26 Total</v>
      </c>
    </row>
    <row r="40" spans="1:118" s="8" customFormat="1" ht="15.75" thickBot="1" x14ac:dyDescent="0.3">
      <c r="A40" s="107" t="s">
        <v>108</v>
      </c>
      <c r="B40" s="306"/>
      <c r="C40" s="307"/>
      <c r="D40" s="308"/>
      <c r="E40" s="262">
        <v>1017822.4080522307</v>
      </c>
      <c r="F40" s="254">
        <v>3361037.4749300559</v>
      </c>
      <c r="G40" s="255">
        <v>2418598.4273166968</v>
      </c>
      <c r="H40" s="255">
        <v>2887184.5837426195</v>
      </c>
      <c r="I40" s="255">
        <v>2543487.0733574787</v>
      </c>
      <c r="J40" s="255">
        <v>3096884.8406243157</v>
      </c>
      <c r="K40" s="255">
        <v>2937166.6180467396</v>
      </c>
      <c r="L40" s="255">
        <v>2761917.7809271761</v>
      </c>
      <c r="M40" s="255">
        <v>2661087.4527642615</v>
      </c>
      <c r="N40" s="255">
        <v>2576221.6242463225</v>
      </c>
      <c r="O40" s="255">
        <v>2731514.6924751871</v>
      </c>
      <c r="P40" s="255">
        <v>22319234.833403509</v>
      </c>
      <c r="Q40" s="255">
        <v>1031775.6736460053</v>
      </c>
      <c r="R40" s="88">
        <f>SUM(B40:Q40)</f>
        <v>52343933.483532593</v>
      </c>
      <c r="S40" s="29"/>
      <c r="T40" s="88" t="s">
        <v>109</v>
      </c>
      <c r="U40" s="88">
        <v>52343933.483532593</v>
      </c>
      <c r="V40" s="30"/>
      <c r="W40" s="30"/>
      <c r="X40" s="323"/>
      <c r="Y40" s="74">
        <f t="shared" ref="Y40:Y44" si="15">SUM(F40:Q40)</f>
        <v>51326111.075480372</v>
      </c>
    </row>
    <row r="41" spans="1:118" s="8" customFormat="1" ht="15.75" thickTop="1" x14ac:dyDescent="0.25">
      <c r="A41" s="108" t="s">
        <v>4</v>
      </c>
      <c r="B41" s="309"/>
      <c r="C41" s="310"/>
      <c r="D41" s="311"/>
      <c r="E41" s="263">
        <v>862189.06402896566</v>
      </c>
      <c r="F41" s="264">
        <v>2976327.0296175745</v>
      </c>
      <c r="G41" s="265">
        <v>1737111.8737936239</v>
      </c>
      <c r="H41" s="265">
        <v>1479759.4697594363</v>
      </c>
      <c r="I41" s="265">
        <v>1139153.2923995217</v>
      </c>
      <c r="J41" s="265">
        <v>1344409.1762037461</v>
      </c>
      <c r="K41" s="265">
        <v>1973099.0052371363</v>
      </c>
      <c r="L41" s="265">
        <v>1479816.0797386658</v>
      </c>
      <c r="M41" s="265">
        <v>1279857.4061864412</v>
      </c>
      <c r="N41" s="265">
        <v>1091970.6828432351</v>
      </c>
      <c r="O41" s="265">
        <v>1025389.3950778535</v>
      </c>
      <c r="P41" s="265">
        <v>2353076.1422641412</v>
      </c>
      <c r="Q41" s="265">
        <v>876142.33009604423</v>
      </c>
      <c r="R41" s="29"/>
      <c r="S41" s="29"/>
      <c r="T41" s="29" t="s">
        <v>18</v>
      </c>
      <c r="U41" s="29">
        <f>U40-R40</f>
        <v>0</v>
      </c>
      <c r="V41" s="30"/>
      <c r="W41" s="30"/>
      <c r="X41" s="323"/>
      <c r="Y41" s="70">
        <f t="shared" si="15"/>
        <v>18756111.88321742</v>
      </c>
    </row>
    <row r="42" spans="1:118" s="8" customFormat="1" x14ac:dyDescent="0.25">
      <c r="A42" s="108" t="s">
        <v>5</v>
      </c>
      <c r="B42" s="312"/>
      <c r="C42" s="313"/>
      <c r="D42" s="314"/>
      <c r="E42" s="266">
        <v>0</v>
      </c>
      <c r="F42" s="258">
        <v>41311.641837224772</v>
      </c>
      <c r="G42" s="259">
        <v>131712.12689712786</v>
      </c>
      <c r="H42" s="259">
        <v>747158.71821318811</v>
      </c>
      <c r="I42" s="259">
        <v>648615.27237289702</v>
      </c>
      <c r="J42" s="259">
        <v>828300.93814066763</v>
      </c>
      <c r="K42" s="259">
        <v>308278.48109537392</v>
      </c>
      <c r="L42" s="259">
        <v>313105.48354022542</v>
      </c>
      <c r="M42" s="259">
        <v>464262.06522540451</v>
      </c>
      <c r="N42" s="259">
        <v>632524.30522103899</v>
      </c>
      <c r="O42" s="259">
        <v>937343.16737698286</v>
      </c>
      <c r="P42" s="259">
        <v>17517387.429903705</v>
      </c>
      <c r="Q42" s="259">
        <v>0</v>
      </c>
      <c r="R42" s="7"/>
      <c r="S42" s="7"/>
      <c r="U42" s="30"/>
      <c r="Y42" s="70">
        <f t="shared" si="15"/>
        <v>22569999.629823834</v>
      </c>
    </row>
    <row r="43" spans="1:118" s="8" customFormat="1" x14ac:dyDescent="0.25">
      <c r="A43" s="108" t="s">
        <v>6</v>
      </c>
      <c r="B43" s="312"/>
      <c r="C43" s="313"/>
      <c r="D43" s="314"/>
      <c r="E43" s="266">
        <v>155633.34402326509</v>
      </c>
      <c r="F43" s="258">
        <v>343398.80347525678</v>
      </c>
      <c r="G43" s="259">
        <v>549774.42662594514</v>
      </c>
      <c r="H43" s="259">
        <v>660266.39576999494</v>
      </c>
      <c r="I43" s="259">
        <v>755718.50858505978</v>
      </c>
      <c r="J43" s="259">
        <v>924174.72627990192</v>
      </c>
      <c r="K43" s="259">
        <v>655789.13171422959</v>
      </c>
      <c r="L43" s="259">
        <v>968996.21764828498</v>
      </c>
      <c r="M43" s="259">
        <v>916967.98135241575</v>
      </c>
      <c r="N43" s="259">
        <v>851726.63618204836</v>
      </c>
      <c r="O43" s="259">
        <v>768782.13002035057</v>
      </c>
      <c r="P43" s="259">
        <v>2448771.2612356665</v>
      </c>
      <c r="Q43" s="259">
        <v>155633.34354996105</v>
      </c>
      <c r="R43" s="7"/>
      <c r="S43" s="7"/>
      <c r="Y43" s="70">
        <f t="shared" si="15"/>
        <v>9999999.5624391157</v>
      </c>
    </row>
    <row r="44" spans="1:118" s="8" customFormat="1" ht="15.75" thickBot="1" x14ac:dyDescent="0.3">
      <c r="A44" s="108" t="s">
        <v>7</v>
      </c>
      <c r="B44" s="315"/>
      <c r="C44" s="316"/>
      <c r="D44" s="317"/>
      <c r="E44" s="267">
        <v>0</v>
      </c>
      <c r="F44" s="258">
        <v>0</v>
      </c>
      <c r="G44" s="259">
        <v>0</v>
      </c>
      <c r="H44" s="259">
        <v>0</v>
      </c>
      <c r="I44" s="259">
        <v>0</v>
      </c>
      <c r="J44" s="259">
        <v>0</v>
      </c>
      <c r="K44" s="259">
        <v>0</v>
      </c>
      <c r="L44" s="259">
        <v>0</v>
      </c>
      <c r="M44" s="259">
        <v>0</v>
      </c>
      <c r="N44" s="259">
        <v>0</v>
      </c>
      <c r="O44" s="259">
        <v>0</v>
      </c>
      <c r="P44" s="259">
        <v>0</v>
      </c>
      <c r="Q44" s="259">
        <v>0</v>
      </c>
      <c r="R44" s="7"/>
      <c r="S44" s="7"/>
      <c r="Y44" s="71">
        <f t="shared" si="15"/>
        <v>0</v>
      </c>
    </row>
    <row r="45" spans="1:118" s="8" customFormat="1" ht="16.5" thickTop="1" thickBot="1" x14ac:dyDescent="0.3">
      <c r="A45" s="68"/>
      <c r="B45" s="318"/>
      <c r="C45" s="319">
        <f t="shared" ref="C45:Q45" si="16">SUM(C41:C44)-C40</f>
        <v>0</v>
      </c>
      <c r="D45" s="320">
        <f t="shared" si="16"/>
        <v>0</v>
      </c>
      <c r="E45" s="321">
        <f t="shared" si="16"/>
        <v>0</v>
      </c>
      <c r="F45" s="319">
        <f t="shared" si="16"/>
        <v>0</v>
      </c>
      <c r="G45" s="320">
        <f t="shared" si="16"/>
        <v>0</v>
      </c>
      <c r="H45" s="320">
        <f t="shared" si="16"/>
        <v>0</v>
      </c>
      <c r="I45" s="320">
        <f t="shared" si="16"/>
        <v>0</v>
      </c>
      <c r="J45" s="320">
        <f t="shared" si="16"/>
        <v>0</v>
      </c>
      <c r="K45" s="320">
        <f t="shared" si="16"/>
        <v>0</v>
      </c>
      <c r="L45" s="320">
        <f t="shared" si="16"/>
        <v>0</v>
      </c>
      <c r="M45" s="320">
        <f t="shared" si="16"/>
        <v>0</v>
      </c>
      <c r="N45" s="320">
        <f t="shared" si="16"/>
        <v>0</v>
      </c>
      <c r="O45" s="320">
        <f t="shared" si="16"/>
        <v>0</v>
      </c>
      <c r="P45" s="320">
        <f t="shared" si="16"/>
        <v>0</v>
      </c>
      <c r="Q45" s="320">
        <f t="shared" si="16"/>
        <v>0</v>
      </c>
      <c r="R45" s="7"/>
      <c r="S45" s="7"/>
      <c r="Y45" s="27">
        <f>Y40-SUM(Y41:Y44)</f>
        <v>0</v>
      </c>
    </row>
    <row r="46" spans="1:118" s="12" customFormat="1" x14ac:dyDescent="0.25">
      <c r="B46" s="158"/>
      <c r="E46" s="80"/>
      <c r="G46" s="43"/>
      <c r="H46" s="43"/>
      <c r="I46" s="43"/>
      <c r="R46" s="13"/>
      <c r="S46" s="13"/>
      <c r="T46" s="8"/>
    </row>
    <row r="47" spans="1:118" s="12" customFormat="1" x14ac:dyDescent="0.25">
      <c r="B47" s="158"/>
      <c r="E47" s="80"/>
      <c r="G47" s="43"/>
      <c r="H47" s="43"/>
      <c r="I47" s="43"/>
      <c r="J47" s="15"/>
      <c r="K47" s="15"/>
      <c r="R47" s="13"/>
      <c r="S47" s="13"/>
      <c r="T47" s="8"/>
    </row>
    <row r="48" spans="1:118" s="12" customFormat="1" x14ac:dyDescent="0.25">
      <c r="A48" s="3"/>
      <c r="B48" s="32" t="s">
        <v>15</v>
      </c>
      <c r="C48" s="32"/>
      <c r="D48" s="32"/>
      <c r="G48" s="43"/>
      <c r="H48" s="43"/>
      <c r="I48" s="43"/>
      <c r="J48" s="15"/>
      <c r="K48" s="15"/>
      <c r="R48" s="13"/>
      <c r="S48" s="13"/>
      <c r="T48" s="8"/>
    </row>
    <row r="49" spans="1:95" ht="13.9" customHeight="1" x14ac:dyDescent="0.25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  <c r="S49" s="13"/>
      <c r="T49" s="8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</row>
    <row r="50" spans="1:95" x14ac:dyDescent="0.25">
      <c r="A50" s="3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  <c r="S50" s="13"/>
      <c r="T50" s="8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</row>
    <row r="51" spans="1:95" x14ac:dyDescent="0.25">
      <c r="T51" s="8"/>
    </row>
    <row r="52" spans="1:95" x14ac:dyDescent="0.25">
      <c r="T52" s="8"/>
    </row>
    <row r="53" spans="1:95" x14ac:dyDescent="0.25">
      <c r="A53" s="3"/>
    </row>
  </sheetData>
  <mergeCells count="2">
    <mergeCell ref="X12:X13"/>
    <mergeCell ref="X10:X11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D08EA559-1C45-4DCF-977E-B7E4BA578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5BE26C-775A-4823-96C2-EEFD72DC8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C4774-7F8F-4901-B100-6E892F900A6A}">
  <ds:schemaRefs>
    <ds:schemaRef ds:uri="$ListId:Library;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67e41609-3a20-4215-b51d-97d9b7cff2f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MEEIA 2</vt:lpstr>
      <vt:lpstr>MEEIA 3</vt:lpstr>
      <vt:lpstr>MEEIA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2020-11-12T04:44:27Z</dcterms:created>
  <dcterms:modified xsi:type="dcterms:W3CDTF">2024-11-21T21:51:32Z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