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PAYNE\Testimony\ER-2024-0319\"/>
    </mc:Choice>
  </mc:AlternateContent>
  <xr:revisionPtr revIDLastSave="0" documentId="13_ncr:1_{DE740C28-A474-491C-8298-2EDF7DFF999D}" xr6:coauthVersionLast="47" xr6:coauthVersionMax="47" xr10:uidLastSave="{00000000-0000-0000-0000-000000000000}"/>
  <bookViews>
    <workbookView xWindow="-120" yWindow="-120" windowWidth="29040" windowHeight="15840" activeTab="1" xr2:uid="{7B4725B8-E0DC-4EAE-970E-3C9D503C776F}"/>
  </bookViews>
  <sheets>
    <sheet name="2023 Nighttime Curtailment" sheetId="1" r:id="rId1"/>
    <sheet name="2024 Curtail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2" l="1"/>
  <c r="J21" i="1"/>
  <c r="J57" i="2"/>
  <c r="J30" i="2"/>
  <c r="F15" i="2"/>
  <c r="G15" i="2" s="1"/>
  <c r="J15" i="2" s="1"/>
  <c r="I15" i="2"/>
  <c r="T39" i="2"/>
  <c r="V39" i="2" s="1"/>
  <c r="I17" i="2"/>
  <c r="I18" i="2"/>
  <c r="I19" i="2"/>
  <c r="I20" i="2"/>
  <c r="J20" i="2"/>
  <c r="I21" i="2"/>
  <c r="I22" i="2"/>
  <c r="I23" i="2"/>
  <c r="O13" i="2"/>
  <c r="I50" i="2"/>
  <c r="F50" i="2"/>
  <c r="G50" i="2" s="1"/>
  <c r="I49" i="2"/>
  <c r="F49" i="2"/>
  <c r="G49" i="2" s="1"/>
  <c r="I48" i="2"/>
  <c r="F48" i="2"/>
  <c r="G48" i="2" s="1"/>
  <c r="I47" i="2"/>
  <c r="F47" i="2"/>
  <c r="G47" i="2" s="1"/>
  <c r="I46" i="2"/>
  <c r="F46" i="2"/>
  <c r="G46" i="2" s="1"/>
  <c r="I45" i="2"/>
  <c r="F45" i="2"/>
  <c r="G45" i="2" s="1"/>
  <c r="I44" i="2"/>
  <c r="F44" i="2"/>
  <c r="G44" i="2" s="1"/>
  <c r="F43" i="2"/>
  <c r="G43" i="2" s="1"/>
  <c r="J43" i="2" s="1"/>
  <c r="I42" i="2"/>
  <c r="F42" i="2"/>
  <c r="G42" i="2" s="1"/>
  <c r="I41" i="2"/>
  <c r="G41" i="2"/>
  <c r="F41" i="2"/>
  <c r="I16" i="2"/>
  <c r="F17" i="2"/>
  <c r="G17" i="2" s="1"/>
  <c r="F18" i="2"/>
  <c r="G18" i="2" s="1"/>
  <c r="J18" i="2" s="1"/>
  <c r="F19" i="2"/>
  <c r="G19" i="2" s="1"/>
  <c r="J19" i="2" s="1"/>
  <c r="F20" i="2"/>
  <c r="G20" i="2" s="1"/>
  <c r="F21" i="2"/>
  <c r="G21" i="2" s="1"/>
  <c r="J21" i="2" s="1"/>
  <c r="F22" i="2"/>
  <c r="G22" i="2" s="1"/>
  <c r="J22" i="2" s="1"/>
  <c r="F23" i="2"/>
  <c r="G23" i="2" s="1"/>
  <c r="F16" i="2"/>
  <c r="G16" i="2" s="1"/>
  <c r="U13" i="2"/>
  <c r="Q13" i="2"/>
  <c r="J18" i="1"/>
  <c r="Q8" i="1"/>
  <c r="U8" i="1"/>
  <c r="F13" i="1"/>
  <c r="F12" i="1"/>
  <c r="G12" i="1" s="1"/>
  <c r="J12" i="1" s="1"/>
  <c r="F11" i="1"/>
  <c r="G11" i="1" s="1"/>
  <c r="F10" i="1"/>
  <c r="G10" i="1" s="1"/>
  <c r="J41" i="2" l="1"/>
  <c r="J42" i="2"/>
  <c r="J23" i="2"/>
  <c r="J45" i="2"/>
  <c r="J47" i="2"/>
  <c r="J49" i="2"/>
  <c r="J17" i="2"/>
  <c r="W13" i="2"/>
  <c r="J44" i="2"/>
  <c r="J46" i="2"/>
  <c r="J56" i="2" s="1"/>
  <c r="J48" i="2"/>
  <c r="J50" i="2"/>
  <c r="J16" i="2"/>
  <c r="W8" i="1"/>
  <c r="J10" i="1"/>
  <c r="J11" i="1"/>
  <c r="G13" i="1"/>
  <c r="J13" i="1" s="1"/>
  <c r="J16" i="1" l="1"/>
  <c r="J20" i="1" s="1"/>
  <c r="J58" i="2" l="1"/>
  <c r="J60" i="2" s="1"/>
</calcChain>
</file>

<file path=xl/sharedStrings.xml><?xml version="1.0" encoding="utf-8"?>
<sst xmlns="http://schemas.openxmlformats.org/spreadsheetml/2006/main" count="70" uniqueCount="36">
  <si>
    <t>Night time curtailments in 2024</t>
  </si>
  <si>
    <t>Start Date</t>
  </si>
  <si>
    <t>End Date</t>
  </si>
  <si>
    <t xml:space="preserve"># of turbines operating at Night </t>
  </si>
  <si>
    <t>Total Turbines</t>
  </si>
  <si>
    <t xml:space="preserve">% operating at night </t>
  </si>
  <si>
    <t># of days</t>
  </si>
  <si>
    <t xml:space="preserve">Ameren Rate Case </t>
  </si>
  <si>
    <t>ER-2024-0319</t>
  </si>
  <si>
    <t xml:space="preserve">Direct </t>
  </si>
  <si>
    <t>Manzell Payne</t>
  </si>
  <si>
    <t>OPC</t>
  </si>
  <si>
    <t>Nighttime Curtailment in 2023</t>
  </si>
  <si>
    <t>Number not Operating at Night</t>
  </si>
  <si>
    <t>Total Nighttime Curtailment Days</t>
  </si>
  <si>
    <t>Nighttime Hours</t>
  </si>
  <si>
    <t>Total Nighttime operational hours</t>
  </si>
  <si>
    <t>Total days in year</t>
  </si>
  <si>
    <t>Total operation Hours</t>
  </si>
  <si>
    <t>Hours in Day</t>
  </si>
  <si>
    <t xml:space="preserve">Total yearly hours minus nighttime hours </t>
  </si>
  <si>
    <t>Total Hours operating in year</t>
  </si>
  <si>
    <t>Percentage of operating time</t>
  </si>
  <si>
    <t>Operational Hours</t>
  </si>
  <si>
    <t>Total days in year as of November 18</t>
  </si>
  <si>
    <t>Day time curtailments in 2024</t>
  </si>
  <si>
    <t># of turbines operating daytime</t>
  </si>
  <si>
    <t>Number not Operating daytime</t>
  </si>
  <si>
    <t>day time Hours</t>
  </si>
  <si>
    <t>Night time Operational Hours</t>
  </si>
  <si>
    <t>Day time Operational Hours</t>
  </si>
  <si>
    <t>Daytime Operational Hours</t>
  </si>
  <si>
    <t>Total operational Hours</t>
  </si>
  <si>
    <t xml:space="preserve"> Operating time percentage</t>
  </si>
  <si>
    <t>Non-operational percentage</t>
  </si>
  <si>
    <t>MMP-D-7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</si>
</sst>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" fontId="0" fillId="0" borderId="0" xfId="0" applyNumberFormat="1"/>
    <xf numFmtId="9" fontId="0" fillId="0" borderId="0" xfId="1" applyFont="1"/>
    <xf numFmtId="0" fontId="2" fillId="0" borderId="0" xfId="0" applyFont="1" applyAlignment="1">
      <alignment wrapText="1"/>
    </xf>
    <xf numFmtId="10" fontId="0" fillId="0" borderId="0" xfId="1" applyNumberFormat="1" applyFont="1"/>
    <xf numFmtId="2" fontId="0" fillId="0" borderId="0" xfId="0" applyNumberForma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1" fontId="0" fillId="0" borderId="0" xfId="0" applyNumberFormat="1"/>
    <xf numFmtId="9" fontId="0" fillId="0" borderId="0" xfId="0" applyNumberFormat="1"/>
    <xf numFmtId="9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45E8-F7D2-4327-A362-1B626CC9BAE8}">
  <dimension ref="A1:W21"/>
  <sheetViews>
    <sheetView workbookViewId="0">
      <selection activeCell="G3" sqref="G3"/>
    </sheetView>
  </sheetViews>
  <sheetFormatPr defaultRowHeight="15" x14ac:dyDescent="0.25"/>
  <cols>
    <col min="4" max="5" width="10.28515625" customWidth="1"/>
    <col min="7" max="7" width="10" customWidth="1"/>
    <col min="8" max="8" width="10.140625" customWidth="1"/>
    <col min="10" max="10" width="10.140625" customWidth="1"/>
    <col min="14" max="14" width="10.5703125" customWidth="1"/>
    <col min="15" max="15" width="7.140625" bestFit="1" customWidth="1"/>
    <col min="16" max="16" width="8.28515625" bestFit="1" customWidth="1"/>
    <col min="17" max="17" width="9.5703125" customWidth="1"/>
    <col min="19" max="19" width="14.5703125" customWidth="1"/>
    <col min="20" max="20" width="8.85546875" bestFit="1" customWidth="1"/>
    <col min="21" max="21" width="15" bestFit="1" customWidth="1"/>
  </cols>
  <sheetData>
    <row r="1" spans="1:23" ht="15.75" x14ac:dyDescent="0.25">
      <c r="A1" t="s">
        <v>7</v>
      </c>
      <c r="F1" s="14" t="s">
        <v>35</v>
      </c>
    </row>
    <row r="2" spans="1:23" x14ac:dyDescent="0.25">
      <c r="A2" t="s">
        <v>8</v>
      </c>
    </row>
    <row r="3" spans="1:23" x14ac:dyDescent="0.25">
      <c r="A3" t="s">
        <v>9</v>
      </c>
    </row>
    <row r="4" spans="1:23" x14ac:dyDescent="0.25">
      <c r="A4" t="s">
        <v>10</v>
      </c>
    </row>
    <row r="5" spans="1:23" x14ac:dyDescent="0.25">
      <c r="A5" t="s">
        <v>11</v>
      </c>
    </row>
    <row r="7" spans="1:23" ht="59.25" customHeight="1" x14ac:dyDescent="0.25">
      <c r="O7" s="3" t="s">
        <v>17</v>
      </c>
      <c r="P7" s="3" t="s">
        <v>19</v>
      </c>
      <c r="Q7" s="3" t="s">
        <v>18</v>
      </c>
      <c r="R7" s="3"/>
      <c r="S7" s="3" t="s">
        <v>14</v>
      </c>
      <c r="T7" s="3" t="s">
        <v>15</v>
      </c>
      <c r="U7" s="3" t="s">
        <v>16</v>
      </c>
      <c r="W7" s="3" t="s">
        <v>20</v>
      </c>
    </row>
    <row r="8" spans="1:23" x14ac:dyDescent="0.25">
      <c r="C8" t="s">
        <v>12</v>
      </c>
      <c r="O8">
        <v>365</v>
      </c>
      <c r="P8">
        <v>24</v>
      </c>
      <c r="Q8">
        <f>+O8*P8</f>
        <v>8760</v>
      </c>
      <c r="S8" s="8">
        <v>214</v>
      </c>
      <c r="T8" s="8">
        <v>12</v>
      </c>
      <c r="U8">
        <f>S8*T8</f>
        <v>2568</v>
      </c>
      <c r="W8">
        <f>+Q8-U8</f>
        <v>6192</v>
      </c>
    </row>
    <row r="9" spans="1:23" ht="58.5" customHeight="1" x14ac:dyDescent="0.25">
      <c r="B9" s="6" t="s">
        <v>1</v>
      </c>
      <c r="C9" s="6" t="s">
        <v>2</v>
      </c>
      <c r="D9" s="7" t="s">
        <v>3</v>
      </c>
      <c r="E9" s="7" t="s">
        <v>13</v>
      </c>
      <c r="F9" s="7" t="s">
        <v>4</v>
      </c>
      <c r="G9" s="7" t="s">
        <v>5</v>
      </c>
      <c r="H9" s="7" t="s">
        <v>15</v>
      </c>
      <c r="I9" s="7" t="s">
        <v>6</v>
      </c>
      <c r="J9" s="7" t="s">
        <v>23</v>
      </c>
    </row>
    <row r="10" spans="1:23" x14ac:dyDescent="0.25">
      <c r="B10" s="1">
        <v>45017</v>
      </c>
      <c r="C10" s="1">
        <v>45039</v>
      </c>
      <c r="D10">
        <v>20</v>
      </c>
      <c r="E10">
        <v>155</v>
      </c>
      <c r="F10">
        <f>+D10+E10</f>
        <v>175</v>
      </c>
      <c r="G10" s="4">
        <f>+D10/F10</f>
        <v>0.11428571428571428</v>
      </c>
      <c r="H10">
        <v>12</v>
      </c>
      <c r="I10" s="5">
        <v>23</v>
      </c>
      <c r="J10" s="5">
        <f>G10*H10*I10</f>
        <v>31.542857142857144</v>
      </c>
    </row>
    <row r="11" spans="1:23" x14ac:dyDescent="0.25">
      <c r="B11" s="1">
        <v>45040</v>
      </c>
      <c r="C11" s="1">
        <v>45186</v>
      </c>
      <c r="D11">
        <v>32</v>
      </c>
      <c r="E11">
        <v>143</v>
      </c>
      <c r="F11">
        <f t="shared" ref="F11:F13" si="0">+D11+E11</f>
        <v>175</v>
      </c>
      <c r="G11" s="4">
        <f>+D11/F11</f>
        <v>0.18285714285714286</v>
      </c>
      <c r="H11">
        <v>12</v>
      </c>
      <c r="I11" s="5">
        <v>147</v>
      </c>
      <c r="J11" s="5">
        <f t="shared" ref="J11:J13" si="1">G11*H11*I11</f>
        <v>322.56</v>
      </c>
    </row>
    <row r="12" spans="1:23" x14ac:dyDescent="0.25">
      <c r="B12" s="1">
        <v>45187</v>
      </c>
      <c r="C12" s="1">
        <v>45194</v>
      </c>
      <c r="D12">
        <v>50</v>
      </c>
      <c r="E12">
        <v>125</v>
      </c>
      <c r="F12">
        <f t="shared" si="0"/>
        <v>175</v>
      </c>
      <c r="G12" s="4">
        <f>+D12/F12</f>
        <v>0.2857142857142857</v>
      </c>
      <c r="H12">
        <v>12</v>
      </c>
      <c r="I12" s="5">
        <v>8</v>
      </c>
      <c r="J12" s="5">
        <f t="shared" si="1"/>
        <v>27.428571428571427</v>
      </c>
    </row>
    <row r="13" spans="1:23" x14ac:dyDescent="0.25">
      <c r="B13" s="1">
        <v>45195</v>
      </c>
      <c r="C13" s="1">
        <v>45230</v>
      </c>
      <c r="D13">
        <v>0</v>
      </c>
      <c r="E13">
        <v>175</v>
      </c>
      <c r="F13">
        <f t="shared" si="0"/>
        <v>175</v>
      </c>
      <c r="G13" s="4">
        <f>+D13/F13</f>
        <v>0</v>
      </c>
      <c r="H13">
        <v>12</v>
      </c>
      <c r="I13" s="5">
        <v>36</v>
      </c>
      <c r="J13" s="5">
        <f t="shared" si="1"/>
        <v>0</v>
      </c>
    </row>
    <row r="14" spans="1:23" x14ac:dyDescent="0.25">
      <c r="B14" s="1"/>
      <c r="C14" s="1"/>
      <c r="G14" s="4"/>
      <c r="I14" s="5"/>
    </row>
    <row r="15" spans="1:23" x14ac:dyDescent="0.25">
      <c r="B15" s="1"/>
      <c r="C15" s="1"/>
      <c r="G15" s="4"/>
      <c r="I15" s="5"/>
    </row>
    <row r="16" spans="1:23" x14ac:dyDescent="0.25">
      <c r="H16" s="11" t="s">
        <v>23</v>
      </c>
      <c r="I16" s="11"/>
      <c r="J16" s="5">
        <f>J10+J11+J12+J13</f>
        <v>381.53142857142859</v>
      </c>
    </row>
    <row r="18" spans="8:10" x14ac:dyDescent="0.25">
      <c r="H18" s="12" t="s">
        <v>21</v>
      </c>
      <c r="I18" s="12"/>
      <c r="J18" s="8">
        <f>+W8+J16</f>
        <v>6573.5314285714285</v>
      </c>
    </row>
    <row r="20" spans="8:10" x14ac:dyDescent="0.25">
      <c r="H20" t="s">
        <v>22</v>
      </c>
      <c r="J20" s="10">
        <f>+J18/Q8</f>
        <v>0.75040313111545986</v>
      </c>
    </row>
    <row r="21" spans="8:10" x14ac:dyDescent="0.25">
      <c r="H21" t="s">
        <v>34</v>
      </c>
      <c r="J21" s="9">
        <f>1-J20</f>
        <v>0.24959686888454014</v>
      </c>
    </row>
  </sheetData>
  <mergeCells count="2">
    <mergeCell ref="H16:I16"/>
    <mergeCell ref="H18:I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1BD0-1733-4A50-9430-74734BA25760}">
  <dimension ref="A1:W61"/>
  <sheetViews>
    <sheetView tabSelected="1" workbookViewId="0">
      <selection activeCell="F1" sqref="F1"/>
    </sheetView>
  </sheetViews>
  <sheetFormatPr defaultRowHeight="15" x14ac:dyDescent="0.25"/>
  <cols>
    <col min="4" max="4" width="12.28515625" bestFit="1" customWidth="1"/>
    <col min="6" max="6" width="10" customWidth="1"/>
    <col min="7" max="7" width="9.85546875" customWidth="1"/>
    <col min="10" max="10" width="9.85546875" customWidth="1"/>
    <col min="15" max="15" width="11.42578125" customWidth="1"/>
    <col min="17" max="17" width="9.42578125" customWidth="1"/>
    <col min="19" max="19" width="10.28515625" customWidth="1"/>
    <col min="21" max="21" width="11" customWidth="1"/>
  </cols>
  <sheetData>
    <row r="1" spans="1:23" ht="15.75" x14ac:dyDescent="0.25">
      <c r="A1" t="s">
        <v>7</v>
      </c>
      <c r="F1" s="14" t="s">
        <v>35</v>
      </c>
    </row>
    <row r="2" spans="1:23" x14ac:dyDescent="0.25">
      <c r="A2" t="s">
        <v>8</v>
      </c>
    </row>
    <row r="3" spans="1:23" x14ac:dyDescent="0.25">
      <c r="A3" t="s">
        <v>9</v>
      </c>
      <c r="E3" s="1"/>
      <c r="F3" s="1"/>
    </row>
    <row r="4" spans="1:23" x14ac:dyDescent="0.25">
      <c r="A4" t="s">
        <v>10</v>
      </c>
    </row>
    <row r="5" spans="1:23" x14ac:dyDescent="0.25">
      <c r="A5" t="s">
        <v>11</v>
      </c>
    </row>
    <row r="8" spans="1:23" x14ac:dyDescent="0.25">
      <c r="G8" s="3"/>
    </row>
    <row r="11" spans="1:23" x14ac:dyDescent="0.25">
      <c r="N11" s="1">
        <v>45292</v>
      </c>
      <c r="O11" s="1">
        <v>45614</v>
      </c>
      <c r="P11" s="1"/>
    </row>
    <row r="12" spans="1:23" ht="90" x14ac:dyDescent="0.25">
      <c r="O12" s="3" t="s">
        <v>24</v>
      </c>
      <c r="P12" s="3" t="s">
        <v>19</v>
      </c>
      <c r="Q12" s="3" t="s">
        <v>32</v>
      </c>
      <c r="R12" s="3"/>
      <c r="S12" s="3" t="s">
        <v>14</v>
      </c>
      <c r="T12" s="3" t="s">
        <v>15</v>
      </c>
      <c r="U12" s="3" t="s">
        <v>16</v>
      </c>
      <c r="W12" s="3" t="s">
        <v>20</v>
      </c>
    </row>
    <row r="13" spans="1:23" x14ac:dyDescent="0.25">
      <c r="B13" s="13" t="s">
        <v>25</v>
      </c>
      <c r="C13" s="13"/>
      <c r="D13" s="13"/>
      <c r="E13" s="13"/>
      <c r="F13" s="13"/>
      <c r="G13" s="13"/>
      <c r="H13" s="13"/>
      <c r="I13" s="13"/>
      <c r="O13" s="5">
        <f>+O11-N11+1</f>
        <v>323</v>
      </c>
      <c r="P13">
        <v>24</v>
      </c>
      <c r="Q13">
        <f>+O13*P13</f>
        <v>7752</v>
      </c>
      <c r="S13" s="8">
        <v>214</v>
      </c>
      <c r="T13" s="8">
        <v>12</v>
      </c>
      <c r="U13">
        <f>S13*T13</f>
        <v>2568</v>
      </c>
      <c r="W13">
        <f>+Q13-U13</f>
        <v>5184</v>
      </c>
    </row>
    <row r="14" spans="1:23" ht="75" x14ac:dyDescent="0.25">
      <c r="B14" s="6" t="s">
        <v>1</v>
      </c>
      <c r="C14" s="6" t="s">
        <v>2</v>
      </c>
      <c r="D14" s="7" t="s">
        <v>26</v>
      </c>
      <c r="E14" s="7" t="s">
        <v>27</v>
      </c>
      <c r="F14" s="7" t="s">
        <v>4</v>
      </c>
      <c r="G14" s="7" t="s">
        <v>5</v>
      </c>
      <c r="H14" s="7" t="s">
        <v>28</v>
      </c>
      <c r="I14" s="7" t="s">
        <v>6</v>
      </c>
      <c r="J14" s="7" t="s">
        <v>23</v>
      </c>
    </row>
    <row r="15" spans="1:23" x14ac:dyDescent="0.25">
      <c r="B15" s="1">
        <v>45292</v>
      </c>
      <c r="C15" s="1">
        <v>45382</v>
      </c>
      <c r="D15">
        <v>175</v>
      </c>
      <c r="E15">
        <v>0</v>
      </c>
      <c r="F15">
        <f>+D15+E15</f>
        <v>175</v>
      </c>
      <c r="G15" s="4">
        <f>+D15/F15</f>
        <v>1</v>
      </c>
      <c r="H15">
        <v>24</v>
      </c>
      <c r="I15" s="5">
        <f>+C15-B15+1</f>
        <v>91</v>
      </c>
      <c r="J15" s="5">
        <f>G15*H15*I15</f>
        <v>2184</v>
      </c>
    </row>
    <row r="16" spans="1:23" x14ac:dyDescent="0.25">
      <c r="B16" s="1">
        <v>45383</v>
      </c>
      <c r="C16" s="1">
        <v>45409</v>
      </c>
      <c r="D16">
        <v>175</v>
      </c>
      <c r="E16">
        <v>0</v>
      </c>
      <c r="F16">
        <f>+D16+E16</f>
        <v>175</v>
      </c>
      <c r="G16" s="4">
        <f>+D16/F16</f>
        <v>1</v>
      </c>
      <c r="H16">
        <v>12</v>
      </c>
      <c r="I16" s="5">
        <f>+C16-B16+1</f>
        <v>27</v>
      </c>
      <c r="J16" s="5">
        <f>G16*H16*I16</f>
        <v>324</v>
      </c>
    </row>
    <row r="17" spans="2:15" x14ac:dyDescent="0.25">
      <c r="B17" s="1">
        <v>45410</v>
      </c>
      <c r="C17" s="1">
        <v>45428</v>
      </c>
      <c r="D17">
        <v>0</v>
      </c>
      <c r="E17">
        <v>174</v>
      </c>
      <c r="F17">
        <f t="shared" ref="F17:F23" si="0">+D17+E17</f>
        <v>174</v>
      </c>
      <c r="G17" s="4">
        <f>+D17/F17</f>
        <v>0</v>
      </c>
      <c r="H17">
        <v>12</v>
      </c>
      <c r="I17" s="5">
        <f t="shared" ref="I17:I23" si="1">+C17-B17+1</f>
        <v>19</v>
      </c>
      <c r="J17" s="5">
        <f t="shared" ref="J17:J23" si="2">G17*H17*I17</f>
        <v>0</v>
      </c>
    </row>
    <row r="18" spans="2:15" x14ac:dyDescent="0.25">
      <c r="B18" s="1">
        <v>45429</v>
      </c>
      <c r="C18" s="1">
        <v>45528</v>
      </c>
      <c r="D18">
        <v>174</v>
      </c>
      <c r="E18">
        <v>0</v>
      </c>
      <c r="F18">
        <f t="shared" si="0"/>
        <v>174</v>
      </c>
      <c r="G18" s="4">
        <f>+D18/F18</f>
        <v>1</v>
      </c>
      <c r="H18">
        <v>12</v>
      </c>
      <c r="I18" s="5">
        <f t="shared" si="1"/>
        <v>100</v>
      </c>
      <c r="J18" s="5">
        <f t="shared" si="2"/>
        <v>1200</v>
      </c>
    </row>
    <row r="19" spans="2:15" x14ac:dyDescent="0.25">
      <c r="B19" s="1">
        <v>45529</v>
      </c>
      <c r="C19" s="1">
        <v>45534</v>
      </c>
      <c r="D19">
        <v>0</v>
      </c>
      <c r="E19">
        <v>173</v>
      </c>
      <c r="F19">
        <f t="shared" si="0"/>
        <v>173</v>
      </c>
      <c r="G19" s="4">
        <f>+D19/F19</f>
        <v>0</v>
      </c>
      <c r="H19">
        <v>12</v>
      </c>
      <c r="I19" s="5">
        <f t="shared" si="1"/>
        <v>6</v>
      </c>
      <c r="J19" s="5">
        <f t="shared" si="2"/>
        <v>0</v>
      </c>
      <c r="O19" s="5"/>
    </row>
    <row r="20" spans="2:15" x14ac:dyDescent="0.25">
      <c r="B20" s="1">
        <v>45535</v>
      </c>
      <c r="C20" s="1">
        <v>45545</v>
      </c>
      <c r="D20">
        <v>12</v>
      </c>
      <c r="E20">
        <v>161</v>
      </c>
      <c r="F20">
        <f t="shared" si="0"/>
        <v>173</v>
      </c>
      <c r="G20" s="4">
        <f t="shared" ref="G20:G23" si="3">+D20/F20</f>
        <v>6.9364161849710976E-2</v>
      </c>
      <c r="H20">
        <v>12</v>
      </c>
      <c r="I20" s="5">
        <f t="shared" si="1"/>
        <v>11</v>
      </c>
      <c r="J20" s="5">
        <f t="shared" si="2"/>
        <v>9.1560693641618496</v>
      </c>
    </row>
    <row r="21" spans="2:15" x14ac:dyDescent="0.25">
      <c r="B21" s="1">
        <v>45546</v>
      </c>
      <c r="C21" s="1">
        <v>45596</v>
      </c>
      <c r="D21">
        <v>173</v>
      </c>
      <c r="E21">
        <v>0</v>
      </c>
      <c r="F21">
        <f t="shared" si="0"/>
        <v>173</v>
      </c>
      <c r="G21" s="4">
        <f t="shared" si="3"/>
        <v>1</v>
      </c>
      <c r="H21">
        <v>12</v>
      </c>
      <c r="I21" s="5">
        <f t="shared" si="1"/>
        <v>51</v>
      </c>
      <c r="J21" s="5">
        <f t="shared" si="2"/>
        <v>612</v>
      </c>
    </row>
    <row r="22" spans="2:15" x14ac:dyDescent="0.25">
      <c r="B22" s="1">
        <v>45597</v>
      </c>
      <c r="C22" s="1">
        <v>45601</v>
      </c>
      <c r="D22">
        <v>0</v>
      </c>
      <c r="E22">
        <v>172</v>
      </c>
      <c r="F22">
        <f t="shared" si="0"/>
        <v>172</v>
      </c>
      <c r="G22" s="4">
        <f t="shared" si="3"/>
        <v>0</v>
      </c>
      <c r="H22">
        <v>24</v>
      </c>
      <c r="I22" s="5">
        <f t="shared" si="1"/>
        <v>5</v>
      </c>
      <c r="J22" s="5">
        <f t="shared" si="2"/>
        <v>0</v>
      </c>
    </row>
    <row r="23" spans="2:15" x14ac:dyDescent="0.25">
      <c r="B23" s="1">
        <v>45602</v>
      </c>
      <c r="C23" s="1">
        <v>45614</v>
      </c>
      <c r="D23">
        <v>12</v>
      </c>
      <c r="E23">
        <v>160</v>
      </c>
      <c r="F23">
        <f t="shared" si="0"/>
        <v>172</v>
      </c>
      <c r="G23" s="4">
        <f t="shared" si="3"/>
        <v>6.9767441860465115E-2</v>
      </c>
      <c r="H23">
        <v>24</v>
      </c>
      <c r="I23" s="5">
        <f t="shared" si="1"/>
        <v>13</v>
      </c>
      <c r="J23" s="5">
        <f t="shared" si="2"/>
        <v>21.767441860465116</v>
      </c>
    </row>
    <row r="24" spans="2:15" x14ac:dyDescent="0.25">
      <c r="B24" s="1"/>
      <c r="C24" s="1"/>
      <c r="G24" s="4"/>
      <c r="I24" s="5"/>
      <c r="J24" s="5"/>
    </row>
    <row r="25" spans="2:15" x14ac:dyDescent="0.25">
      <c r="B25" s="1"/>
      <c r="C25" s="1"/>
      <c r="G25" s="4"/>
      <c r="I25" s="5"/>
      <c r="J25" s="5"/>
    </row>
    <row r="26" spans="2:15" x14ac:dyDescent="0.25">
      <c r="B26" s="1"/>
      <c r="C26" s="1"/>
      <c r="G26" s="4"/>
      <c r="I26" s="5"/>
    </row>
    <row r="27" spans="2:15" x14ac:dyDescent="0.25">
      <c r="B27" s="1"/>
      <c r="C27" s="1"/>
      <c r="G27" s="4"/>
      <c r="I27" s="5"/>
    </row>
    <row r="28" spans="2:15" x14ac:dyDescent="0.25">
      <c r="B28" s="1"/>
      <c r="C28" s="1"/>
      <c r="G28" s="4"/>
      <c r="I28" s="5"/>
    </row>
    <row r="29" spans="2:15" x14ac:dyDescent="0.25">
      <c r="B29" s="1"/>
      <c r="C29" s="1"/>
      <c r="G29" s="4"/>
    </row>
    <row r="30" spans="2:15" x14ac:dyDescent="0.25">
      <c r="H30" s="11" t="s">
        <v>31</v>
      </c>
      <c r="I30" s="11"/>
      <c r="J30" s="8">
        <f>SUM(J15:J23)</f>
        <v>4350.923511224627</v>
      </c>
    </row>
    <row r="31" spans="2:15" x14ac:dyDescent="0.25">
      <c r="H31" s="12"/>
      <c r="I31" s="12"/>
      <c r="J31" s="8"/>
    </row>
    <row r="34" spans="2:22" x14ac:dyDescent="0.25">
      <c r="J34" s="2"/>
    </row>
    <row r="38" spans="2:22" ht="90" x14ac:dyDescent="0.25">
      <c r="R38" s="3" t="s">
        <v>14</v>
      </c>
      <c r="S38" s="3" t="s">
        <v>15</v>
      </c>
      <c r="T38" s="3" t="s">
        <v>16</v>
      </c>
      <c r="V38" s="3" t="s">
        <v>20</v>
      </c>
    </row>
    <row r="39" spans="2:22" x14ac:dyDescent="0.25">
      <c r="B39" s="13" t="s">
        <v>0</v>
      </c>
      <c r="C39" s="13"/>
      <c r="D39" s="13"/>
      <c r="E39" s="13"/>
      <c r="F39" s="13"/>
      <c r="G39" s="13"/>
      <c r="H39" s="13"/>
      <c r="I39" s="13"/>
      <c r="R39" s="8">
        <v>214</v>
      </c>
      <c r="S39" s="8">
        <v>12</v>
      </c>
      <c r="T39">
        <f>R39*S39</f>
        <v>2568</v>
      </c>
      <c r="V39">
        <f>+P39-T39</f>
        <v>-2568</v>
      </c>
    </row>
    <row r="40" spans="2:22" ht="75" x14ac:dyDescent="0.25">
      <c r="B40" s="6" t="s">
        <v>1</v>
      </c>
      <c r="C40" s="6" t="s">
        <v>2</v>
      </c>
      <c r="D40" s="7" t="s">
        <v>3</v>
      </c>
      <c r="E40" s="7" t="s">
        <v>13</v>
      </c>
      <c r="F40" s="7" t="s">
        <v>4</v>
      </c>
      <c r="G40" s="7" t="s">
        <v>5</v>
      </c>
      <c r="H40" s="7" t="s">
        <v>15</v>
      </c>
      <c r="I40" s="7" t="s">
        <v>6</v>
      </c>
      <c r="J40" s="7" t="s">
        <v>23</v>
      </c>
    </row>
    <row r="41" spans="2:22" x14ac:dyDescent="0.25">
      <c r="B41" s="1">
        <v>45383</v>
      </c>
      <c r="C41" s="1">
        <v>45409</v>
      </c>
      <c r="D41">
        <v>50</v>
      </c>
      <c r="E41">
        <v>125</v>
      </c>
      <c r="F41">
        <f>+D41+E41</f>
        <v>175</v>
      </c>
      <c r="G41" s="4">
        <f>+D41/F41</f>
        <v>0.2857142857142857</v>
      </c>
      <c r="H41">
        <v>12</v>
      </c>
      <c r="I41" s="5">
        <f>+C41-B41+1</f>
        <v>27</v>
      </c>
      <c r="J41" s="5">
        <f>G41*H41*I41</f>
        <v>92.571428571428569</v>
      </c>
    </row>
    <row r="42" spans="2:22" x14ac:dyDescent="0.25">
      <c r="B42" s="1">
        <v>45410</v>
      </c>
      <c r="C42" s="1">
        <v>45426</v>
      </c>
      <c r="D42">
        <v>0</v>
      </c>
      <c r="E42">
        <v>174</v>
      </c>
      <c r="F42">
        <f t="shared" ref="F42:F50" si="4">+D42+E42</f>
        <v>174</v>
      </c>
      <c r="G42" s="4">
        <f>+D42/F42</f>
        <v>0</v>
      </c>
      <c r="H42">
        <v>12</v>
      </c>
      <c r="I42" s="5">
        <f t="shared" ref="I42" si="5">+C42-B42+1</f>
        <v>17</v>
      </c>
      <c r="J42" s="5">
        <f t="shared" ref="J42:J47" si="6">G42*H42*I42</f>
        <v>0</v>
      </c>
    </row>
    <row r="43" spans="2:22" x14ac:dyDescent="0.25">
      <c r="B43" s="1">
        <v>45427</v>
      </c>
      <c r="C43" s="1">
        <v>45427</v>
      </c>
      <c r="D43">
        <v>0</v>
      </c>
      <c r="E43">
        <v>174</v>
      </c>
      <c r="F43">
        <f t="shared" si="4"/>
        <v>174</v>
      </c>
      <c r="G43" s="4">
        <f>+D43/F43</f>
        <v>0</v>
      </c>
      <c r="H43">
        <v>12</v>
      </c>
      <c r="I43" s="5">
        <v>1</v>
      </c>
      <c r="J43" s="5">
        <f t="shared" si="6"/>
        <v>0</v>
      </c>
    </row>
    <row r="44" spans="2:22" x14ac:dyDescent="0.25">
      <c r="B44" s="1">
        <v>45428</v>
      </c>
      <c r="C44" s="1">
        <v>45440</v>
      </c>
      <c r="D44">
        <v>50</v>
      </c>
      <c r="E44">
        <v>124</v>
      </c>
      <c r="F44">
        <f t="shared" si="4"/>
        <v>174</v>
      </c>
      <c r="G44" s="4">
        <f>+D44/F44</f>
        <v>0.28735632183908044</v>
      </c>
      <c r="H44">
        <v>12</v>
      </c>
      <c r="I44" s="5">
        <f t="shared" ref="I44:I46" si="7">+C44-B44+1</f>
        <v>13</v>
      </c>
      <c r="J44" s="5">
        <f t="shared" si="6"/>
        <v>44.827586206896548</v>
      </c>
    </row>
    <row r="45" spans="2:22" x14ac:dyDescent="0.25">
      <c r="B45" s="1">
        <v>45441</v>
      </c>
      <c r="C45" s="1">
        <v>45445</v>
      </c>
      <c r="D45">
        <v>75</v>
      </c>
      <c r="E45">
        <v>99</v>
      </c>
      <c r="F45">
        <f t="shared" si="4"/>
        <v>174</v>
      </c>
      <c r="G45" s="4">
        <f t="shared" ref="G45:G50" si="8">+D45/F45</f>
        <v>0.43103448275862066</v>
      </c>
      <c r="H45">
        <v>12</v>
      </c>
      <c r="I45" s="5">
        <f t="shared" si="7"/>
        <v>5</v>
      </c>
      <c r="J45" s="5">
        <f t="shared" si="6"/>
        <v>25.862068965517242</v>
      </c>
    </row>
    <row r="46" spans="2:22" x14ac:dyDescent="0.25">
      <c r="B46" s="1">
        <v>45446</v>
      </c>
      <c r="C46" s="1">
        <v>45452</v>
      </c>
      <c r="D46">
        <v>78</v>
      </c>
      <c r="E46">
        <v>96</v>
      </c>
      <c r="F46">
        <f t="shared" si="4"/>
        <v>174</v>
      </c>
      <c r="G46" s="4">
        <f t="shared" si="8"/>
        <v>0.44827586206896552</v>
      </c>
      <c r="H46">
        <v>12</v>
      </c>
      <c r="I46" s="5">
        <f t="shared" si="7"/>
        <v>7</v>
      </c>
      <c r="J46" s="5">
        <f t="shared" si="6"/>
        <v>37.655172413793103</v>
      </c>
    </row>
    <row r="47" spans="2:22" x14ac:dyDescent="0.25">
      <c r="B47" s="1">
        <v>45453</v>
      </c>
      <c r="C47" s="1">
        <v>45453</v>
      </c>
      <c r="D47">
        <v>0</v>
      </c>
      <c r="E47">
        <v>174</v>
      </c>
      <c r="F47">
        <f t="shared" si="4"/>
        <v>174</v>
      </c>
      <c r="G47" s="4">
        <f t="shared" si="8"/>
        <v>0</v>
      </c>
      <c r="H47">
        <v>12</v>
      </c>
      <c r="I47" s="5">
        <f>1</f>
        <v>1</v>
      </c>
      <c r="J47" s="5">
        <f t="shared" si="6"/>
        <v>0</v>
      </c>
    </row>
    <row r="48" spans="2:22" x14ac:dyDescent="0.25">
      <c r="B48" s="1">
        <v>45454</v>
      </c>
      <c r="C48" s="1">
        <v>45519</v>
      </c>
      <c r="D48">
        <v>48</v>
      </c>
      <c r="E48">
        <v>126</v>
      </c>
      <c r="F48">
        <f t="shared" si="4"/>
        <v>174</v>
      </c>
      <c r="G48" s="4">
        <f t="shared" si="8"/>
        <v>0.27586206896551724</v>
      </c>
      <c r="H48">
        <v>12</v>
      </c>
      <c r="I48" s="5">
        <f t="shared" ref="I48:I50" si="9">+C48-B48+1</f>
        <v>66</v>
      </c>
      <c r="J48" s="5">
        <f>G48*H48*I48</f>
        <v>218.48275862068965</v>
      </c>
    </row>
    <row r="49" spans="2:10" x14ac:dyDescent="0.25">
      <c r="B49" s="1">
        <v>45520</v>
      </c>
      <c r="C49" s="1">
        <v>45528</v>
      </c>
      <c r="D49">
        <v>48</v>
      </c>
      <c r="E49">
        <v>126</v>
      </c>
      <c r="F49">
        <f t="shared" si="4"/>
        <v>174</v>
      </c>
      <c r="G49" s="4">
        <f t="shared" si="8"/>
        <v>0.27586206896551724</v>
      </c>
      <c r="H49">
        <v>12</v>
      </c>
      <c r="I49" s="5">
        <f t="shared" si="9"/>
        <v>9</v>
      </c>
      <c r="J49" s="5">
        <f t="shared" ref="J49:J50" si="10">G49*H49*I49</f>
        <v>29.793103448275861</v>
      </c>
    </row>
    <row r="50" spans="2:10" x14ac:dyDescent="0.25">
      <c r="B50" s="1">
        <v>45529</v>
      </c>
      <c r="C50" s="1">
        <v>45596</v>
      </c>
      <c r="D50">
        <v>0</v>
      </c>
      <c r="E50">
        <v>173</v>
      </c>
      <c r="F50">
        <f t="shared" si="4"/>
        <v>173</v>
      </c>
      <c r="G50" s="4">
        <f t="shared" si="8"/>
        <v>0</v>
      </c>
      <c r="H50">
        <v>12</v>
      </c>
      <c r="I50" s="5">
        <f t="shared" si="9"/>
        <v>68</v>
      </c>
      <c r="J50" s="5">
        <f t="shared" si="10"/>
        <v>0</v>
      </c>
    </row>
    <row r="51" spans="2:10" x14ac:dyDescent="0.25">
      <c r="I51" s="5"/>
    </row>
    <row r="56" spans="2:10" x14ac:dyDescent="0.25">
      <c r="H56" s="11" t="s">
        <v>29</v>
      </c>
      <c r="I56" s="11"/>
      <c r="J56" s="8">
        <f>SUM(J41:J50)</f>
        <v>449.192118226601</v>
      </c>
    </row>
    <row r="57" spans="2:10" x14ac:dyDescent="0.25">
      <c r="H57" t="s">
        <v>30</v>
      </c>
      <c r="J57" s="8">
        <f>+J30</f>
        <v>4350.923511224627</v>
      </c>
    </row>
    <row r="58" spans="2:10" x14ac:dyDescent="0.25">
      <c r="H58" s="12" t="s">
        <v>21</v>
      </c>
      <c r="I58" s="12"/>
      <c r="J58" s="8">
        <f>+J56+J57</f>
        <v>4800.1156294512275</v>
      </c>
    </row>
    <row r="60" spans="2:10" x14ac:dyDescent="0.25">
      <c r="H60" t="s">
        <v>33</v>
      </c>
      <c r="J60" s="10">
        <f>+J58/Q13</f>
        <v>0.61920996251950822</v>
      </c>
    </row>
    <row r="61" spans="2:10" x14ac:dyDescent="0.25">
      <c r="H61" t="s">
        <v>34</v>
      </c>
      <c r="J61" s="9">
        <f>1-J60</f>
        <v>0.38079003748049178</v>
      </c>
    </row>
  </sheetData>
  <mergeCells count="6">
    <mergeCell ref="H58:I58"/>
    <mergeCell ref="B13:I13"/>
    <mergeCell ref="H30:I30"/>
    <mergeCell ref="H31:I31"/>
    <mergeCell ref="B39:I39"/>
    <mergeCell ref="H56:I5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Nighttime Curtailment</vt:lpstr>
      <vt:lpstr>2024 Curtailments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Payne, Manzell</dc:creator>
  <cp:lastModifiedBy>Hildebrand, Tiffany</cp:lastModifiedBy>
  <dcterms:created xsi:type="dcterms:W3CDTF">2024-12-03T14:57:20Z</dcterms:created>
  <dcterms:modified xsi:type="dcterms:W3CDTF">2024-12-03T22:40:37Z</dcterms:modified>
</cp:coreProperties>
</file>