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Y:\Regulatory\Misc Filings\Cogeneration filings\2025\MO\Ready to File\"/>
    </mc:Choice>
  </mc:AlternateContent>
  <xr:revisionPtr revIDLastSave="0" documentId="13_ncr:1_{AE27799C-BF5C-49EC-96E2-6F2BEC38F85B}" xr6:coauthVersionLast="47" xr6:coauthVersionMax="47" xr10:uidLastSave="{00000000-0000-0000-0000-000000000000}"/>
  <bookViews>
    <workbookView xWindow="-118" yWindow="-118" windowWidth="25370" windowHeight="13759" tabRatio="716" xr2:uid="{4B59EC49-3BFF-432E-8637-8ED7303ECDD8}"/>
  </bookViews>
  <sheets>
    <sheet name="Tariff Rate" sheetId="8" r:id="rId1"/>
    <sheet name="Marginal Cost Summary" sheetId="3" r:id="rId2"/>
    <sheet name="Price Pivot" sheetId="2" r:id="rId3"/>
    <sheet name="Price Data" sheetId="1" r:id="rId4"/>
    <sheet name="Hour Data" sheetId="4" r:id="rId5"/>
    <sheet name="Load &amp; Capability-10Yr" sheetId="9" r:id="rId6"/>
    <sheet name="Avoided Capacity" sheetId="6" r:id="rId7"/>
    <sheet name="2023 NSI" sheetId="7" r:id="rId8"/>
  </sheets>
  <definedNames>
    <definedName name="_Order1" hidden="1">255</definedName>
    <definedName name="_Order2" hidden="1">255</definedName>
    <definedName name="_PG1">#REF!</definedName>
    <definedName name="_PG2">#REF!</definedName>
    <definedName name="_PG3">#REF!</definedName>
    <definedName name="_PG5">#REF!</definedName>
    <definedName name="_PG6">#REF!</definedName>
    <definedName name="_PG7">#REF!</definedName>
    <definedName name="_PG8">#REF!</definedName>
    <definedName name="CUST">#REF!</definedName>
    <definedName name="GSSCALC">#REF!</definedName>
    <definedName name="PG4_1">#REF!</definedName>
    <definedName name="PG4_2">#REF!</definedName>
    <definedName name="PGEBS">#REF!</definedName>
    <definedName name="PGGEN">#REF!</definedName>
    <definedName name="PGGEN1">#REF!</definedName>
    <definedName name="PGGEN2">#REF!</definedName>
    <definedName name="PGGEN3">#REF!</definedName>
    <definedName name="PGGEN4">#REF!</definedName>
    <definedName name="PGINPUT">#REF!</definedName>
    <definedName name="PR_RPTS_TO_FILE">#REF!</definedName>
    <definedName name="_xlnm.Print_Area" localSheetId="0">'Tariff Rate'!$B$1:$L$45</definedName>
    <definedName name="_xlnm.Print_Area">'Tariff Rate'!$A$1:$L$19</definedName>
    <definedName name="PRINT_AREA_A">#REF!</definedName>
    <definedName name="PRINT_AREA_MI_A">#REF!</definedName>
    <definedName name="PRINTALL">#REF!</definedName>
    <definedName name="PRINTCON">#REF!</definedName>
    <definedName name="PRINTCONW">#REF!</definedName>
    <definedName name="PRINTEBS">#REF!</definedName>
    <definedName name="PRINTGEN">#REF!</definedName>
    <definedName name="PRINTLOOK">#REF!</definedName>
    <definedName name="PRINTTRAN">#REF!</definedName>
    <definedName name="PRINTTRANW">#REF!</definedName>
    <definedName name="PRTOFILE">#REF!</definedName>
    <definedName name="RUNSETUPL">#REF!</definedName>
    <definedName name="RUNSETUPP">#REF!</definedName>
    <definedName name="SPOT10A">#REF!</definedName>
    <definedName name="Spot11A">#REF!</definedName>
    <definedName name="spot1a">#REF!</definedName>
    <definedName name="spot20a">#REF!</definedName>
    <definedName name="SPOT21A">#REF!</definedName>
    <definedName name="SPOT22A">#REF!</definedName>
    <definedName name="SPOT23A">#REF!</definedName>
    <definedName name="SPOT24A">#REF!</definedName>
    <definedName name="SPOT25A">#REF!</definedName>
    <definedName name="spot2a">#REF!</definedName>
    <definedName name="spot3a">#REF!</definedName>
    <definedName name="SPOT4A">#REF!</definedName>
    <definedName name="SPOT7A">#REF!</definedName>
    <definedName name="SPOT8A">#REF!</definedName>
    <definedName name="SPOT9A">#REF!</definedName>
    <definedName name="SUBGROUP">#REF!</definedName>
    <definedName name="SYSINFO">#REF!</definedName>
    <definedName name="SYSINFO_A">#REF!</definedName>
    <definedName name="UPDAT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7" i="9" l="1"/>
  <c r="P7" i="9"/>
  <c r="E7" i="9"/>
  <c r="R7" i="9" s="1"/>
  <c r="D7" i="9"/>
  <c r="F7" i="9" l="1"/>
  <c r="F5" i="6"/>
  <c r="B32" i="3"/>
  <c r="E30" i="8"/>
  <c r="B19" i="3"/>
  <c r="F92" i="3"/>
  <c r="F91" i="3"/>
  <c r="F88" i="3"/>
  <c r="F87" i="3"/>
  <c r="F95" i="3"/>
  <c r="F79" i="3"/>
  <c r="F78" i="3"/>
  <c r="F75" i="3"/>
  <c r="F74" i="3"/>
  <c r="F82" i="3"/>
  <c r="F66" i="3"/>
  <c r="F65" i="3"/>
  <c r="F62" i="3"/>
  <c r="F61" i="3"/>
  <c r="F69" i="3"/>
  <c r="F53" i="3"/>
  <c r="F52" i="3"/>
  <c r="F49" i="3"/>
  <c r="F48" i="3"/>
  <c r="F56" i="3"/>
  <c r="F40" i="3"/>
  <c r="I30" i="8" s="1"/>
  <c r="F39" i="3"/>
  <c r="I29" i="8" s="1"/>
  <c r="F36" i="3"/>
  <c r="I25" i="8" s="1"/>
  <c r="F35" i="3"/>
  <c r="I24" i="8" s="1"/>
  <c r="F43" i="3"/>
  <c r="B12" i="3"/>
  <c r="B13" i="3" s="1"/>
  <c r="F27" i="3"/>
  <c r="C30" i="8" s="1"/>
  <c r="F26" i="3"/>
  <c r="C29" i="8" s="1"/>
  <c r="F23" i="3"/>
  <c r="C25" i="8" s="1"/>
  <c r="F22" i="3"/>
  <c r="C24" i="8" s="1"/>
  <c r="F30" i="3"/>
  <c r="S7" i="9" l="1"/>
  <c r="G7" i="9"/>
  <c r="K24" i="8"/>
  <c r="E24" i="8"/>
  <c r="K25" i="8"/>
  <c r="K30" i="8"/>
  <c r="K29" i="8"/>
  <c r="D93" i="3"/>
  <c r="D50" i="3"/>
  <c r="D76" i="3"/>
  <c r="D80" i="3"/>
  <c r="D63" i="3"/>
  <c r="D41" i="3"/>
  <c r="D24" i="3"/>
  <c r="E25" i="8"/>
  <c r="D28" i="3"/>
  <c r="E29" i="8"/>
  <c r="D67" i="3"/>
  <c r="B14" i="3"/>
  <c r="B45" i="3"/>
  <c r="D54" i="3"/>
  <c r="D37" i="3"/>
  <c r="D89" i="3"/>
  <c r="T7" i="9" l="1"/>
  <c r="H7" i="9"/>
  <c r="E37" i="3"/>
  <c r="E80" i="3"/>
  <c r="E41" i="3"/>
  <c r="D95" i="3"/>
  <c r="E89" i="3" s="1"/>
  <c r="D43" i="3"/>
  <c r="D82" i="3"/>
  <c r="E76" i="3" s="1"/>
  <c r="D69" i="3"/>
  <c r="E63" i="3" s="1"/>
  <c r="D30" i="3"/>
  <c r="E22" i="3" s="1"/>
  <c r="B58" i="3"/>
  <c r="B15" i="3"/>
  <c r="D56" i="3"/>
  <c r="E50" i="3" s="1"/>
  <c r="I7" i="9" l="1"/>
  <c r="U7" i="9"/>
  <c r="E95" i="3"/>
  <c r="E88" i="3"/>
  <c r="E92" i="3"/>
  <c r="E87" i="3"/>
  <c r="E91" i="3"/>
  <c r="E56" i="3"/>
  <c r="E52" i="3"/>
  <c r="E48" i="3"/>
  <c r="E49" i="3"/>
  <c r="E53" i="3"/>
  <c r="E69" i="3"/>
  <c r="E61" i="3"/>
  <c r="E66" i="3"/>
  <c r="E65" i="3"/>
  <c r="E62" i="3"/>
  <c r="E82" i="3"/>
  <c r="E79" i="3"/>
  <c r="E74" i="3"/>
  <c r="E78" i="3"/>
  <c r="E75" i="3"/>
  <c r="E93" i="3"/>
  <c r="E67" i="3"/>
  <c r="E43" i="3"/>
  <c r="E40" i="3"/>
  <c r="E35" i="3"/>
  <c r="E36" i="3"/>
  <c r="E39" i="3"/>
  <c r="E54" i="3"/>
  <c r="E27" i="3"/>
  <c r="E24" i="3"/>
  <c r="E23" i="3"/>
  <c r="E30" i="3"/>
  <c r="E26" i="3"/>
  <c r="E28" i="3"/>
  <c r="B16" i="3"/>
  <c r="B84" i="3" s="1"/>
  <c r="B71" i="3"/>
  <c r="J7" i="9" l="1"/>
  <c r="V7" i="9"/>
  <c r="W7" i="9" l="1"/>
  <c r="K7" i="9"/>
  <c r="X7" i="9" l="1"/>
  <c r="L7" i="9"/>
  <c r="I36" i="8"/>
  <c r="I42" i="8" s="1"/>
  <c r="C36" i="8"/>
  <c r="C42" i="8" s="1"/>
  <c r="Y7" i="9" l="1"/>
  <c r="M7" i="9"/>
  <c r="Z7" i="9" s="1"/>
  <c r="K31" i="8"/>
  <c r="E31" i="8"/>
  <c r="E26" i="8" l="1"/>
  <c r="K26" i="8"/>
  <c r="I43" i="8" l="1"/>
  <c r="I44" i="8"/>
  <c r="C43" i="8"/>
  <c r="C44" i="8"/>
  <c r="C45" i="8" l="1"/>
  <c r="I45" i="8"/>
  <c r="I38" i="8"/>
  <c r="C38" i="8"/>
  <c r="I37" i="8"/>
  <c r="C37" i="8"/>
  <c r="I39" i="8" l="1"/>
  <c r="L45" i="8"/>
  <c r="C39" i="8"/>
  <c r="L39" i="8" l="1"/>
  <c r="E8" i="8" s="1"/>
  <c r="E12" i="8" s="1"/>
  <c r="G8" i="8"/>
  <c r="G12" i="8" s="1"/>
  <c r="E14" i="8" l="1"/>
</calcChain>
</file>

<file path=xl/sharedStrings.xml><?xml version="1.0" encoding="utf-8"?>
<sst xmlns="http://schemas.openxmlformats.org/spreadsheetml/2006/main" count="371" uniqueCount="166">
  <si>
    <t>Year</t>
  </si>
  <si>
    <t>Peak (MW)</t>
  </si>
  <si>
    <t>Annual Avg Marg Cost</t>
  </si>
  <si>
    <t>Summer On-Peak Avg Marg Cost</t>
  </si>
  <si>
    <t>Summer Off-Peak Avg Marg Cost</t>
  </si>
  <si>
    <t>Winter On-Peak Avg Marg Cost</t>
  </si>
  <si>
    <t>Winter Off-Peak Avg Marg Cost</t>
  </si>
  <si>
    <t>Assumptions</t>
  </si>
  <si>
    <t>Average Marginal Costs $/Mwh</t>
  </si>
  <si>
    <t>Summer</t>
  </si>
  <si>
    <t>Winter</t>
  </si>
  <si>
    <t>On-Peak</t>
  </si>
  <si>
    <t>Off-Peak</t>
  </si>
  <si>
    <t>Period</t>
  </si>
  <si>
    <t>Summer On-Peak</t>
  </si>
  <si>
    <t>Total Summer</t>
  </si>
  <si>
    <t>Summer Off-Peak</t>
  </si>
  <si>
    <t>Winter On-Peak</t>
  </si>
  <si>
    <t>Winter Off-Peak</t>
  </si>
  <si>
    <t>Total Winter</t>
  </si>
  <si>
    <t>Total</t>
  </si>
  <si>
    <t>Hours</t>
  </si>
  <si>
    <t>% of</t>
  </si>
  <si>
    <t>Average</t>
  </si>
  <si>
    <t>Marg Cost</t>
  </si>
  <si>
    <t>*On peak hours are M-F 06:00-22:00</t>
  </si>
  <si>
    <t>*Winter months are January-May, October - December</t>
  </si>
  <si>
    <t>*Summer months are June-September</t>
  </si>
  <si>
    <t>THE EMPIRE DISTRICT ELECTRIC COMPANY -- SUMMARY OF FUEL AND PURCHASED POWER</t>
  </si>
  <si>
    <t>A</t>
  </si>
  <si>
    <t>B</t>
  </si>
  <si>
    <t>GENERATION COST</t>
  </si>
  <si>
    <t>REVENUE</t>
  </si>
  <si>
    <t>NET</t>
  </si>
  <si>
    <t>MWH</t>
  </si>
  <si>
    <t>$</t>
  </si>
  <si>
    <t>$/MWH</t>
  </si>
  <si>
    <t>GENERATING UNITS</t>
  </si>
  <si>
    <t>Iatan 1</t>
  </si>
  <si>
    <t>Iatan 2</t>
  </si>
  <si>
    <t>Plum Point Own</t>
  </si>
  <si>
    <t>Riverton 10-11</t>
  </si>
  <si>
    <t>EC 1-2</t>
  </si>
  <si>
    <t>EC 3-4</t>
  </si>
  <si>
    <t>State Line 1</t>
  </si>
  <si>
    <t>State Line CC</t>
  </si>
  <si>
    <t>Nat. Gas Trans/Stor</t>
  </si>
  <si>
    <t>TOTAL THERMAL</t>
  </si>
  <si>
    <t>Ozark Beach</t>
  </si>
  <si>
    <t>PPA</t>
  </si>
  <si>
    <t>Plum Point PPA</t>
  </si>
  <si>
    <t>Elk River PPA</t>
  </si>
  <si>
    <t>Meridian Way PPA</t>
  </si>
  <si>
    <t>TOTAL PPA</t>
  </si>
  <si>
    <t>RESOURCE</t>
  </si>
  <si>
    <t>Resettlements/Adjustments</t>
  </si>
  <si>
    <t>Capacity</t>
  </si>
  <si>
    <t>TOTAL W DMD</t>
  </si>
  <si>
    <t>TOTAL W/O DMD</t>
  </si>
  <si>
    <t>LOAD CHARGES</t>
  </si>
  <si>
    <t>SPP Chg - EDE Load</t>
  </si>
  <si>
    <t>Ancillary/Other</t>
  </si>
  <si>
    <t>Transmission</t>
  </si>
  <si>
    <t>NATIVE LOAD COST</t>
  </si>
  <si>
    <t>NET FPP</t>
  </si>
  <si>
    <t>NET FPP W DMD</t>
  </si>
  <si>
    <t>NET FPP W/O DMD</t>
  </si>
  <si>
    <r>
      <t xml:space="preserve">MO FAC </t>
    </r>
    <r>
      <rPr>
        <sz val="7"/>
        <color theme="1"/>
        <rFont val="Calibri"/>
        <family val="2"/>
        <scheme val="minor"/>
      </rPr>
      <t>(Total Company Basis)</t>
    </r>
    <r>
      <rPr>
        <sz val="10"/>
        <color theme="1"/>
        <rFont val="Calibri"/>
        <family val="2"/>
        <scheme val="minor"/>
      </rPr>
      <t>:</t>
    </r>
  </si>
  <si>
    <t>TRANS</t>
  </si>
  <si>
    <t>Transmission Exp</t>
  </si>
  <si>
    <t>Transmission Rev</t>
  </si>
  <si>
    <t>SPP CONE</t>
  </si>
  <si>
    <t>$/kW-yr</t>
  </si>
  <si>
    <t>Months</t>
  </si>
  <si>
    <t>Avoided Capacity</t>
  </si>
  <si>
    <t>$/kW-month</t>
  </si>
  <si>
    <t>Liberty - Empire District Electric</t>
  </si>
  <si>
    <t xml:space="preserve">Year  </t>
  </si>
  <si>
    <t xml:space="preserve">Projected :  </t>
  </si>
  <si>
    <t>Interruptible</t>
  </si>
  <si>
    <t>Net Peak with Interruptible</t>
  </si>
  <si>
    <t xml:space="preserve"> </t>
  </si>
  <si>
    <t>Iatan</t>
  </si>
  <si>
    <t>Plum Point (own)</t>
  </si>
  <si>
    <t>Riverton 10</t>
  </si>
  <si>
    <t>Riverton 11</t>
  </si>
  <si>
    <t>Energy Center 3</t>
  </si>
  <si>
    <t>Energy Center 4</t>
  </si>
  <si>
    <t>State Line C.C.</t>
  </si>
  <si>
    <t>Plum Point PPA (50 MW)</t>
  </si>
  <si>
    <t>System Sale</t>
  </si>
  <si>
    <t>Total Capacity</t>
  </si>
  <si>
    <t>Capacity Margin Required</t>
  </si>
  <si>
    <t>Capacity Responsibility</t>
  </si>
  <si>
    <t>Capacity Balance</t>
  </si>
  <si>
    <t>Reserve Margin</t>
  </si>
  <si>
    <t>Capacity Margin</t>
  </si>
  <si>
    <t>CM = (Total Cap - Peak)/Total Cap</t>
  </si>
  <si>
    <t>RM = (Total Cap - Peak)/Peak</t>
  </si>
  <si>
    <t>*Off peak hours are M-F 00:00-06:00, 22:00-24:00, weekends,</t>
  </si>
  <si>
    <t xml:space="preserve">  and NERC holidays</t>
  </si>
  <si>
    <t>The Empire District Electric Company (d.b.a. Liberty)</t>
  </si>
  <si>
    <t>Cogeneration Rate Calculation</t>
  </si>
  <si>
    <t>Line No.</t>
  </si>
  <si>
    <t>Description:</t>
  </si>
  <si>
    <t>Source</t>
  </si>
  <si>
    <t>1.</t>
  </si>
  <si>
    <t>Avoided Energy Cost</t>
  </si>
  <si>
    <t>2.</t>
  </si>
  <si>
    <t>Transmission Loss Factor</t>
  </si>
  <si>
    <t>3.</t>
  </si>
  <si>
    <t>Cogeneration Purchase Rate</t>
  </si>
  <si>
    <t>Calculated: Line 1 * Line 2</t>
  </si>
  <si>
    <t>4.</t>
  </si>
  <si>
    <t>Summer / Winter Differential</t>
  </si>
  <si>
    <t>Note:</t>
  </si>
  <si>
    <t>The Summer period is the four months of June through September.</t>
  </si>
  <si>
    <t>The Winter period is the remaining eight months.</t>
  </si>
  <si>
    <t>Average Marginal Costs</t>
  </si>
  <si>
    <t>SUMMER</t>
  </si>
  <si>
    <t>Avg Marg $</t>
  </si>
  <si>
    <t>Average Marginal Costs On-Peak</t>
  </si>
  <si>
    <t>Average Marginal Costs Off-Peak</t>
  </si>
  <si>
    <t>WINTER</t>
  </si>
  <si>
    <t>AVOIDED ENERGY COST</t>
  </si>
  <si>
    <t xml:space="preserve">( Marginal cost *on-peak/off-peak hours ) / total hours </t>
  </si>
  <si>
    <t>Calculation derived from EnCompass Model Data</t>
  </si>
  <si>
    <t>2021 Loss Study (2020 Data) performed pursuant to 20 CSR 4240-20.090(13).</t>
  </si>
  <si>
    <t>January 2025</t>
  </si>
  <si>
    <t>Load and Capability Forecast</t>
  </si>
  <si>
    <r>
      <t>Gross Peak</t>
    </r>
    <r>
      <rPr>
        <vertAlign val="superscript"/>
        <sz val="11"/>
        <rFont val="Calibri"/>
        <family val="2"/>
      </rPr>
      <t>(1)</t>
    </r>
  </si>
  <si>
    <t>Riverton 12 C.C.</t>
  </si>
  <si>
    <r>
      <t>Riverton CT Replacement</t>
    </r>
    <r>
      <rPr>
        <vertAlign val="superscript"/>
        <sz val="11"/>
        <rFont val="Calibri"/>
        <family val="2"/>
      </rPr>
      <t>(3)</t>
    </r>
  </si>
  <si>
    <t>Ozark Beach (16 MW)</t>
  </si>
  <si>
    <r>
      <t>Elk River Wind Farm PPA (150 MW)</t>
    </r>
    <r>
      <rPr>
        <vertAlign val="superscript"/>
        <sz val="11"/>
        <rFont val="Calibri"/>
        <family val="2"/>
      </rPr>
      <t>(2)</t>
    </r>
  </si>
  <si>
    <r>
      <t>Meridian Way Windfarm PPA (105 MW)</t>
    </r>
    <r>
      <rPr>
        <vertAlign val="superscript"/>
        <sz val="11"/>
        <rFont val="Calibri"/>
        <family val="2"/>
      </rPr>
      <t>(2)</t>
    </r>
  </si>
  <si>
    <r>
      <t>Neosho Ridge Wind (301 MW)</t>
    </r>
    <r>
      <rPr>
        <vertAlign val="superscript"/>
        <sz val="11"/>
        <rFont val="Calibri"/>
        <family val="2"/>
      </rPr>
      <t>(2)</t>
    </r>
  </si>
  <si>
    <r>
      <t>North Fork Ridge Wind (149 MW)</t>
    </r>
    <r>
      <rPr>
        <vertAlign val="superscript"/>
        <sz val="11"/>
        <rFont val="Calibri"/>
        <family val="2"/>
      </rPr>
      <t>(2)</t>
    </r>
  </si>
  <si>
    <r>
      <t>King's Point Wind (149 MW)</t>
    </r>
    <r>
      <rPr>
        <vertAlign val="superscript"/>
        <sz val="11"/>
        <rFont val="Calibri"/>
        <family val="2"/>
      </rPr>
      <t>(2)</t>
    </r>
  </si>
  <si>
    <t>*Performance Based Accreditation estimates used for thermal units beginning in 2026</t>
  </si>
  <si>
    <r>
      <rPr>
        <vertAlign val="superscript"/>
        <sz val="10"/>
        <rFont val="Calibri"/>
        <family val="2"/>
      </rPr>
      <t xml:space="preserve">(1) </t>
    </r>
    <r>
      <rPr>
        <sz val="10"/>
        <rFont val="Calibri"/>
        <family val="2"/>
      </rPr>
      <t>New Community Solar and Distributed Solar projects (per 2022 IRP) are included as a reduction to peaks and load</t>
    </r>
  </si>
  <si>
    <r>
      <rPr>
        <vertAlign val="superscript"/>
        <sz val="10"/>
        <rFont val="Calibri"/>
        <family val="2"/>
      </rPr>
      <t xml:space="preserve">(2) </t>
    </r>
    <r>
      <rPr>
        <sz val="10"/>
        <rFont val="Calibri"/>
        <family val="2"/>
      </rPr>
      <t>Current accreditation methodology for wind resources in 2025, 2024 ELCC study results for 2026 and beyond.</t>
    </r>
  </si>
  <si>
    <r>
      <rPr>
        <b/>
        <sz val="11"/>
        <color rgb="FFFF0000"/>
        <rFont val="Calibri"/>
        <family val="2"/>
        <scheme val="minor"/>
      </rPr>
      <t>S: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David Bussee</t>
    </r>
  </si>
  <si>
    <r>
      <rPr>
        <b/>
        <sz val="11"/>
        <color rgb="FFFF0000"/>
        <rFont val="Calibri"/>
        <family val="2"/>
        <scheme val="minor"/>
      </rPr>
      <t xml:space="preserve">Note: </t>
    </r>
    <r>
      <rPr>
        <sz val="11"/>
        <rFont val="Calibri"/>
        <family val="2"/>
        <scheme val="minor"/>
      </rPr>
      <t xml:space="preserve">Utilized to obtain Prior Year Avoided Capacity </t>
    </r>
  </si>
  <si>
    <t xml:space="preserve">Riverton 12 (CC) </t>
  </si>
  <si>
    <t>North Fork Ridge</t>
  </si>
  <si>
    <t>Kings Point</t>
  </si>
  <si>
    <t>Neosho Ridge</t>
  </si>
  <si>
    <t>TOTAL RENEWABLES</t>
  </si>
  <si>
    <t>TOTAL OWNED GENERATION</t>
  </si>
  <si>
    <t>Spot/MISO/Other</t>
  </si>
  <si>
    <t>Load Adjustment</t>
  </si>
  <si>
    <t>ARR/TCR/FTR (SPP/MISO)</t>
  </si>
  <si>
    <t>*MO FAC Base:  $8.70</t>
  </si>
  <si>
    <t>2025-2026 Average</t>
  </si>
  <si>
    <t>Costs are averaged for 2025-2026 cost years.</t>
  </si>
  <si>
    <r>
      <t>Utility-Scale Solar</t>
    </r>
    <r>
      <rPr>
        <vertAlign val="superscript"/>
        <sz val="11"/>
        <rFont val="Calibri"/>
        <family val="2"/>
      </rPr>
      <t>(3)</t>
    </r>
  </si>
  <si>
    <r>
      <t>Reserve Margin Required</t>
    </r>
    <r>
      <rPr>
        <vertAlign val="superscript"/>
        <sz val="11"/>
        <color theme="1"/>
        <rFont val="Calibri"/>
        <family val="2"/>
      </rPr>
      <t>(4)</t>
    </r>
  </si>
  <si>
    <r>
      <rPr>
        <vertAlign val="superscript"/>
        <sz val="10"/>
        <rFont val="Calibri"/>
        <family val="2"/>
      </rPr>
      <t xml:space="preserve">(3) </t>
    </r>
    <r>
      <rPr>
        <sz val="10"/>
        <rFont val="Calibri"/>
        <family val="2"/>
      </rPr>
      <t>From 2022 IRP; 2025 IRP in development.</t>
    </r>
  </si>
  <si>
    <r>
      <rPr>
        <vertAlign val="superscript"/>
        <sz val="10"/>
        <rFont val="Calibri"/>
        <family val="2"/>
      </rPr>
      <t>(4)</t>
    </r>
    <r>
      <rPr>
        <sz val="10"/>
        <rFont val="Calibri"/>
        <family val="2"/>
      </rPr>
      <t xml:space="preserve"> Planning reserve margin estimates from SPP beginning in 2026.</t>
    </r>
  </si>
  <si>
    <t>Based on Load Forecast 2025-2035</t>
  </si>
  <si>
    <r>
      <t xml:space="preserve">Energy Center 1 </t>
    </r>
    <r>
      <rPr>
        <vertAlign val="superscript"/>
        <sz val="11"/>
        <color theme="1"/>
        <rFont val="Calibri"/>
        <family val="2"/>
      </rPr>
      <t>(5)</t>
    </r>
  </si>
  <si>
    <r>
      <t xml:space="preserve">Energy Center 2 </t>
    </r>
    <r>
      <rPr>
        <vertAlign val="superscript"/>
        <sz val="11"/>
        <color theme="1"/>
        <rFont val="Calibri"/>
        <family val="2"/>
      </rPr>
      <t>(5)</t>
    </r>
  </si>
  <si>
    <r>
      <rPr>
        <vertAlign val="superscript"/>
        <sz val="10"/>
        <rFont val="Calibri"/>
        <family val="2"/>
      </rPr>
      <t>(5)</t>
    </r>
    <r>
      <rPr>
        <sz val="10"/>
        <rFont val="Calibri"/>
        <family val="2"/>
      </rPr>
      <t xml:space="preserve"> The 2025 IRP is still under development and retirements of existing resources are still being analyzed.  For purposes of this report Energy Center Units 1-2 are still operating through 2035.</t>
    </r>
  </si>
  <si>
    <t>HIGHLY CONFIDENTIAL  20 CSR 4240-2.135(4)</t>
  </si>
  <si>
    <t>YEAR TO DATE - DECEMBER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</si>
</sst>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_(* #,##0.0_);_(* \(#,##0.0\);_(* &quot;-&quot;??_);_(@_)"/>
    <numFmt numFmtId="167" formatCode="0.0"/>
    <numFmt numFmtId="168" formatCode="0.0000"/>
    <numFmt numFmtId="169" formatCode="0.00000"/>
    <numFmt numFmtId="170" formatCode="&quot;$&quot;#,##0.00"/>
    <numFmt numFmtId="171" formatCode="#,##0.0_);\(#,##0.0\)"/>
    <numFmt numFmtId="172" formatCode="0.000"/>
    <numFmt numFmtId="173" formatCode="_(&quot;$&quot;* #,##0.0000_);_(&quot;$&quot;* \(#,##0.0000\);_(&quot;$&quot;* &quot;-&quot;??_);_(@_)"/>
  </numFmts>
  <fonts count="5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4"/>
      <color theme="1"/>
      <name val="Grad"/>
      <family val="3"/>
    </font>
    <font>
      <b/>
      <u/>
      <sz val="12"/>
      <color theme="1"/>
      <name val="Grad"/>
      <family val="3"/>
    </font>
    <font>
      <b/>
      <sz val="12"/>
      <color theme="1"/>
      <name val="Grad"/>
      <family val="3"/>
    </font>
    <font>
      <sz val="14"/>
      <color theme="1"/>
      <name val="Grad"/>
      <family val="3"/>
    </font>
    <font>
      <sz val="12"/>
      <name val="Arial MT"/>
    </font>
    <font>
      <u val="singleAccounting"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sz val="8"/>
      <name val="Calibri"/>
      <family val="2"/>
    </font>
    <font>
      <sz val="12"/>
      <name val="Arial"/>
      <family val="2"/>
    </font>
    <font>
      <sz val="12"/>
      <name val="Poppins"/>
      <family val="3"/>
    </font>
    <font>
      <b/>
      <shadow/>
      <sz val="12"/>
      <color indexed="8"/>
      <name val="Poppins"/>
      <family val="3"/>
    </font>
    <font>
      <b/>
      <sz val="12"/>
      <color indexed="8"/>
      <name val="Poppins"/>
      <family val="3"/>
    </font>
    <font>
      <sz val="12"/>
      <color indexed="8"/>
      <name val="Poppins"/>
      <family val="3"/>
    </font>
    <font>
      <u/>
      <sz val="12"/>
      <color indexed="8"/>
      <name val="Poppins"/>
      <family val="3"/>
    </font>
    <font>
      <b/>
      <sz val="12"/>
      <name val="Poppins"/>
      <family val="3"/>
    </font>
    <font>
      <sz val="12"/>
      <color rgb="FFFF0000"/>
      <name val="Poppins"/>
      <family val="3"/>
    </font>
    <font>
      <sz val="11"/>
      <color indexed="8"/>
      <name val="Poppins"/>
      <family val="3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b/>
      <sz val="11"/>
      <name val="Calibri"/>
      <family val="2"/>
    </font>
    <font>
      <sz val="10"/>
      <name val="Calibri"/>
      <family val="2"/>
    </font>
    <font>
      <vertAlign val="superscript"/>
      <sz val="10"/>
      <name val="Calibri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 Unicode MS"/>
      <family val="2"/>
    </font>
    <font>
      <u/>
      <sz val="11"/>
      <color theme="10"/>
      <name val="Calibri"/>
      <family val="2"/>
      <scheme val="minor"/>
    </font>
    <font>
      <b/>
      <sz val="12"/>
      <name val="Poppins"/>
    </font>
    <font>
      <vertAlign val="superscript"/>
      <sz val="11"/>
      <color theme="1"/>
      <name val="Calibri"/>
      <family val="2"/>
    </font>
    <font>
      <b/>
      <sz val="11"/>
      <color rgb="FFFF0000"/>
      <name val="Calibri  "/>
    </font>
    <font>
      <sz val="11"/>
      <color rgb="FFFF0000"/>
      <name val="Calibri  "/>
    </font>
    <font>
      <sz val="11"/>
      <name val="Calibri  "/>
    </font>
    <font>
      <sz val="11"/>
      <color indexed="8"/>
      <name val="Calibri  "/>
    </font>
    <font>
      <sz val="11"/>
      <color theme="1"/>
      <name val="Calibri  "/>
    </font>
    <font>
      <u/>
      <sz val="11"/>
      <color theme="10"/>
      <name val="Calibri  "/>
    </font>
    <font>
      <b/>
      <sz val="11"/>
      <color theme="1"/>
      <name val="Calibri  "/>
    </font>
    <font>
      <b/>
      <sz val="11"/>
      <color rgb="FFFF0000"/>
      <name val="Calibri   "/>
    </font>
    <font>
      <b/>
      <sz val="11"/>
      <color indexed="8"/>
      <name val="Calibri  "/>
    </font>
    <font>
      <b/>
      <sz val="11"/>
      <name val="Calibri  "/>
    </font>
    <font>
      <sz val="11"/>
      <color theme="1"/>
      <name val="Symbol"/>
      <family val="1"/>
      <charset val="2"/>
    </font>
    <font>
      <b/>
      <sz val="12"/>
      <color rgb="FFFF0000"/>
      <name val="Poppins"/>
      <family val="3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gray125">
        <bgColor theme="0" tint="-0.14996795556505021"/>
      </patternFill>
    </fill>
    <fill>
      <patternFill patternType="solid">
        <fgColor theme="0" tint="-0.14999847407452621"/>
        <bgColor indexed="64"/>
      </patternFill>
    </fill>
    <fill>
      <patternFill patternType="gray125"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4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39" fontId="11" fillId="0" borderId="0"/>
    <xf numFmtId="0" fontId="4" fillId="0" borderId="0"/>
    <xf numFmtId="9" fontId="4" fillId="0" borderId="0" applyFont="0" applyFill="0" applyBorder="0" applyAlignment="0" applyProtection="0"/>
    <xf numFmtId="0" fontId="17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1" fillId="0" borderId="0"/>
    <xf numFmtId="44" fontId="2" fillId="0" borderId="0" applyFont="0" applyFill="0" applyBorder="0" applyAlignment="0" applyProtection="0"/>
    <xf numFmtId="0" fontId="42" fillId="0" borderId="0" applyNumberFormat="0" applyFill="0" applyBorder="0" applyAlignment="0" applyProtection="0"/>
  </cellStyleXfs>
  <cellXfs count="446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horizontal="left"/>
    </xf>
    <xf numFmtId="2" fontId="0" fillId="0" borderId="0" xfId="0" applyNumberFormat="1"/>
    <xf numFmtId="1" fontId="0" fillId="0" borderId="0" xfId="0" applyNumberFormat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0" xfId="0" applyBorder="1"/>
    <xf numFmtId="0" fontId="0" fillId="0" borderId="0" xfId="0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16" xfId="0" applyBorder="1"/>
    <xf numFmtId="1" fontId="0" fillId="0" borderId="16" xfId="0" applyNumberFormat="1" applyBorder="1"/>
    <xf numFmtId="164" fontId="0" fillId="0" borderId="0" xfId="1" applyNumberFormat="1" applyFont="1" applyBorder="1"/>
    <xf numFmtId="164" fontId="0" fillId="0" borderId="16" xfId="1" applyNumberFormat="1" applyFont="1" applyBorder="1"/>
    <xf numFmtId="2" fontId="0" fillId="0" borderId="21" xfId="0" applyNumberFormat="1" applyBorder="1" applyAlignment="1">
      <alignment horizontal="right"/>
    </xf>
    <xf numFmtId="2" fontId="0" fillId="0" borderId="22" xfId="0" applyNumberFormat="1" applyBorder="1" applyAlignment="1">
      <alignment horizontal="right"/>
    </xf>
    <xf numFmtId="2" fontId="0" fillId="0" borderId="3" xfId="0" applyNumberFormat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0" xfId="0" applyFill="1"/>
    <xf numFmtId="165" fontId="0" fillId="0" borderId="0" xfId="2" applyNumberFormat="1" applyFont="1" applyAlignment="1">
      <alignment horizontal="center"/>
    </xf>
    <xf numFmtId="165" fontId="6" fillId="0" borderId="0" xfId="3" applyNumberFormat="1" applyFont="1" applyFill="1" applyBorder="1"/>
    <xf numFmtId="0" fontId="3" fillId="6" borderId="3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33" xfId="0" applyFont="1" applyFill="1" applyBorder="1" applyAlignment="1">
      <alignment horizontal="center"/>
    </xf>
    <xf numFmtId="43" fontId="1" fillId="0" borderId="0" xfId="2" applyFont="1" applyFill="1" applyBorder="1" applyAlignment="1">
      <alignment horizontal="right"/>
    </xf>
    <xf numFmtId="0" fontId="0" fillId="0" borderId="28" xfId="0" applyBorder="1"/>
    <xf numFmtId="0" fontId="0" fillId="0" borderId="34" xfId="0" applyBorder="1"/>
    <xf numFmtId="165" fontId="6" fillId="0" borderId="35" xfId="3" applyNumberFormat="1" applyFont="1" applyFill="1" applyBorder="1"/>
    <xf numFmtId="43" fontId="6" fillId="0" borderId="0" xfId="2" applyFont="1" applyFill="1" applyBorder="1"/>
    <xf numFmtId="43" fontId="0" fillId="0" borderId="0" xfId="2" applyFont="1" applyFill="1" applyBorder="1"/>
    <xf numFmtId="43" fontId="6" fillId="0" borderId="35" xfId="2" applyFont="1" applyFill="1" applyBorder="1"/>
    <xf numFmtId="43" fontId="2" fillId="0" borderId="35" xfId="2" applyFont="1" applyBorder="1"/>
    <xf numFmtId="165" fontId="0" fillId="0" borderId="35" xfId="2" applyNumberFormat="1" applyFont="1" applyBorder="1"/>
    <xf numFmtId="43" fontId="1" fillId="0" borderId="0" xfId="2" applyFont="1" applyBorder="1"/>
    <xf numFmtId="43" fontId="0" fillId="0" borderId="0" xfId="2" applyFont="1" applyBorder="1"/>
    <xf numFmtId="43" fontId="0" fillId="0" borderId="35" xfId="2" applyFont="1" applyBorder="1"/>
    <xf numFmtId="0" fontId="0" fillId="0" borderId="35" xfId="0" applyBorder="1"/>
    <xf numFmtId="165" fontId="5" fillId="0" borderId="35" xfId="3" applyNumberFormat="1" applyFont="1" applyFill="1" applyBorder="1"/>
    <xf numFmtId="43" fontId="5" fillId="0" borderId="0" xfId="2" applyFont="1" applyFill="1" applyBorder="1"/>
    <xf numFmtId="43" fontId="5" fillId="0" borderId="35" xfId="2" applyFont="1" applyFill="1" applyBorder="1"/>
    <xf numFmtId="43" fontId="1" fillId="0" borderId="35" xfId="2" applyFont="1" applyBorder="1"/>
    <xf numFmtId="43" fontId="1" fillId="0" borderId="0" xfId="2" applyFont="1" applyFill="1" applyBorder="1"/>
    <xf numFmtId="43" fontId="0" fillId="0" borderId="0" xfId="2" applyFont="1" applyFill="1" applyBorder="1" applyAlignment="1">
      <alignment horizontal="right"/>
    </xf>
    <xf numFmtId="43" fontId="1" fillId="0" borderId="0" xfId="2" applyFont="1" applyBorder="1" applyAlignment="1">
      <alignment horizontal="right"/>
    </xf>
    <xf numFmtId="43" fontId="0" fillId="0" borderId="34" xfId="2" applyFont="1" applyBorder="1"/>
    <xf numFmtId="165" fontId="0" fillId="0" borderId="0" xfId="2" applyNumberFormat="1" applyFont="1" applyBorder="1"/>
    <xf numFmtId="165" fontId="1" fillId="0" borderId="0" xfId="2" applyNumberFormat="1" applyFont="1" applyFill="1" applyBorder="1"/>
    <xf numFmtId="43" fontId="1" fillId="0" borderId="35" xfId="2" applyFont="1" applyFill="1" applyBorder="1"/>
    <xf numFmtId="0" fontId="0" fillId="0" borderId="32" xfId="0" applyBorder="1"/>
    <xf numFmtId="0" fontId="0" fillId="0" borderId="1" xfId="0" applyBorder="1"/>
    <xf numFmtId="0" fontId="0" fillId="0" borderId="33" xfId="0" applyBorder="1"/>
    <xf numFmtId="0" fontId="0" fillId="0" borderId="14" xfId="0" applyBorder="1"/>
    <xf numFmtId="165" fontId="2" fillId="0" borderId="32" xfId="2" applyNumberFormat="1" applyFont="1" applyFill="1" applyBorder="1"/>
    <xf numFmtId="43" fontId="2" fillId="0" borderId="1" xfId="2" applyFont="1" applyFill="1" applyBorder="1"/>
    <xf numFmtId="43" fontId="2" fillId="0" borderId="32" xfId="2" applyFont="1" applyFill="1" applyBorder="1"/>
    <xf numFmtId="43" fontId="0" fillId="0" borderId="34" xfId="2" applyFont="1" applyFill="1" applyBorder="1" applyAlignment="1">
      <alignment horizontal="right"/>
    </xf>
    <xf numFmtId="43" fontId="2" fillId="0" borderId="0" xfId="2" applyFont="1" applyFill="1" applyBorder="1"/>
    <xf numFmtId="44" fontId="0" fillId="0" borderId="0" xfId="0" applyNumberFormat="1"/>
    <xf numFmtId="165" fontId="1" fillId="0" borderId="35" xfId="2" applyNumberFormat="1" applyFont="1" applyFill="1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36" xfId="0" applyBorder="1"/>
    <xf numFmtId="165" fontId="0" fillId="0" borderId="37" xfId="2" applyNumberFormat="1" applyFont="1" applyFill="1" applyBorder="1"/>
    <xf numFmtId="43" fontId="0" fillId="0" borderId="38" xfId="2" applyFont="1" applyFill="1" applyBorder="1"/>
    <xf numFmtId="43" fontId="2" fillId="0" borderId="35" xfId="2" applyFont="1" applyFill="1" applyBorder="1"/>
    <xf numFmtId="0" fontId="0" fillId="0" borderId="41" xfId="0" applyBorder="1"/>
    <xf numFmtId="0" fontId="1" fillId="0" borderId="41" xfId="0" applyFont="1" applyBorder="1"/>
    <xf numFmtId="0" fontId="0" fillId="0" borderId="42" xfId="0" applyBorder="1"/>
    <xf numFmtId="0" fontId="0" fillId="0" borderId="40" xfId="0" applyBorder="1"/>
    <xf numFmtId="43" fontId="1" fillId="0" borderId="43" xfId="2" applyFont="1" applyFill="1" applyBorder="1"/>
    <xf numFmtId="43" fontId="1" fillId="0" borderId="34" xfId="2" applyFont="1" applyBorder="1"/>
    <xf numFmtId="165" fontId="0" fillId="0" borderId="35" xfId="2" applyNumberFormat="1" applyFont="1" applyFill="1" applyBorder="1"/>
    <xf numFmtId="43" fontId="0" fillId="0" borderId="35" xfId="2" applyFont="1" applyFill="1" applyBorder="1"/>
    <xf numFmtId="43" fontId="0" fillId="0" borderId="34" xfId="2" applyFont="1" applyFill="1" applyBorder="1"/>
    <xf numFmtId="43" fontId="0" fillId="0" borderId="0" xfId="0" applyNumberFormat="1"/>
    <xf numFmtId="165" fontId="2" fillId="0" borderId="35" xfId="2" applyNumberFormat="1" applyFont="1" applyFill="1" applyBorder="1"/>
    <xf numFmtId="165" fontId="2" fillId="0" borderId="37" xfId="2" applyNumberFormat="1" applyFont="1" applyFill="1" applyBorder="1"/>
    <xf numFmtId="43" fontId="2" fillId="0" borderId="38" xfId="2" applyFont="1" applyBorder="1"/>
    <xf numFmtId="43" fontId="2" fillId="0" borderId="37" xfId="2" applyFont="1" applyFill="1" applyBorder="1"/>
    <xf numFmtId="165" fontId="0" fillId="5" borderId="43" xfId="2" applyNumberFormat="1" applyFont="1" applyFill="1" applyBorder="1"/>
    <xf numFmtId="43" fontId="0" fillId="5" borderId="41" xfId="2" applyFont="1" applyFill="1" applyBorder="1"/>
    <xf numFmtId="165" fontId="0" fillId="5" borderId="41" xfId="2" applyNumberFormat="1" applyFont="1" applyFill="1" applyBorder="1"/>
    <xf numFmtId="43" fontId="0" fillId="5" borderId="42" xfId="2" applyFont="1" applyFill="1" applyBorder="1"/>
    <xf numFmtId="165" fontId="0" fillId="5" borderId="35" xfId="2" applyNumberFormat="1" applyFont="1" applyFill="1" applyBorder="1"/>
    <xf numFmtId="43" fontId="0" fillId="5" borderId="0" xfId="2" applyFont="1" applyFill="1" applyBorder="1"/>
    <xf numFmtId="165" fontId="0" fillId="5" borderId="0" xfId="2" applyNumberFormat="1" applyFont="1" applyFill="1" applyBorder="1"/>
    <xf numFmtId="43" fontId="0" fillId="5" borderId="34" xfId="2" applyFont="1" applyFill="1" applyBorder="1"/>
    <xf numFmtId="165" fontId="0" fillId="5" borderId="37" xfId="2" applyNumberFormat="1" applyFont="1" applyFill="1" applyBorder="1"/>
    <xf numFmtId="43" fontId="0" fillId="5" borderId="38" xfId="2" applyFont="1" applyFill="1" applyBorder="1"/>
    <xf numFmtId="165" fontId="0" fillId="5" borderId="38" xfId="2" applyNumberFormat="1" applyFont="1" applyFill="1" applyBorder="1"/>
    <xf numFmtId="43" fontId="0" fillId="5" borderId="39" xfId="2" applyFont="1" applyFill="1" applyBorder="1"/>
    <xf numFmtId="0" fontId="0" fillId="5" borderId="0" xfId="0" applyFill="1"/>
    <xf numFmtId="166" fontId="0" fillId="5" borderId="35" xfId="2" applyNumberFormat="1" applyFont="1" applyFill="1" applyBorder="1"/>
    <xf numFmtId="43" fontId="0" fillId="5" borderId="35" xfId="2" applyFont="1" applyFill="1" applyBorder="1"/>
    <xf numFmtId="165" fontId="0" fillId="0" borderId="37" xfId="2" applyNumberFormat="1" applyFont="1" applyBorder="1"/>
    <xf numFmtId="43" fontId="0" fillId="0" borderId="38" xfId="2" applyFont="1" applyBorder="1"/>
    <xf numFmtId="0" fontId="0" fillId="5" borderId="38" xfId="0" applyFill="1" applyBorder="1"/>
    <xf numFmtId="0" fontId="13" fillId="0" borderId="0" xfId="0" applyFont="1"/>
    <xf numFmtId="165" fontId="15" fillId="0" borderId="35" xfId="2" applyNumberFormat="1" applyFont="1" applyBorder="1" applyAlignment="1">
      <alignment horizontal="center"/>
    </xf>
    <xf numFmtId="43" fontId="15" fillId="0" borderId="0" xfId="2" applyFont="1" applyBorder="1" applyAlignment="1">
      <alignment horizontal="center"/>
    </xf>
    <xf numFmtId="165" fontId="15" fillId="0" borderId="0" xfId="2" applyNumberFormat="1" applyFont="1" applyBorder="1" applyAlignment="1">
      <alignment horizontal="center"/>
    </xf>
    <xf numFmtId="43" fontId="15" fillId="0" borderId="0" xfId="2" applyFont="1" applyFill="1" applyBorder="1" applyAlignment="1"/>
    <xf numFmtId="165" fontId="15" fillId="0" borderId="0" xfId="2" applyNumberFormat="1" applyFont="1" applyFill="1" applyBorder="1" applyAlignment="1">
      <alignment horizontal="center"/>
    </xf>
    <xf numFmtId="43" fontId="15" fillId="0" borderId="34" xfId="2" applyFont="1" applyBorder="1" applyAlignment="1">
      <alignment horizontal="center"/>
    </xf>
    <xf numFmtId="43" fontId="0" fillId="0" borderId="0" xfId="2" applyFont="1" applyFill="1" applyBorder="1" applyAlignment="1">
      <alignment horizontal="center"/>
    </xf>
    <xf numFmtId="43" fontId="0" fillId="0" borderId="0" xfId="2" applyFont="1" applyBorder="1" applyAlignment="1">
      <alignment horizontal="center"/>
    </xf>
    <xf numFmtId="43" fontId="0" fillId="0" borderId="38" xfId="2" quotePrefix="1" applyFont="1" applyBorder="1" applyAlignment="1">
      <alignment horizontal="center"/>
    </xf>
    <xf numFmtId="43" fontId="0" fillId="5" borderId="43" xfId="2" applyFont="1" applyFill="1" applyBorder="1"/>
    <xf numFmtId="43" fontId="0" fillId="5" borderId="37" xfId="2" applyFont="1" applyFill="1" applyBorder="1"/>
    <xf numFmtId="0" fontId="0" fillId="8" borderId="0" xfId="0" applyFill="1"/>
    <xf numFmtId="0" fontId="16" fillId="8" borderId="0" xfId="0" applyFont="1" applyFill="1"/>
    <xf numFmtId="165" fontId="0" fillId="8" borderId="0" xfId="0" applyNumberFormat="1" applyFill="1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6" xfId="0" applyBorder="1" applyAlignment="1">
      <alignment horizontal="center"/>
    </xf>
    <xf numFmtId="0" fontId="4" fillId="0" borderId="0" xfId="5"/>
    <xf numFmtId="0" fontId="18" fillId="0" borderId="0" xfId="7" applyFont="1"/>
    <xf numFmtId="0" fontId="19" fillId="0" borderId="0" xfId="7" applyFont="1"/>
    <xf numFmtId="0" fontId="19" fillId="0" borderId="0" xfId="7" applyFont="1" applyAlignment="1">
      <alignment horizontal="right"/>
    </xf>
    <xf numFmtId="0" fontId="20" fillId="0" borderId="0" xfId="7" applyFont="1"/>
    <xf numFmtId="0" fontId="20" fillId="0" borderId="0" xfId="7" applyFont="1" applyAlignment="1">
      <alignment horizontal="right"/>
    </xf>
    <xf numFmtId="49" fontId="20" fillId="0" borderId="0" xfId="7" quotePrefix="1" applyNumberFormat="1" applyFont="1"/>
    <xf numFmtId="49" fontId="20" fillId="0" borderId="0" xfId="7" quotePrefix="1" applyNumberFormat="1" applyFont="1" applyAlignment="1">
      <alignment horizontal="right"/>
    </xf>
    <xf numFmtId="0" fontId="21" fillId="0" borderId="0" xfId="7" applyFont="1" applyAlignment="1">
      <alignment horizontal="centerContinuous"/>
    </xf>
    <xf numFmtId="0" fontId="18" fillId="0" borderId="0" xfId="7" applyFont="1" applyAlignment="1">
      <alignment horizontal="centerContinuous"/>
    </xf>
    <xf numFmtId="0" fontId="21" fillId="0" borderId="0" xfId="7" applyFont="1"/>
    <xf numFmtId="0" fontId="20" fillId="0" borderId="52" xfId="7" applyFont="1" applyBorder="1" applyAlignment="1">
      <alignment horizontal="center" wrapText="1"/>
    </xf>
    <xf numFmtId="0" fontId="21" fillId="0" borderId="53" xfId="7" applyFont="1" applyBorder="1"/>
    <xf numFmtId="0" fontId="20" fillId="0" borderId="52" xfId="7" applyFont="1" applyBorder="1" applyAlignment="1">
      <alignment horizontal="center"/>
    </xf>
    <xf numFmtId="0" fontId="22" fillId="0" borderId="53" xfId="7" applyFont="1" applyBorder="1"/>
    <xf numFmtId="0" fontId="21" fillId="0" borderId="20" xfId="7" applyFont="1" applyBorder="1"/>
    <xf numFmtId="0" fontId="18" fillId="0" borderId="21" xfId="7" applyFont="1" applyBorder="1"/>
    <xf numFmtId="0" fontId="21" fillId="0" borderId="0" xfId="7" applyFont="1" applyAlignment="1">
      <alignment vertical="center"/>
    </xf>
    <xf numFmtId="0" fontId="21" fillId="0" borderId="0" xfId="7" applyFont="1" applyAlignment="1">
      <alignment horizontal="left" vertical="center"/>
    </xf>
    <xf numFmtId="0" fontId="20" fillId="6" borderId="0" xfId="7" applyFont="1" applyFill="1" applyAlignment="1">
      <alignment horizontal="left" vertical="center"/>
    </xf>
    <xf numFmtId="0" fontId="21" fillId="0" borderId="54" xfId="7" applyFont="1" applyBorder="1"/>
    <xf numFmtId="0" fontId="21" fillId="0" borderId="1" xfId="7" applyFont="1" applyBorder="1" applyAlignment="1">
      <alignment vertical="center"/>
    </xf>
    <xf numFmtId="0" fontId="21" fillId="0" borderId="1" xfId="7" applyFont="1" applyBorder="1"/>
    <xf numFmtId="0" fontId="18" fillId="0" borderId="1" xfId="7" applyFont="1" applyBorder="1"/>
    <xf numFmtId="0" fontId="18" fillId="0" borderId="55" xfId="7" applyFont="1" applyBorder="1"/>
    <xf numFmtId="0" fontId="24" fillId="0" borderId="20" xfId="7" applyFont="1" applyBorder="1"/>
    <xf numFmtId="0" fontId="25" fillId="0" borderId="0" xfId="7" applyFont="1" applyAlignment="1">
      <alignment vertical="center"/>
    </xf>
    <xf numFmtId="0" fontId="24" fillId="0" borderId="23" xfId="7" applyFont="1" applyBorder="1"/>
    <xf numFmtId="0" fontId="25" fillId="0" borderId="16" xfId="7" applyFont="1" applyBorder="1" applyAlignment="1">
      <alignment vertical="center"/>
    </xf>
    <xf numFmtId="0" fontId="21" fillId="0" borderId="16" xfId="7" applyFont="1" applyBorder="1"/>
    <xf numFmtId="0" fontId="18" fillId="0" borderId="16" xfId="7" applyFont="1" applyBorder="1"/>
    <xf numFmtId="0" fontId="18" fillId="0" borderId="22" xfId="7" applyFont="1" applyBorder="1"/>
    <xf numFmtId="0" fontId="21" fillId="0" borderId="56" xfId="7" applyFont="1" applyBorder="1"/>
    <xf numFmtId="0" fontId="20" fillId="0" borderId="53" xfId="7" applyFont="1" applyBorder="1" applyAlignment="1">
      <alignment vertical="center"/>
    </xf>
    <xf numFmtId="0" fontId="18" fillId="0" borderId="53" xfId="7" applyFont="1" applyBorder="1"/>
    <xf numFmtId="0" fontId="18" fillId="0" borderId="57" xfId="7" applyFont="1" applyBorder="1"/>
    <xf numFmtId="0" fontId="23" fillId="0" borderId="21" xfId="7" applyFont="1" applyBorder="1"/>
    <xf numFmtId="0" fontId="20" fillId="0" borderId="0" xfId="7" applyFont="1" applyAlignment="1">
      <alignment vertical="center"/>
    </xf>
    <xf numFmtId="0" fontId="21" fillId="0" borderId="14" xfId="7" applyFont="1" applyBorder="1" applyAlignment="1">
      <alignment horizontal="center" wrapText="1"/>
    </xf>
    <xf numFmtId="0" fontId="21" fillId="0" borderId="1" xfId="7" applyFont="1" applyBorder="1" applyAlignment="1">
      <alignment horizontal="center" wrapText="1"/>
    </xf>
    <xf numFmtId="0" fontId="21" fillId="0" borderId="14" xfId="7" applyFont="1" applyBorder="1" applyAlignment="1">
      <alignment horizontal="center"/>
    </xf>
    <xf numFmtId="0" fontId="21" fillId="0" borderId="21" xfId="7" applyFont="1" applyBorder="1"/>
    <xf numFmtId="0" fontId="21" fillId="0" borderId="23" xfId="7" applyFont="1" applyBorder="1"/>
    <xf numFmtId="0" fontId="21" fillId="0" borderId="16" xfId="7" applyFont="1" applyBorder="1" applyAlignment="1">
      <alignment vertical="center"/>
    </xf>
    <xf numFmtId="14" fontId="18" fillId="0" borderId="0" xfId="7" applyNumberFormat="1" applyFont="1"/>
    <xf numFmtId="2" fontId="21" fillId="0" borderId="0" xfId="7" applyNumberFormat="1" applyFont="1"/>
    <xf numFmtId="0" fontId="0" fillId="0" borderId="0" xfId="0"/>
    <xf numFmtId="0" fontId="21" fillId="0" borderId="20" xfId="7" quotePrefix="1" applyFont="1" applyBorder="1" applyAlignment="1">
      <alignment horizontal="center" vertical="center"/>
    </xf>
    <xf numFmtId="0" fontId="21" fillId="0" borderId="0" xfId="7" applyFont="1" applyAlignment="1">
      <alignment horizontal="center" vertical="center"/>
    </xf>
    <xf numFmtId="0" fontId="18" fillId="0" borderId="0" xfId="7" applyFont="1" applyAlignment="1">
      <alignment vertical="center"/>
    </xf>
    <xf numFmtId="0" fontId="18" fillId="0" borderId="21" xfId="7" applyFont="1" applyBorder="1" applyAlignment="1">
      <alignment vertical="center"/>
    </xf>
    <xf numFmtId="0" fontId="21" fillId="0" borderId="20" xfId="7" applyFont="1" applyBorder="1" applyAlignment="1">
      <alignment horizontal="center" vertical="center"/>
    </xf>
    <xf numFmtId="0" fontId="20" fillId="6" borderId="20" xfId="7" quotePrefix="1" applyFont="1" applyFill="1" applyBorder="1" applyAlignment="1">
      <alignment horizontal="center" vertical="center"/>
    </xf>
    <xf numFmtId="0" fontId="20" fillId="6" borderId="0" xfId="7" applyFont="1" applyFill="1" applyAlignment="1">
      <alignment vertical="center"/>
    </xf>
    <xf numFmtId="168" fontId="20" fillId="6" borderId="12" xfId="7" applyNumberFormat="1" applyFont="1" applyFill="1" applyBorder="1" applyAlignment="1">
      <alignment horizontal="center" vertical="center"/>
    </xf>
    <xf numFmtId="0" fontId="20" fillId="6" borderId="0" xfId="7" applyFont="1" applyFill="1" applyAlignment="1">
      <alignment horizontal="center" vertical="center"/>
    </xf>
    <xf numFmtId="0" fontId="23" fillId="6" borderId="0" xfId="7" applyFont="1" applyFill="1" applyAlignment="1">
      <alignment vertical="center"/>
    </xf>
    <xf numFmtId="0" fontId="23" fillId="6" borderId="21" xfId="7" applyFont="1" applyFill="1" applyBorder="1" applyAlignment="1">
      <alignment vertical="center"/>
    </xf>
    <xf numFmtId="0" fontId="18" fillId="0" borderId="20" xfId="7" quotePrefix="1" applyFont="1" applyBorder="1" applyAlignment="1">
      <alignment horizontal="center" vertical="center"/>
    </xf>
    <xf numFmtId="0" fontId="18" fillId="0" borderId="0" xfId="7" applyFont="1" applyAlignment="1">
      <alignment horizontal="center" vertical="center"/>
    </xf>
    <xf numFmtId="0" fontId="21" fillId="0" borderId="0" xfId="7" applyFont="1" applyAlignment="1">
      <alignment vertical="top"/>
    </xf>
    <xf numFmtId="0" fontId="18" fillId="0" borderId="0" xfId="7" applyFont="1" applyAlignment="1">
      <alignment vertical="top"/>
    </xf>
    <xf numFmtId="0" fontId="21" fillId="0" borderId="0" xfId="7" applyFont="1" applyAlignment="1">
      <alignment horizontal="left" vertical="top"/>
    </xf>
    <xf numFmtId="0" fontId="21" fillId="0" borderId="20" xfId="7" applyFont="1" applyBorder="1" applyAlignment="1">
      <alignment vertical="top"/>
    </xf>
    <xf numFmtId="0" fontId="20" fillId="0" borderId="0" xfId="7" applyFont="1" applyAlignment="1">
      <alignment vertical="top"/>
    </xf>
    <xf numFmtId="0" fontId="21" fillId="0" borderId="20" xfId="7" applyFont="1" applyBorder="1" applyAlignment="1">
      <alignment vertical="center"/>
    </xf>
    <xf numFmtId="0" fontId="21" fillId="0" borderId="23" xfId="7" applyFont="1" applyBorder="1" applyAlignment="1">
      <alignment vertical="top"/>
    </xf>
    <xf numFmtId="0" fontId="21" fillId="0" borderId="16" xfId="7" applyFont="1" applyBorder="1" applyAlignment="1">
      <alignment vertical="top"/>
    </xf>
    <xf numFmtId="168" fontId="21" fillId="0" borderId="12" xfId="7" applyNumberFormat="1" applyFont="1" applyFill="1" applyBorder="1" applyAlignment="1">
      <alignment horizontal="center" vertical="center"/>
    </xf>
    <xf numFmtId="0" fontId="21" fillId="0" borderId="0" xfId="7" applyFont="1" applyFill="1" applyAlignment="1">
      <alignment horizontal="center" vertical="center"/>
    </xf>
    <xf numFmtId="169" fontId="18" fillId="0" borderId="12" xfId="3" applyNumberFormat="1" applyFont="1" applyFill="1" applyBorder="1" applyAlignment="1">
      <alignment horizontal="center" vertical="center"/>
    </xf>
    <xf numFmtId="10" fontId="18" fillId="0" borderId="12" xfId="7" applyNumberFormat="1" applyFont="1" applyFill="1" applyBorder="1" applyAlignment="1">
      <alignment horizontal="center" vertical="center"/>
    </xf>
    <xf numFmtId="2" fontId="21" fillId="0" borderId="14" xfId="7" applyNumberFormat="1" applyFont="1" applyFill="1" applyBorder="1" applyAlignment="1">
      <alignment horizontal="center" vertical="top"/>
    </xf>
    <xf numFmtId="2" fontId="21" fillId="0" borderId="12" xfId="7" applyNumberFormat="1" applyFont="1" applyFill="1" applyBorder="1" applyAlignment="1">
      <alignment horizontal="center" vertical="top"/>
    </xf>
    <xf numFmtId="3" fontId="21" fillId="0" borderId="14" xfId="7" applyNumberFormat="1" applyFont="1" applyFill="1" applyBorder="1" applyAlignment="1">
      <alignment horizontal="center" vertical="top"/>
    </xf>
    <xf numFmtId="0" fontId="21" fillId="0" borderId="0" xfId="7" applyFont="1" applyFill="1" applyAlignment="1">
      <alignment horizontal="center" vertical="top"/>
    </xf>
    <xf numFmtId="2" fontId="21" fillId="0" borderId="0" xfId="7" applyNumberFormat="1" applyFont="1" applyFill="1" applyAlignment="1">
      <alignment horizontal="center" vertical="top"/>
    </xf>
    <xf numFmtId="3" fontId="21" fillId="0" borderId="12" xfId="7" applyNumberFormat="1" applyFont="1" applyFill="1" applyBorder="1" applyAlignment="1">
      <alignment horizontal="center" vertical="top"/>
    </xf>
    <xf numFmtId="0" fontId="21" fillId="0" borderId="21" xfId="7" applyFont="1" applyFill="1" applyBorder="1" applyAlignment="1">
      <alignment vertical="top"/>
    </xf>
    <xf numFmtId="0" fontId="18" fillId="0" borderId="16" xfId="7" applyFont="1" applyFill="1" applyBorder="1" applyAlignment="1">
      <alignment horizontal="center"/>
    </xf>
    <xf numFmtId="3" fontId="21" fillId="0" borderId="6" xfId="7" applyNumberFormat="1" applyFont="1" applyFill="1" applyBorder="1" applyAlignment="1">
      <alignment horizontal="center"/>
    </xf>
    <xf numFmtId="0" fontId="21" fillId="0" borderId="16" xfId="7" applyFont="1" applyFill="1" applyBorder="1" applyAlignment="1">
      <alignment horizontal="center"/>
    </xf>
    <xf numFmtId="0" fontId="21" fillId="0" borderId="22" xfId="7" applyFont="1" applyFill="1" applyBorder="1"/>
    <xf numFmtId="0" fontId="21" fillId="0" borderId="0" xfId="7" applyFont="1" applyFill="1"/>
    <xf numFmtId="0" fontId="21" fillId="0" borderId="53" xfId="7" applyFont="1" applyFill="1" applyBorder="1"/>
    <xf numFmtId="0" fontId="21" fillId="0" borderId="57" xfId="7" applyFont="1" applyFill="1" applyBorder="1"/>
    <xf numFmtId="0" fontId="21" fillId="0" borderId="21" xfId="7" applyFont="1" applyFill="1" applyBorder="1"/>
    <xf numFmtId="0" fontId="23" fillId="0" borderId="58" xfId="7" applyFont="1" applyFill="1" applyBorder="1" applyAlignment="1">
      <alignment horizontal="center"/>
    </xf>
    <xf numFmtId="0" fontId="23" fillId="0" borderId="0" xfId="7" applyFont="1" applyFill="1"/>
    <xf numFmtId="2" fontId="21" fillId="0" borderId="0" xfId="7" applyNumberFormat="1" applyFont="1" applyFill="1" applyAlignment="1">
      <alignment vertical="top"/>
    </xf>
    <xf numFmtId="0" fontId="21" fillId="0" borderId="0" xfId="7" applyFont="1" applyFill="1" applyAlignment="1">
      <alignment vertical="top"/>
    </xf>
    <xf numFmtId="0" fontId="20" fillId="0" borderId="52" xfId="7" applyFont="1" applyFill="1" applyBorder="1" applyAlignment="1">
      <alignment horizontal="center" vertical="top"/>
    </xf>
    <xf numFmtId="170" fontId="20" fillId="0" borderId="15" xfId="7" applyNumberFormat="1" applyFont="1" applyFill="1" applyBorder="1" applyAlignment="1">
      <alignment horizontal="center" vertical="top"/>
    </xf>
    <xf numFmtId="2" fontId="21" fillId="0" borderId="0" xfId="7" applyNumberFormat="1" applyFont="1" applyFill="1"/>
    <xf numFmtId="0" fontId="23" fillId="0" borderId="52" xfId="7" applyFont="1" applyFill="1" applyBorder="1" applyAlignment="1">
      <alignment horizontal="center"/>
    </xf>
    <xf numFmtId="2" fontId="21" fillId="0" borderId="12" xfId="7" applyNumberFormat="1" applyFont="1" applyFill="1" applyBorder="1" applyAlignment="1">
      <alignment horizontal="center" vertical="center"/>
    </xf>
    <xf numFmtId="2" fontId="21" fillId="0" borderId="0" xfId="7" applyNumberFormat="1" applyFont="1" applyFill="1" applyAlignment="1">
      <alignment horizontal="center" vertical="center"/>
    </xf>
    <xf numFmtId="2" fontId="21" fillId="0" borderId="0" xfId="7" applyNumberFormat="1" applyFont="1" applyFill="1" applyAlignment="1">
      <alignment vertical="center"/>
    </xf>
    <xf numFmtId="0" fontId="21" fillId="0" borderId="0" xfId="7" applyFont="1" applyFill="1" applyAlignment="1">
      <alignment vertical="center"/>
    </xf>
    <xf numFmtId="0" fontId="20" fillId="0" borderId="52" xfId="7" applyFont="1" applyFill="1" applyBorder="1" applyAlignment="1">
      <alignment horizontal="center" vertical="center"/>
    </xf>
    <xf numFmtId="2" fontId="21" fillId="0" borderId="6" xfId="7" applyNumberFormat="1" applyFont="1" applyFill="1" applyBorder="1" applyAlignment="1">
      <alignment horizontal="center" vertical="top"/>
    </xf>
    <xf numFmtId="2" fontId="21" fillId="0" borderId="16" xfId="7" applyNumberFormat="1" applyFont="1" applyFill="1" applyBorder="1" applyAlignment="1">
      <alignment horizontal="center" vertical="top"/>
    </xf>
    <xf numFmtId="0" fontId="21" fillId="0" borderId="16" xfId="7" applyFont="1" applyFill="1" applyBorder="1" applyAlignment="1">
      <alignment horizontal="center" vertical="top"/>
    </xf>
    <xf numFmtId="2" fontId="21" fillId="0" borderId="16" xfId="7" applyNumberFormat="1" applyFont="1" applyFill="1" applyBorder="1" applyAlignment="1">
      <alignment vertical="top"/>
    </xf>
    <xf numFmtId="0" fontId="21" fillId="0" borderId="16" xfId="7" applyFont="1" applyFill="1" applyBorder="1" applyAlignment="1">
      <alignment vertical="top"/>
    </xf>
    <xf numFmtId="170" fontId="20" fillId="0" borderId="7" xfId="7" applyNumberFormat="1" applyFont="1" applyFill="1" applyBorder="1" applyAlignment="1">
      <alignment horizontal="center" vertical="top"/>
    </xf>
    <xf numFmtId="4" fontId="1" fillId="0" borderId="0" xfId="0" applyNumberFormat="1" applyFont="1"/>
    <xf numFmtId="0" fontId="27" fillId="0" borderId="0" xfId="0" applyFont="1"/>
    <xf numFmtId="0" fontId="2" fillId="0" borderId="0" xfId="0" applyFont="1"/>
    <xf numFmtId="0" fontId="29" fillId="9" borderId="44" xfId="0" applyFont="1" applyFill="1" applyBorder="1" applyAlignment="1">
      <alignment horizontal="center"/>
    </xf>
    <xf numFmtId="0" fontId="29" fillId="9" borderId="12" xfId="0" applyFont="1" applyFill="1" applyBorder="1"/>
    <xf numFmtId="0" fontId="29" fillId="0" borderId="0" xfId="0" applyFont="1"/>
    <xf numFmtId="0" fontId="29" fillId="10" borderId="44" xfId="0" applyFont="1" applyFill="1" applyBorder="1" applyAlignment="1">
      <alignment horizontal="center"/>
    </xf>
    <xf numFmtId="0" fontId="29" fillId="10" borderId="45" xfId="0" applyFont="1" applyFill="1" applyBorder="1"/>
    <xf numFmtId="0" fontId="29" fillId="0" borderId="46" xfId="0" applyFont="1" applyBorder="1"/>
    <xf numFmtId="0" fontId="29" fillId="0" borderId="28" xfId="0" applyFont="1" applyBorder="1"/>
    <xf numFmtId="0" fontId="29" fillId="0" borderId="47" xfId="0" applyFont="1" applyBorder="1"/>
    <xf numFmtId="0" fontId="29" fillId="0" borderId="48" xfId="0" applyFont="1" applyBorder="1"/>
    <xf numFmtId="0" fontId="30" fillId="0" borderId="46" xfId="0" applyFont="1" applyBorder="1" applyAlignment="1">
      <alignment horizontal="center"/>
    </xf>
    <xf numFmtId="165" fontId="30" fillId="0" borderId="28" xfId="8" applyNumberFormat="1" applyFont="1" applyBorder="1"/>
    <xf numFmtId="165" fontId="30" fillId="0" borderId="28" xfId="8" applyNumberFormat="1" applyFont="1" applyFill="1" applyBorder="1"/>
    <xf numFmtId="0" fontId="29" fillId="0" borderId="46" xfId="0" applyFont="1" applyBorder="1" applyAlignment="1">
      <alignment horizontal="center"/>
    </xf>
    <xf numFmtId="166" fontId="30" fillId="0" borderId="28" xfId="8" applyNumberFormat="1" applyFont="1" applyBorder="1"/>
    <xf numFmtId="166" fontId="30" fillId="0" borderId="28" xfId="8" applyNumberFormat="1" applyFont="1" applyFill="1" applyBorder="1"/>
    <xf numFmtId="0" fontId="32" fillId="0" borderId="46" xfId="0" applyFont="1" applyBorder="1"/>
    <xf numFmtId="165" fontId="32" fillId="0" borderId="28" xfId="8" applyNumberFormat="1" applyFont="1" applyFill="1" applyBorder="1"/>
    <xf numFmtId="0" fontId="29" fillId="0" borderId="49" xfId="0" applyFont="1" applyBorder="1"/>
    <xf numFmtId="0" fontId="29" fillId="0" borderId="14" xfId="0" applyFont="1" applyBorder="1"/>
    <xf numFmtId="10" fontId="30" fillId="0" borderId="50" xfId="9" applyNumberFormat="1" applyFont="1" applyBorder="1"/>
    <xf numFmtId="10" fontId="30" fillId="0" borderId="51" xfId="9" applyNumberFormat="1" applyFont="1" applyBorder="1"/>
    <xf numFmtId="10" fontId="30" fillId="0" borderId="50" xfId="9" applyNumberFormat="1" applyFont="1" applyFill="1" applyBorder="1"/>
    <xf numFmtId="10" fontId="30" fillId="0" borderId="51" xfId="9" applyNumberFormat="1" applyFont="1" applyFill="1" applyBorder="1"/>
    <xf numFmtId="167" fontId="29" fillId="0" borderId="47" xfId="0" applyNumberFormat="1" applyFont="1" applyBorder="1"/>
    <xf numFmtId="0" fontId="30" fillId="0" borderId="46" xfId="0" applyFont="1" applyBorder="1"/>
    <xf numFmtId="167" fontId="30" fillId="0" borderId="28" xfId="8" applyNumberFormat="1" applyFont="1" applyBorder="1"/>
    <xf numFmtId="167" fontId="30" fillId="0" borderId="28" xfId="8" applyNumberFormat="1" applyFont="1" applyFill="1" applyBorder="1"/>
    <xf numFmtId="1" fontId="30" fillId="0" borderId="28" xfId="8" applyNumberFormat="1" applyFont="1" applyBorder="1"/>
    <xf numFmtId="1" fontId="29" fillId="0" borderId="47" xfId="0" applyNumberFormat="1" applyFont="1" applyBorder="1"/>
    <xf numFmtId="0" fontId="29" fillId="9" borderId="29" xfId="0" applyFont="1" applyFill="1" applyBorder="1"/>
    <xf numFmtId="0" fontId="29" fillId="9" borderId="24" xfId="0" applyFont="1" applyFill="1" applyBorder="1"/>
    <xf numFmtId="0" fontId="29" fillId="9" borderId="30" xfId="0" applyFont="1" applyFill="1" applyBorder="1"/>
    <xf numFmtId="0" fontId="29" fillId="9" borderId="31" xfId="0" applyFont="1" applyFill="1" applyBorder="1"/>
    <xf numFmtId="0" fontId="29" fillId="10" borderId="29" xfId="0" applyFont="1" applyFill="1" applyBorder="1"/>
    <xf numFmtId="0" fontId="29" fillId="10" borderId="24" xfId="0" applyFont="1" applyFill="1" applyBorder="1"/>
    <xf numFmtId="0" fontId="29" fillId="10" borderId="30" xfId="0" applyFont="1" applyFill="1" applyBorder="1"/>
    <xf numFmtId="0" fontId="29" fillId="10" borderId="31" xfId="0" applyFont="1" applyFill="1" applyBorder="1"/>
    <xf numFmtId="0" fontId="29" fillId="9" borderId="35" xfId="0" applyFont="1" applyFill="1" applyBorder="1"/>
    <xf numFmtId="37" fontId="29" fillId="9" borderId="28" xfId="0" applyNumberFormat="1" applyFont="1" applyFill="1" applyBorder="1"/>
    <xf numFmtId="37" fontId="29" fillId="9" borderId="0" xfId="0" applyNumberFormat="1" applyFont="1" applyFill="1"/>
    <xf numFmtId="37" fontId="29" fillId="9" borderId="34" xfId="0" applyNumberFormat="1" applyFont="1" applyFill="1" applyBorder="1"/>
    <xf numFmtId="0" fontId="29" fillId="10" borderId="35" xfId="0" applyFont="1" applyFill="1" applyBorder="1"/>
    <xf numFmtId="37" fontId="29" fillId="10" borderId="28" xfId="0" applyNumberFormat="1" applyFont="1" applyFill="1" applyBorder="1"/>
    <xf numFmtId="37" fontId="29" fillId="10" borderId="0" xfId="0" applyNumberFormat="1" applyFont="1" applyFill="1"/>
    <xf numFmtId="37" fontId="29" fillId="10" borderId="34" xfId="0" applyNumberFormat="1" applyFont="1" applyFill="1" applyBorder="1"/>
    <xf numFmtId="164" fontId="30" fillId="9" borderId="28" xfId="9" applyNumberFormat="1" applyFont="1" applyFill="1" applyBorder="1" applyProtection="1"/>
    <xf numFmtId="10" fontId="30" fillId="9" borderId="28" xfId="9" applyNumberFormat="1" applyFont="1" applyFill="1" applyBorder="1" applyProtection="1"/>
    <xf numFmtId="164" fontId="30" fillId="10" borderId="28" xfId="9" applyNumberFormat="1" applyFont="1" applyFill="1" applyBorder="1" applyProtection="1"/>
    <xf numFmtId="10" fontId="30" fillId="10" borderId="28" xfId="9" applyNumberFormat="1" applyFont="1" applyFill="1" applyBorder="1" applyProtection="1"/>
    <xf numFmtId="164" fontId="30" fillId="9" borderId="0" xfId="9" applyNumberFormat="1" applyFont="1" applyFill="1" applyBorder="1" applyProtection="1"/>
    <xf numFmtId="164" fontId="30" fillId="9" borderId="34" xfId="9" applyNumberFormat="1" applyFont="1" applyFill="1" applyBorder="1" applyProtection="1"/>
    <xf numFmtId="164" fontId="30" fillId="10" borderId="0" xfId="9" applyNumberFormat="1" applyFont="1" applyFill="1" applyBorder="1" applyProtection="1"/>
    <xf numFmtId="164" fontId="30" fillId="10" borderId="34" xfId="9" applyNumberFormat="1" applyFont="1" applyFill="1" applyBorder="1" applyProtection="1"/>
    <xf numFmtId="171" fontId="29" fillId="9" borderId="28" xfId="0" applyNumberFormat="1" applyFont="1" applyFill="1" applyBorder="1"/>
    <xf numFmtId="171" fontId="29" fillId="9" borderId="0" xfId="0" applyNumberFormat="1" applyFont="1" applyFill="1"/>
    <xf numFmtId="171" fontId="29" fillId="9" borderId="34" xfId="0" applyNumberFormat="1" applyFont="1" applyFill="1" applyBorder="1"/>
    <xf numFmtId="0" fontId="29" fillId="9" borderId="32" xfId="0" applyFont="1" applyFill="1" applyBorder="1"/>
    <xf numFmtId="164" fontId="29" fillId="9" borderId="14" xfId="0" applyNumberFormat="1" applyFont="1" applyFill="1" applyBorder="1"/>
    <xf numFmtId="0" fontId="29" fillId="10" borderId="32" xfId="0" applyFont="1" applyFill="1" applyBorder="1"/>
    <xf numFmtId="164" fontId="29" fillId="10" borderId="14" xfId="0" applyNumberFormat="1" applyFont="1" applyFill="1" applyBorder="1"/>
    <xf numFmtId="0" fontId="33" fillId="0" borderId="0" xfId="0" applyFont="1"/>
    <xf numFmtId="165" fontId="29" fillId="0" borderId="0" xfId="0" applyNumberFormat="1" applyFont="1"/>
    <xf numFmtId="0" fontId="35" fillId="0" borderId="0" xfId="0" applyFont="1"/>
    <xf numFmtId="0" fontId="36" fillId="0" borderId="0" xfId="0" applyFont="1"/>
    <xf numFmtId="37" fontId="36" fillId="0" borderId="0" xfId="0" applyNumberFormat="1" applyFont="1"/>
    <xf numFmtId="0" fontId="26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165" fontId="26" fillId="0" borderId="0" xfId="2" applyNumberFormat="1" applyFont="1" applyFill="1" applyAlignment="1">
      <alignment horizontal="center" vertical="center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38" fillId="0" borderId="0" xfId="0" applyFont="1"/>
    <xf numFmtId="165" fontId="5" fillId="0" borderId="35" xfId="3" applyNumberFormat="1" applyFont="1" applyFill="1" applyBorder="1" applyProtection="1"/>
    <xf numFmtId="43" fontId="5" fillId="0" borderId="0" xfId="2" applyFont="1" applyFill="1" applyBorder="1" applyProtection="1"/>
    <xf numFmtId="43" fontId="1" fillId="0" borderId="34" xfId="2" applyFont="1" applyBorder="1" applyAlignment="1">
      <alignment horizontal="right"/>
    </xf>
    <xf numFmtId="43" fontId="2" fillId="0" borderId="34" xfId="2" applyFont="1" applyBorder="1" applyAlignment="1">
      <alignment horizontal="right"/>
    </xf>
    <xf numFmtId="43" fontId="40" fillId="0" borderId="0" xfId="10" applyFont="1" applyAlignment="1">
      <alignment vertical="top"/>
    </xf>
    <xf numFmtId="165" fontId="0" fillId="0" borderId="0" xfId="2" applyNumberFormat="1" applyFont="1" applyFill="1" applyBorder="1"/>
    <xf numFmtId="43" fontId="0" fillId="0" borderId="33" xfId="2" applyFont="1" applyFill="1" applyBorder="1" applyAlignment="1">
      <alignment horizontal="right"/>
    </xf>
    <xf numFmtId="43" fontId="2" fillId="0" borderId="33" xfId="2" applyFont="1" applyBorder="1" applyAlignment="1">
      <alignment horizontal="right"/>
    </xf>
    <xf numFmtId="43" fontId="2" fillId="0" borderId="32" xfId="2" applyFont="1" applyBorder="1"/>
    <xf numFmtId="165" fontId="6" fillId="0" borderId="0" xfId="2" applyNumberFormat="1" applyFont="1" applyFill="1" applyBorder="1"/>
    <xf numFmtId="43" fontId="2" fillId="0" borderId="0" xfId="2" applyFont="1" applyBorder="1" applyAlignment="1">
      <alignment horizontal="right"/>
    </xf>
    <xf numFmtId="165" fontId="6" fillId="0" borderId="35" xfId="3" applyNumberFormat="1" applyFont="1" applyFill="1" applyBorder="1" applyProtection="1"/>
    <xf numFmtId="43" fontId="2" fillId="0" borderId="38" xfId="2" applyFont="1" applyFill="1" applyBorder="1"/>
    <xf numFmtId="43" fontId="0" fillId="0" borderId="39" xfId="2" applyFont="1" applyFill="1" applyBorder="1" applyAlignment="1">
      <alignment horizontal="right"/>
    </xf>
    <xf numFmtId="43" fontId="0" fillId="0" borderId="37" xfId="2" applyFont="1" applyFill="1" applyBorder="1"/>
    <xf numFmtId="43" fontId="2" fillId="0" borderId="39" xfId="2" applyFont="1" applyBorder="1" applyAlignment="1">
      <alignment horizontal="right"/>
    </xf>
    <xf numFmtId="43" fontId="2" fillId="0" borderId="37" xfId="2" applyFont="1" applyBorder="1"/>
    <xf numFmtId="43" fontId="1" fillId="0" borderId="34" xfId="2" applyFont="1" applyFill="1" applyBorder="1" applyAlignment="1">
      <alignment horizontal="right"/>
    </xf>
    <xf numFmtId="0" fontId="10" fillId="3" borderId="0" xfId="0" applyFont="1" applyFill="1" applyAlignment="1">
      <alignment horizontal="center" vertical="center" textRotation="90"/>
    </xf>
    <xf numFmtId="43" fontId="1" fillId="0" borderId="0" xfId="2" applyFont="1" applyFill="1" applyBorder="1" applyProtection="1"/>
    <xf numFmtId="43" fontId="5" fillId="0" borderId="35" xfId="2" applyFont="1" applyFill="1" applyBorder="1" applyProtection="1"/>
    <xf numFmtId="43" fontId="6" fillId="0" borderId="38" xfId="2" applyFont="1" applyFill="1" applyBorder="1"/>
    <xf numFmtId="0" fontId="0" fillId="0" borderId="43" xfId="0" applyBorder="1"/>
    <xf numFmtId="172" fontId="41" fillId="0" borderId="0" xfId="11" applyNumberFormat="1"/>
    <xf numFmtId="165" fontId="0" fillId="0" borderId="43" xfId="2" applyNumberFormat="1" applyFont="1" applyFill="1" applyBorder="1"/>
    <xf numFmtId="43" fontId="12" fillId="0" borderId="41" xfId="2" applyFont="1" applyFill="1" applyBorder="1" applyAlignment="1">
      <alignment horizontal="center" wrapText="1"/>
    </xf>
    <xf numFmtId="43" fontId="0" fillId="0" borderId="41" xfId="2" applyFont="1" applyFill="1" applyBorder="1"/>
    <xf numFmtId="43" fontId="0" fillId="0" borderId="0" xfId="2" applyFont="1" applyFill="1"/>
    <xf numFmtId="43" fontId="6" fillId="0" borderId="35" xfId="2" applyFont="1" applyFill="1" applyBorder="1" applyProtection="1"/>
    <xf numFmtId="43" fontId="6" fillId="0" borderId="0" xfId="2" applyFont="1" applyFill="1" applyBorder="1" applyProtection="1"/>
    <xf numFmtId="43" fontId="6" fillId="0" borderId="34" xfId="2" applyFont="1" applyFill="1" applyBorder="1" applyProtection="1"/>
    <xf numFmtId="43" fontId="6" fillId="0" borderId="39" xfId="2" applyFont="1" applyFill="1" applyBorder="1"/>
    <xf numFmtId="43" fontId="5" fillId="0" borderId="43" xfId="2" applyFont="1" applyFill="1" applyBorder="1" applyProtection="1"/>
    <xf numFmtId="43" fontId="6" fillId="0" borderId="37" xfId="2" applyFont="1" applyFill="1" applyBorder="1"/>
    <xf numFmtId="10" fontId="0" fillId="0" borderId="0" xfId="1" applyNumberFormat="1" applyFont="1"/>
    <xf numFmtId="0" fontId="26" fillId="0" borderId="0" xfId="0" applyFont="1"/>
    <xf numFmtId="173" fontId="18" fillId="0" borderId="0" xfId="12" applyNumberFormat="1" applyFont="1" applyAlignment="1">
      <alignment vertical="center"/>
    </xf>
    <xf numFmtId="44" fontId="18" fillId="0" borderId="0" xfId="7" applyNumberFormat="1" applyFont="1"/>
    <xf numFmtId="9" fontId="18" fillId="0" borderId="0" xfId="1" applyFont="1"/>
    <xf numFmtId="0" fontId="43" fillId="0" borderId="0" xfId="7" applyFont="1" applyAlignment="1">
      <alignment vertical="center"/>
    </xf>
    <xf numFmtId="2" fontId="0" fillId="0" borderId="26" xfId="0" applyNumberFormat="1" applyFill="1" applyBorder="1" applyAlignment="1">
      <alignment horizontal="center"/>
    </xf>
    <xf numFmtId="0" fontId="37" fillId="0" borderId="0" xfId="0" applyFont="1"/>
    <xf numFmtId="0" fontId="21" fillId="0" borderId="0" xfId="7" applyFont="1" applyBorder="1" applyAlignment="1">
      <alignment horizontal="left"/>
    </xf>
    <xf numFmtId="0" fontId="18" fillId="0" borderId="0" xfId="7" applyFont="1" applyBorder="1" applyAlignment="1">
      <alignment horizontal="left"/>
    </xf>
    <xf numFmtId="0" fontId="48" fillId="0" borderId="0" xfId="7" applyFont="1" applyBorder="1" applyAlignment="1">
      <alignment horizontal="left"/>
    </xf>
    <xf numFmtId="0" fontId="47" fillId="0" borderId="0" xfId="7" applyFont="1" applyBorder="1" applyAlignment="1">
      <alignment horizontal="left"/>
    </xf>
    <xf numFmtId="0" fontId="48" fillId="0" borderId="0" xfId="7" applyFont="1" applyBorder="1"/>
    <xf numFmtId="0" fontId="47" fillId="0" borderId="0" xfId="7" applyFont="1" applyBorder="1"/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165" fontId="5" fillId="0" borderId="0" xfId="3" applyNumberFormat="1" applyFont="1" applyFill="1" applyBorder="1"/>
    <xf numFmtId="0" fontId="28" fillId="0" borderId="0" xfId="0" applyFont="1" applyAlignment="1">
      <alignment horizontal="left"/>
    </xf>
    <xf numFmtId="0" fontId="55" fillId="0" borderId="0" xfId="0" applyFont="1" applyAlignment="1">
      <alignment horizontal="left" vertical="center" wrapText="1" indent="4"/>
    </xf>
    <xf numFmtId="0" fontId="29" fillId="0" borderId="46" xfId="0" applyFont="1" applyBorder="1" applyAlignment="1">
      <alignment horizontal="left"/>
    </xf>
    <xf numFmtId="0" fontId="29" fillId="9" borderId="35" xfId="0" applyFont="1" applyFill="1" applyBorder="1" applyAlignment="1">
      <alignment horizontal="left"/>
    </xf>
    <xf numFmtId="10" fontId="29" fillId="0" borderId="0" xfId="1" applyNumberFormat="1" applyFont="1"/>
    <xf numFmtId="0" fontId="21" fillId="0" borderId="0" xfId="7" applyFont="1" applyBorder="1"/>
    <xf numFmtId="0" fontId="18" fillId="0" borderId="0" xfId="7" applyFont="1" applyBorder="1"/>
    <xf numFmtId="0" fontId="46" fillId="0" borderId="0" xfId="0" applyFont="1" applyBorder="1" applyAlignment="1">
      <alignment horizontal="left"/>
    </xf>
    <xf numFmtId="0" fontId="46" fillId="0" borderId="0" xfId="7" applyFont="1" applyBorder="1" applyAlignment="1">
      <alignment horizontal="left" vertical="top"/>
    </xf>
    <xf numFmtId="0" fontId="46" fillId="0" borderId="0" xfId="0" applyFont="1" applyBorder="1" applyAlignment="1">
      <alignment horizontal="left" vertical="top"/>
    </xf>
    <xf numFmtId="0" fontId="53" fillId="0" borderId="0" xfId="7" applyFont="1" applyBorder="1"/>
    <xf numFmtId="0" fontId="48" fillId="0" borderId="0" xfId="7" applyFont="1" applyBorder="1" applyAlignment="1">
      <alignment horizontal="center" vertical="center"/>
    </xf>
    <xf numFmtId="0" fontId="47" fillId="0" borderId="0" xfId="7" applyFont="1" applyBorder="1" applyAlignment="1">
      <alignment horizontal="center" vertical="center"/>
    </xf>
    <xf numFmtId="0" fontId="45" fillId="0" borderId="0" xfId="7" applyFont="1" applyBorder="1" applyAlignment="1">
      <alignment horizontal="center" vertical="center"/>
    </xf>
    <xf numFmtId="0" fontId="53" fillId="0" borderId="0" xfId="7" applyFont="1" applyBorder="1" applyAlignment="1">
      <alignment horizontal="center" vertical="center"/>
    </xf>
    <xf numFmtId="0" fontId="54" fillId="0" borderId="0" xfId="7" applyFont="1" applyBorder="1" applyAlignment="1">
      <alignment horizontal="center" vertical="center"/>
    </xf>
    <xf numFmtId="173" fontId="48" fillId="0" borderId="0" xfId="12" applyNumberFormat="1" applyFont="1" applyBorder="1" applyAlignment="1">
      <alignment horizontal="center" vertical="center"/>
    </xf>
    <xf numFmtId="10" fontId="48" fillId="0" borderId="0" xfId="1" applyNumberFormat="1" applyFont="1" applyBorder="1"/>
    <xf numFmtId="0" fontId="52" fillId="0" borderId="0" xfId="7" applyFont="1" applyBorder="1" applyAlignment="1">
      <alignment horizontal="left"/>
    </xf>
    <xf numFmtId="0" fontId="49" fillId="0" borderId="0" xfId="0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/>
    </xf>
    <xf numFmtId="0" fontId="49" fillId="0" borderId="0" xfId="0" applyFont="1" applyBorder="1" applyAlignment="1">
      <alignment vertical="center"/>
    </xf>
    <xf numFmtId="0" fontId="50" fillId="0" borderId="0" xfId="13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56" fillId="0" borderId="0" xfId="7" applyFont="1" applyAlignment="1">
      <alignment horizontal="right"/>
    </xf>
    <xf numFmtId="0" fontId="37" fillId="0" borderId="0" xfId="0" applyFont="1" applyAlignment="1">
      <alignment horizontal="right"/>
    </xf>
    <xf numFmtId="0" fontId="0" fillId="0" borderId="0" xfId="0" applyBorder="1"/>
    <xf numFmtId="2" fontId="0" fillId="0" borderId="0" xfId="0" applyNumberFormat="1" applyBorder="1"/>
    <xf numFmtId="1" fontId="0" fillId="0" borderId="0" xfId="0" applyNumberFormat="1" applyBorder="1"/>
    <xf numFmtId="0" fontId="1" fillId="0" borderId="0" xfId="0" applyFont="1" applyFill="1"/>
    <xf numFmtId="1" fontId="0" fillId="0" borderId="0" xfId="0" applyNumberFormat="1" applyFill="1"/>
    <xf numFmtId="0" fontId="0" fillId="0" borderId="0" xfId="0" applyFill="1"/>
    <xf numFmtId="0" fontId="20" fillId="0" borderId="18" xfId="7" applyFont="1" applyBorder="1" applyAlignment="1">
      <alignment horizontal="center"/>
    </xf>
    <xf numFmtId="0" fontId="20" fillId="0" borderId="19" xfId="7" applyFont="1" applyBorder="1" applyAlignment="1">
      <alignment horizontal="center"/>
    </xf>
    <xf numFmtId="0" fontId="20" fillId="0" borderId="18" xfId="7" applyFont="1" applyBorder="1" applyAlignment="1">
      <alignment horizontal="center" wrapText="1"/>
    </xf>
    <xf numFmtId="0" fontId="20" fillId="0" borderId="17" xfId="7" applyFont="1" applyBorder="1" applyAlignment="1">
      <alignment horizontal="center" wrapText="1"/>
    </xf>
    <xf numFmtId="0" fontId="20" fillId="0" borderId="19" xfId="7" applyFont="1" applyBorder="1" applyAlignment="1">
      <alignment horizontal="center" wrapText="1"/>
    </xf>
    <xf numFmtId="0" fontId="21" fillId="0" borderId="0" xfId="7" applyFont="1" applyFill="1" applyAlignment="1">
      <alignment horizontal="center" vertical="center" wrapText="1"/>
    </xf>
    <xf numFmtId="0" fontId="21" fillId="0" borderId="21" xfId="7" applyFont="1" applyFill="1" applyBorder="1" applyAlignment="1">
      <alignment horizontal="center" vertical="center" wrapText="1"/>
    </xf>
    <xf numFmtId="0" fontId="23" fillId="0" borderId="18" xfId="7" applyFont="1" applyBorder="1" applyAlignment="1">
      <alignment horizontal="center"/>
    </xf>
    <xf numFmtId="0" fontId="23" fillId="0" borderId="17" xfId="7" applyFont="1" applyBorder="1" applyAlignment="1">
      <alignment horizontal="center"/>
    </xf>
    <xf numFmtId="0" fontId="23" fillId="0" borderId="19" xfId="7" applyFont="1" applyBorder="1" applyAlignment="1">
      <alignment horizontal="center"/>
    </xf>
    <xf numFmtId="0" fontId="3" fillId="2" borderId="18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3" fillId="2" borderId="19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28" fillId="0" borderId="0" xfId="0" applyFont="1" applyAlignment="1">
      <alignment horizontal="left"/>
    </xf>
    <xf numFmtId="0" fontId="28" fillId="8" borderId="0" xfId="0" applyFont="1" applyFill="1" applyAlignment="1">
      <alignment horizontal="center"/>
    </xf>
    <xf numFmtId="0" fontId="37" fillId="8" borderId="0" xfId="0" applyFont="1" applyFill="1" applyAlignment="1">
      <alignment horizontal="center"/>
    </xf>
    <xf numFmtId="0" fontId="0" fillId="7" borderId="24" xfId="0" applyFill="1" applyBorder="1" applyAlignment="1">
      <alignment horizontal="center"/>
    </xf>
    <xf numFmtId="0" fontId="0" fillId="7" borderId="28" xfId="0" applyFill="1" applyBorder="1" applyAlignment="1">
      <alignment horizontal="center"/>
    </xf>
    <xf numFmtId="0" fontId="0" fillId="7" borderId="14" xfId="0" applyFill="1" applyBorder="1" applyAlignment="1">
      <alignment horizontal="center"/>
    </xf>
    <xf numFmtId="0" fontId="10" fillId="3" borderId="42" xfId="0" applyFont="1" applyFill="1" applyBorder="1" applyAlignment="1">
      <alignment horizontal="center" vertical="center" textRotation="90"/>
    </xf>
    <xf numFmtId="0" fontId="0" fillId="0" borderId="34" xfId="0" applyBorder="1" applyAlignment="1">
      <alignment horizontal="center" vertical="center" textRotation="90"/>
    </xf>
    <xf numFmtId="0" fontId="0" fillId="0" borderId="39" xfId="0" applyBorder="1" applyAlignment="1">
      <alignment horizontal="center" vertical="center" textRotation="90"/>
    </xf>
    <xf numFmtId="0" fontId="10" fillId="3" borderId="28" xfId="0" applyFont="1" applyFill="1" applyBorder="1" applyAlignment="1">
      <alignment horizontal="center" vertical="center" textRotation="90"/>
    </xf>
    <xf numFmtId="0" fontId="10" fillId="3" borderId="36" xfId="0" applyFont="1" applyFill="1" applyBorder="1" applyAlignment="1">
      <alignment horizontal="center" vertical="center" textRotation="90"/>
    </xf>
    <xf numFmtId="0" fontId="10" fillId="3" borderId="40" xfId="0" applyFont="1" applyFill="1" applyBorder="1" applyAlignment="1">
      <alignment horizontal="center" vertical="center" textRotation="90"/>
    </xf>
    <xf numFmtId="0" fontId="3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39" fillId="0" borderId="0" xfId="0" applyFont="1" applyFill="1" applyAlignment="1">
      <alignment horizontal="center"/>
    </xf>
    <xf numFmtId="0" fontId="26" fillId="0" borderId="0" xfId="0" applyFont="1" applyFill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8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17" fontId="7" fillId="6" borderId="25" xfId="0" quotePrefix="1" applyNumberFormat="1" applyFont="1" applyFill="1" applyBorder="1" applyAlignment="1">
      <alignment horizontal="center"/>
    </xf>
    <xf numFmtId="17" fontId="7" fillId="6" borderId="26" xfId="0" quotePrefix="1" applyNumberFormat="1" applyFont="1" applyFill="1" applyBorder="1" applyAlignment="1">
      <alignment horizontal="center"/>
    </xf>
    <xf numFmtId="17" fontId="7" fillId="6" borderId="27" xfId="0" quotePrefix="1" applyNumberFormat="1" applyFont="1" applyFill="1" applyBorder="1" applyAlignment="1">
      <alignment horizontal="center"/>
    </xf>
    <xf numFmtId="0" fontId="8" fillId="6" borderId="29" xfId="0" applyFont="1" applyFill="1" applyBorder="1" applyAlignment="1">
      <alignment horizontal="center"/>
    </xf>
    <xf numFmtId="0" fontId="9" fillId="6" borderId="30" xfId="0" applyFont="1" applyFill="1" applyBorder="1" applyAlignment="1">
      <alignment horizontal="center"/>
    </xf>
    <xf numFmtId="0" fontId="9" fillId="6" borderId="31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textRotation="90"/>
    </xf>
    <xf numFmtId="0" fontId="0" fillId="0" borderId="28" xfId="0" applyBorder="1" applyAlignment="1">
      <alignment horizontal="center" vertical="center" textRotation="90"/>
    </xf>
    <xf numFmtId="0" fontId="0" fillId="0" borderId="36" xfId="0" applyBorder="1" applyAlignment="1">
      <alignment horizontal="center" vertical="center" textRotation="90"/>
    </xf>
  </cellXfs>
  <cellStyles count="14">
    <cellStyle name="Comma" xfId="2" builtinId="3"/>
    <cellStyle name="Comma 2" xfId="3" xr:uid="{47510684-C366-4BEE-B1CF-0ACB3C04284A}"/>
    <cellStyle name="Comma 2 2" xfId="8" xr:uid="{CAF30000-D7FF-4D0C-B4C9-C2323EF75803}"/>
    <cellStyle name="Comma 2 3 3" xfId="10" xr:uid="{59A452EC-9D24-4ACA-A0BA-3A3A1FC2414E}"/>
    <cellStyle name="Currency" xfId="12" builtinId="4"/>
    <cellStyle name="Hyperlink" xfId="13" builtinId="8"/>
    <cellStyle name="Normal" xfId="0" builtinId="0"/>
    <cellStyle name="Normal 2" xfId="4" xr:uid="{63E71FC9-E223-4A87-8D77-3E8671ED92D1}"/>
    <cellStyle name="Normal 3" xfId="5" xr:uid="{780AA0AC-EF26-41FF-B43B-43E2FDD6E07E}"/>
    <cellStyle name="Normal 4" xfId="7" xr:uid="{931C4ABC-A0C1-45D7-A397-DB04BFD31738}"/>
    <cellStyle name="Normal 6" xfId="11" xr:uid="{232CFD97-1961-4A1C-A088-028140CBA259}"/>
    <cellStyle name="Percent" xfId="1" builtinId="5"/>
    <cellStyle name="Percent 2 2" xfId="9" xr:uid="{49229A00-FCDB-47F6-A13B-C49E4DD79D3A}"/>
    <cellStyle name="Percent 3" xfId="6" xr:uid="{BB30871A-2762-4AD1-9ED3-B2AF79E729D1}"/>
  </cellStyles>
  <dxfs count="77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</dxfs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76638</xdr:colOff>
      <xdr:row>0</xdr:row>
      <xdr:rowOff>98534</xdr:rowOff>
    </xdr:from>
    <xdr:to>
      <xdr:col>1</xdr:col>
      <xdr:colOff>1579862</xdr:colOff>
      <xdr:row>2</xdr:row>
      <xdr:rowOff>208730</xdr:rowOff>
    </xdr:to>
    <xdr:pic>
      <xdr:nvPicPr>
        <xdr:cNvPr id="2" name="Graphic 9">
          <a:extLst>
            <a:ext uri="{FF2B5EF4-FFF2-40B4-BE49-F238E27FC236}">
              <a16:creationId xmlns:a16="http://schemas.microsoft.com/office/drawing/2014/main" id="{2213EA7D-2905-4387-A3BF-1E5C4CA6D09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1423" t="18865" r="5911" b="31108"/>
        <a:stretch/>
      </xdr:blipFill>
      <xdr:spPr bwMode="auto">
        <a:xfrm>
          <a:off x="76638" y="94724"/>
          <a:ext cx="1988999" cy="6988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507076</xdr:colOff>
      <xdr:row>9</xdr:row>
      <xdr:rowOff>83127</xdr:rowOff>
    </xdr:from>
    <xdr:to>
      <xdr:col>12</xdr:col>
      <xdr:colOff>152157</xdr:colOff>
      <xdr:row>20</xdr:row>
      <xdr:rowOff>109220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AC65949-EC03-464B-90F1-98B6E70A67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8349" y="2809702"/>
          <a:ext cx="6976906" cy="2129213"/>
        </a:xfrm>
        <a:prstGeom prst="rect">
          <a:avLst/>
        </a:prstGeom>
      </xdr:spPr>
    </xdr:pic>
    <xdr:clientData/>
  </xdr:twoCellAnchor>
  <xdr:twoCellAnchor editAs="oneCell">
    <xdr:from>
      <xdr:col>1</xdr:col>
      <xdr:colOff>224444</xdr:colOff>
      <xdr:row>43</xdr:row>
      <xdr:rowOff>159501</xdr:rowOff>
    </xdr:from>
    <xdr:to>
      <xdr:col>21</xdr:col>
      <xdr:colOff>397212</xdr:colOff>
      <xdr:row>64</xdr:row>
      <xdr:rowOff>92335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EB0100F-8C50-4E51-A9D5-1B8618E82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2509" y="9386628"/>
          <a:ext cx="14212965" cy="39478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7871B-1DBC-4E6C-8B41-02FDF7063305}">
  <sheetPr>
    <pageSetUpPr fitToPage="1"/>
  </sheetPr>
  <dimension ref="A1:T95"/>
  <sheetViews>
    <sheetView tabSelected="1" zoomScale="80" zoomScaleNormal="80" workbookViewId="0">
      <selection activeCell="O6" sqref="O6"/>
    </sheetView>
  </sheetViews>
  <sheetFormatPr defaultColWidth="11.88671875" defaultRowHeight="22.25"/>
  <cols>
    <col min="1" max="1" width="7" style="132" customWidth="1"/>
    <col min="2" max="2" width="48.5546875" style="132" customWidth="1"/>
    <col min="3" max="3" width="11.88671875" style="132" customWidth="1"/>
    <col min="4" max="4" width="3.33203125" style="132" customWidth="1"/>
    <col min="5" max="5" width="10.6640625" style="132" customWidth="1"/>
    <col min="6" max="6" width="3.33203125" style="132" customWidth="1"/>
    <col min="7" max="7" width="10.6640625" style="132" customWidth="1"/>
    <col min="8" max="8" width="3.33203125" style="132" customWidth="1"/>
    <col min="9" max="9" width="10.6640625" style="132" customWidth="1"/>
    <col min="10" max="10" width="3.33203125" style="132" customWidth="1"/>
    <col min="11" max="11" width="10.44140625" style="132" customWidth="1"/>
    <col min="12" max="12" width="35.44140625" style="132" customWidth="1"/>
    <col min="13" max="16384" width="11.88671875" style="132"/>
  </cols>
  <sheetData>
    <row r="1" spans="1:16"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4" t="s">
        <v>101</v>
      </c>
    </row>
    <row r="2" spans="1:16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6" t="s">
        <v>102</v>
      </c>
    </row>
    <row r="3" spans="1:16"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8" t="s">
        <v>128</v>
      </c>
    </row>
    <row r="4" spans="1:16" ht="25.55" customHeight="1">
      <c r="A4" s="139"/>
      <c r="B4" s="139"/>
      <c r="C4" s="140"/>
      <c r="D4" s="140"/>
      <c r="E4" s="140"/>
      <c r="F4" s="140"/>
      <c r="G4" s="139"/>
      <c r="H4" s="139"/>
      <c r="I4" s="139"/>
      <c r="J4" s="139"/>
      <c r="L4" s="387"/>
    </row>
    <row r="5" spans="1:16" ht="14.1" customHeight="1" thickBot="1">
      <c r="A5" s="141"/>
      <c r="B5" s="141"/>
      <c r="C5" s="141"/>
      <c r="D5" s="141"/>
      <c r="G5" s="141"/>
      <c r="H5" s="141"/>
      <c r="I5" s="141"/>
      <c r="J5" s="141"/>
    </row>
    <row r="6" spans="1:16" ht="45.2" thickBot="1">
      <c r="A6" s="142" t="s">
        <v>103</v>
      </c>
      <c r="B6" s="395" t="s">
        <v>104</v>
      </c>
      <c r="C6" s="396"/>
      <c r="D6" s="143"/>
      <c r="E6" s="144" t="s">
        <v>9</v>
      </c>
      <c r="F6" s="145"/>
      <c r="G6" s="144" t="s">
        <v>10</v>
      </c>
      <c r="H6" s="145"/>
      <c r="I6" s="397" t="s">
        <v>105</v>
      </c>
      <c r="J6" s="398"/>
      <c r="K6" s="398"/>
      <c r="L6" s="399"/>
    </row>
    <row r="7" spans="1:16" ht="14.1" customHeight="1">
      <c r="A7" s="146"/>
      <c r="C7" s="141"/>
      <c r="D7" s="141"/>
      <c r="E7" s="141"/>
      <c r="F7" s="141"/>
      <c r="G7" s="141"/>
      <c r="H7" s="141"/>
      <c r="I7" s="141"/>
      <c r="J7" s="141"/>
      <c r="L7" s="147"/>
    </row>
    <row r="8" spans="1:16" s="180" customFormat="1">
      <c r="A8" s="178" t="s">
        <v>106</v>
      </c>
      <c r="B8" s="148" t="s">
        <v>107</v>
      </c>
      <c r="C8" s="148"/>
      <c r="D8" s="148"/>
      <c r="E8" s="199">
        <f>L39/1000</f>
        <v>3.1883094924532895E-2</v>
      </c>
      <c r="F8" s="200"/>
      <c r="G8" s="199">
        <f>L45/1000</f>
        <v>3.1721288359692859E-2</v>
      </c>
      <c r="H8" s="148"/>
      <c r="I8" s="229" t="s">
        <v>126</v>
      </c>
      <c r="J8" s="148"/>
      <c r="L8" s="181"/>
    </row>
    <row r="9" spans="1:16" s="180" customFormat="1" ht="14.1" customHeight="1">
      <c r="A9" s="182"/>
      <c r="B9" s="148"/>
      <c r="C9" s="148"/>
      <c r="D9" s="148"/>
      <c r="E9" s="200"/>
      <c r="F9" s="200"/>
      <c r="G9" s="200"/>
      <c r="H9" s="148"/>
      <c r="I9" s="148"/>
      <c r="J9" s="148"/>
      <c r="L9" s="181"/>
    </row>
    <row r="10" spans="1:16" s="180" customFormat="1" ht="50.75" customHeight="1">
      <c r="A10" s="178" t="s">
        <v>108</v>
      </c>
      <c r="B10" s="149" t="s">
        <v>109</v>
      </c>
      <c r="C10" s="148"/>
      <c r="D10" s="148"/>
      <c r="E10" s="201">
        <v>1.03932</v>
      </c>
      <c r="F10" s="200"/>
      <c r="G10" s="201">
        <v>1.03932</v>
      </c>
      <c r="H10" s="148"/>
      <c r="I10" s="400" t="s">
        <v>127</v>
      </c>
      <c r="J10" s="400"/>
      <c r="K10" s="400"/>
      <c r="L10" s="401"/>
      <c r="O10" s="351"/>
      <c r="P10" s="351"/>
    </row>
    <row r="11" spans="1:16" s="180" customFormat="1" ht="17.7" customHeight="1">
      <c r="A11" s="182"/>
      <c r="B11" s="148"/>
      <c r="C11" s="148"/>
      <c r="D11" s="148"/>
      <c r="E11" s="179"/>
      <c r="F11" s="179"/>
      <c r="G11" s="179"/>
      <c r="H11" s="148"/>
      <c r="I11" s="148"/>
      <c r="J11" s="148"/>
      <c r="L11" s="181"/>
      <c r="N11" s="351"/>
      <c r="O11" s="348"/>
      <c r="P11" s="348"/>
    </row>
    <row r="12" spans="1:16" s="180" customFormat="1" ht="19.5" customHeight="1">
      <c r="A12" s="183" t="s">
        <v>110</v>
      </c>
      <c r="B12" s="150" t="s">
        <v>111</v>
      </c>
      <c r="C12" s="184"/>
      <c r="D12" s="184"/>
      <c r="E12" s="185">
        <f>E8*E10</f>
        <v>3.3136738216965528E-2</v>
      </c>
      <c r="F12" s="186"/>
      <c r="G12" s="185">
        <f>G8*G10</f>
        <v>3.2968569417995981E-2</v>
      </c>
      <c r="H12" s="184"/>
      <c r="I12" s="184" t="s">
        <v>112</v>
      </c>
      <c r="J12" s="184"/>
      <c r="K12" s="187"/>
      <c r="L12" s="188"/>
      <c r="N12" s="351"/>
      <c r="O12" s="348"/>
      <c r="P12" s="348"/>
    </row>
    <row r="13" spans="1:16" s="180" customFormat="1" ht="23.75" customHeight="1">
      <c r="A13" s="182"/>
      <c r="B13" s="148"/>
      <c r="C13" s="148"/>
      <c r="D13" s="148"/>
      <c r="E13" s="179"/>
      <c r="F13" s="179"/>
      <c r="G13" s="179"/>
      <c r="H13" s="148"/>
      <c r="I13" s="148"/>
      <c r="J13" s="148"/>
      <c r="L13" s="181"/>
      <c r="N13" s="351"/>
      <c r="O13" s="348"/>
      <c r="P13" s="348"/>
    </row>
    <row r="14" spans="1:16" s="180" customFormat="1" ht="19.649999999999999" customHeight="1">
      <c r="A14" s="189" t="s">
        <v>113</v>
      </c>
      <c r="B14" s="148" t="s">
        <v>114</v>
      </c>
      <c r="E14" s="202">
        <f>(E12/G12)-1</f>
        <v>5.100882505315818E-3</v>
      </c>
      <c r="F14" s="190"/>
      <c r="G14" s="179"/>
      <c r="H14" s="148"/>
      <c r="I14" s="148"/>
      <c r="J14" s="148"/>
      <c r="L14" s="181"/>
    </row>
    <row r="15" spans="1:16" ht="14.4" customHeight="1">
      <c r="A15" s="151"/>
      <c r="B15" s="152"/>
      <c r="C15" s="153"/>
      <c r="D15" s="153"/>
      <c r="E15" s="153"/>
      <c r="F15" s="154"/>
      <c r="G15" s="153"/>
      <c r="H15" s="153"/>
      <c r="I15" s="153"/>
      <c r="J15" s="153"/>
      <c r="K15" s="154"/>
      <c r="L15" s="155"/>
      <c r="O15" s="349"/>
      <c r="P15" s="349"/>
    </row>
    <row r="16" spans="1:16">
      <c r="A16" s="156" t="s">
        <v>115</v>
      </c>
      <c r="B16" s="157" t="s">
        <v>155</v>
      </c>
      <c r="C16" s="141"/>
      <c r="D16" s="141"/>
      <c r="F16" s="141"/>
      <c r="G16" s="141"/>
      <c r="I16" s="141"/>
      <c r="J16" s="141"/>
      <c r="L16" s="147"/>
      <c r="O16" s="350"/>
      <c r="P16" s="350"/>
    </row>
    <row r="17" spans="1:20">
      <c r="A17" s="156" t="s">
        <v>115</v>
      </c>
      <c r="B17" s="157" t="s">
        <v>116</v>
      </c>
      <c r="C17" s="141"/>
      <c r="D17" s="141"/>
      <c r="E17" s="141"/>
      <c r="F17" s="141"/>
      <c r="G17" s="141"/>
      <c r="H17" s="141"/>
      <c r="I17" s="141"/>
      <c r="J17" s="141"/>
      <c r="L17" s="147"/>
    </row>
    <row r="18" spans="1:20" ht="22.95" thickBot="1">
      <c r="A18" s="158" t="s">
        <v>115</v>
      </c>
      <c r="B18" s="159" t="s">
        <v>117</v>
      </c>
      <c r="C18" s="160"/>
      <c r="D18" s="160"/>
      <c r="E18" s="160"/>
      <c r="F18" s="160"/>
      <c r="G18" s="160"/>
      <c r="H18" s="160"/>
      <c r="I18" s="160"/>
      <c r="J18" s="160"/>
      <c r="K18" s="161"/>
      <c r="L18" s="162"/>
    </row>
    <row r="19" spans="1:20" ht="14.1" customHeight="1" thickBot="1">
      <c r="A19" s="141"/>
      <c r="B19" s="148"/>
      <c r="C19" s="141"/>
      <c r="D19" s="141"/>
      <c r="E19" s="141"/>
      <c r="F19" s="141"/>
      <c r="G19" s="141"/>
      <c r="H19" s="141"/>
      <c r="I19" s="141"/>
      <c r="J19" s="141"/>
    </row>
    <row r="20" spans="1:20" ht="29.3" customHeight="1">
      <c r="A20" s="163"/>
      <c r="B20" s="164" t="s">
        <v>118</v>
      </c>
      <c r="C20" s="143"/>
      <c r="D20" s="143"/>
      <c r="E20" s="143"/>
      <c r="F20" s="143"/>
      <c r="G20" s="143"/>
      <c r="H20" s="143"/>
      <c r="I20" s="143"/>
      <c r="J20" s="143"/>
      <c r="K20" s="165"/>
      <c r="L20" s="166"/>
    </row>
    <row r="21" spans="1:20" ht="14.1" customHeight="1" thickBot="1">
      <c r="A21" s="146"/>
      <c r="B21" s="148"/>
      <c r="C21" s="141"/>
      <c r="D21" s="141"/>
      <c r="E21" s="141"/>
      <c r="F21" s="141"/>
      <c r="G21" s="141"/>
      <c r="H21" s="141"/>
      <c r="I21" s="141"/>
      <c r="J21" s="141"/>
      <c r="L21" s="147"/>
    </row>
    <row r="22" spans="1:20" ht="22.95" thickBot="1">
      <c r="A22" s="146"/>
      <c r="B22" s="148"/>
      <c r="C22" s="402">
        <v>2025</v>
      </c>
      <c r="D22" s="403"/>
      <c r="E22" s="404"/>
      <c r="F22" s="141"/>
      <c r="G22" s="141"/>
      <c r="H22" s="141"/>
      <c r="I22" s="402">
        <v>2026</v>
      </c>
      <c r="J22" s="403"/>
      <c r="K22" s="404"/>
      <c r="L22" s="167"/>
    </row>
    <row r="23" spans="1:20" ht="44.55">
      <c r="A23" s="146"/>
      <c r="B23" s="168" t="s">
        <v>119</v>
      </c>
      <c r="C23" s="169" t="s">
        <v>120</v>
      </c>
      <c r="D23" s="170"/>
      <c r="E23" s="171" t="s">
        <v>21</v>
      </c>
      <c r="F23" s="141"/>
      <c r="G23" s="141"/>
      <c r="H23" s="141"/>
      <c r="I23" s="169" t="s">
        <v>120</v>
      </c>
      <c r="J23" s="170"/>
      <c r="K23" s="171" t="s">
        <v>21</v>
      </c>
      <c r="L23" s="172"/>
      <c r="M23" s="141"/>
      <c r="N23" s="141"/>
    </row>
    <row r="24" spans="1:20" s="192" customFormat="1">
      <c r="A24" s="194"/>
      <c r="B24" s="191" t="s">
        <v>121</v>
      </c>
      <c r="C24" s="203">
        <f>'Marginal Cost Summary'!F22</f>
        <v>36.124908447265625</v>
      </c>
      <c r="D24" s="204"/>
      <c r="E24" s="205">
        <f>'Marginal Cost Summary'!D22</f>
        <v>1360</v>
      </c>
      <c r="F24" s="206"/>
      <c r="G24" s="206"/>
      <c r="H24" s="206"/>
      <c r="I24" s="204">
        <f>'Marginal Cost Summary'!F35</f>
        <v>37.415712356567383</v>
      </c>
      <c r="J24" s="207"/>
      <c r="K24" s="208">
        <f>'Marginal Cost Summary'!D35</f>
        <v>1392</v>
      </c>
      <c r="L24" s="209"/>
      <c r="M24" s="191"/>
      <c r="N24" s="191"/>
    </row>
    <row r="25" spans="1:20" s="192" customFormat="1">
      <c r="A25" s="194"/>
      <c r="B25" s="191" t="s">
        <v>122</v>
      </c>
      <c r="C25" s="204">
        <f>'Marginal Cost Summary'!F23</f>
        <v>26.797375627854862</v>
      </c>
      <c r="D25" s="207"/>
      <c r="E25" s="208">
        <f>'Marginal Cost Summary'!D23</f>
        <v>1568</v>
      </c>
      <c r="F25" s="206"/>
      <c r="G25" s="206"/>
      <c r="H25" s="206"/>
      <c r="I25" s="204">
        <f>'Marginal Cost Summary'!F36</f>
        <v>28.305059768857532</v>
      </c>
      <c r="J25" s="207"/>
      <c r="K25" s="208">
        <f>'Marginal Cost Summary'!D36</f>
        <v>1536</v>
      </c>
      <c r="L25" s="209"/>
      <c r="M25" s="191"/>
      <c r="N25" s="191"/>
    </row>
    <row r="26" spans="1:20" s="192" customFormat="1">
      <c r="A26" s="194"/>
      <c r="B26" s="191"/>
      <c r="C26" s="206"/>
      <c r="D26" s="206"/>
      <c r="E26" s="208">
        <f>E24+E25</f>
        <v>2928</v>
      </c>
      <c r="F26" s="206"/>
      <c r="G26" s="206"/>
      <c r="H26" s="206"/>
      <c r="I26" s="206"/>
      <c r="J26" s="206"/>
      <c r="K26" s="208">
        <f>K24+K25</f>
        <v>2928</v>
      </c>
      <c r="L26" s="209"/>
      <c r="M26" s="191"/>
      <c r="N26" s="191"/>
    </row>
    <row r="27" spans="1:20" s="192" customFormat="1">
      <c r="A27" s="194"/>
      <c r="B27" s="191"/>
      <c r="C27" s="206"/>
      <c r="D27" s="206"/>
      <c r="E27" s="206"/>
      <c r="F27" s="206"/>
      <c r="G27" s="206"/>
      <c r="H27" s="206"/>
      <c r="I27" s="206"/>
      <c r="J27" s="206"/>
      <c r="K27" s="206"/>
      <c r="L27" s="209"/>
      <c r="M27" s="191"/>
      <c r="N27" s="191"/>
    </row>
    <row r="28" spans="1:20" s="192" customFormat="1">
      <c r="A28" s="194"/>
      <c r="B28" s="195" t="s">
        <v>123</v>
      </c>
      <c r="C28" s="206"/>
      <c r="D28" s="206"/>
      <c r="E28" s="206"/>
      <c r="F28" s="206"/>
      <c r="G28" s="206"/>
      <c r="H28" s="206"/>
      <c r="I28" s="206"/>
      <c r="J28" s="206"/>
      <c r="K28" s="206"/>
      <c r="L28" s="209"/>
      <c r="M28" s="191"/>
      <c r="N28" s="191"/>
    </row>
    <row r="29" spans="1:20" s="192" customFormat="1">
      <c r="A29" s="194"/>
      <c r="B29" s="191" t="s">
        <v>121</v>
      </c>
      <c r="C29" s="204">
        <f>'Marginal Cost Summary'!F26</f>
        <v>34.72853946685791</v>
      </c>
      <c r="D29" s="207"/>
      <c r="E29" s="208">
        <f>'Marginal Cost Summary'!D26</f>
        <v>2720</v>
      </c>
      <c r="F29" s="206"/>
      <c r="G29" s="206"/>
      <c r="H29" s="206"/>
      <c r="I29" s="204">
        <f>'Marginal Cost Summary'!F39</f>
        <v>36.316141128540039</v>
      </c>
      <c r="J29" s="207"/>
      <c r="K29" s="208">
        <f>'Marginal Cost Summary'!D39</f>
        <v>2704</v>
      </c>
      <c r="L29" s="209"/>
      <c r="M29" s="191"/>
      <c r="N29" s="191"/>
    </row>
    <row r="30" spans="1:20" s="192" customFormat="1">
      <c r="A30" s="194"/>
      <c r="B30" s="191" t="s">
        <v>122</v>
      </c>
      <c r="C30" s="204">
        <f>'Marginal Cost Summary'!F27</f>
        <v>27.731316558465707</v>
      </c>
      <c r="D30" s="207"/>
      <c r="E30" s="208">
        <f>'Marginal Cost Summary'!D27</f>
        <v>3112</v>
      </c>
      <c r="F30" s="206"/>
      <c r="G30" s="206"/>
      <c r="H30" s="206"/>
      <c r="I30" s="204">
        <f>'Marginal Cost Summary'!F40</f>
        <v>29.103829071638881</v>
      </c>
      <c r="J30" s="207"/>
      <c r="K30" s="208">
        <f>'Marginal Cost Summary'!D40</f>
        <v>3128</v>
      </c>
      <c r="L30" s="209"/>
      <c r="M30" s="191"/>
      <c r="N30" s="191"/>
    </row>
    <row r="31" spans="1:20" ht="22.95" thickBot="1">
      <c r="A31" s="173"/>
      <c r="B31" s="174"/>
      <c r="C31" s="210"/>
      <c r="D31" s="210"/>
      <c r="E31" s="211">
        <f>E29+E30</f>
        <v>5832</v>
      </c>
      <c r="F31" s="212"/>
      <c r="G31" s="212"/>
      <c r="H31" s="212"/>
      <c r="I31" s="212"/>
      <c r="J31" s="212"/>
      <c r="K31" s="211">
        <f>K29+K30</f>
        <v>5832</v>
      </c>
      <c r="L31" s="213"/>
      <c r="M31" s="141"/>
      <c r="N31" s="141"/>
    </row>
    <row r="32" spans="1:20" ht="22.95" thickBot="1">
      <c r="A32" s="141"/>
      <c r="B32" s="148"/>
      <c r="C32" s="214"/>
      <c r="D32" s="214"/>
      <c r="E32" s="214"/>
      <c r="F32" s="214"/>
      <c r="G32" s="214"/>
      <c r="H32" s="214"/>
      <c r="I32" s="214"/>
      <c r="J32" s="214"/>
      <c r="K32" s="214"/>
      <c r="L32" s="214"/>
      <c r="M32" s="141"/>
      <c r="N32" s="141"/>
      <c r="T32" s="175"/>
    </row>
    <row r="33" spans="1:20">
      <c r="A33" s="163"/>
      <c r="B33" s="164" t="s">
        <v>124</v>
      </c>
      <c r="C33" s="215"/>
      <c r="D33" s="215"/>
      <c r="E33" s="215"/>
      <c r="F33" s="215"/>
      <c r="G33" s="215"/>
      <c r="H33" s="215"/>
      <c r="I33" s="215"/>
      <c r="J33" s="215"/>
      <c r="K33" s="215"/>
      <c r="L33" s="216"/>
      <c r="M33" s="141"/>
      <c r="N33" s="141"/>
    </row>
    <row r="34" spans="1:20">
      <c r="A34" s="146"/>
      <c r="B34" s="157" t="s">
        <v>125</v>
      </c>
      <c r="C34" s="214"/>
      <c r="D34" s="214"/>
      <c r="E34" s="214"/>
      <c r="F34" s="214"/>
      <c r="G34" s="214"/>
      <c r="H34" s="214"/>
      <c r="I34" s="214"/>
      <c r="J34" s="214"/>
      <c r="K34" s="214"/>
      <c r="L34" s="217"/>
      <c r="M34" s="141"/>
      <c r="N34" s="141"/>
      <c r="T34" s="175"/>
    </row>
    <row r="35" spans="1:20" ht="22.95" thickBot="1">
      <c r="A35" s="146"/>
      <c r="B35" s="148"/>
      <c r="C35" s="214"/>
      <c r="D35" s="214"/>
      <c r="E35" s="214"/>
      <c r="F35" s="214"/>
      <c r="G35" s="214"/>
      <c r="H35" s="214"/>
      <c r="I35" s="214"/>
      <c r="J35" s="214"/>
      <c r="K35" s="214"/>
      <c r="L35" s="217"/>
      <c r="M35" s="141"/>
      <c r="N35" s="141"/>
    </row>
    <row r="36" spans="1:20">
      <c r="A36" s="146"/>
      <c r="B36" s="168" t="s">
        <v>119</v>
      </c>
      <c r="C36" s="218">
        <f>C22</f>
        <v>2025</v>
      </c>
      <c r="D36" s="219"/>
      <c r="E36" s="219"/>
      <c r="F36" s="214"/>
      <c r="G36" s="214"/>
      <c r="H36" s="214"/>
      <c r="I36" s="218">
        <f>I22</f>
        <v>2026</v>
      </c>
      <c r="J36" s="219"/>
      <c r="K36" s="214"/>
      <c r="L36" s="217"/>
      <c r="M36" s="141"/>
      <c r="N36" s="141"/>
    </row>
    <row r="37" spans="1:20" s="192" customFormat="1" ht="22.95" thickBot="1">
      <c r="A37" s="194"/>
      <c r="B37" s="193" t="s">
        <v>11</v>
      </c>
      <c r="C37" s="204">
        <f>C24*(E24/E$26)</f>
        <v>16.779329060205345</v>
      </c>
      <c r="D37" s="207"/>
      <c r="E37" s="206"/>
      <c r="F37" s="206"/>
      <c r="G37" s="206"/>
      <c r="H37" s="206"/>
      <c r="I37" s="204">
        <f>I24*K24/K$26</f>
        <v>17.787797677712362</v>
      </c>
      <c r="J37" s="220"/>
      <c r="K37" s="221"/>
      <c r="L37" s="209"/>
      <c r="M37" s="191"/>
      <c r="N37" s="191"/>
    </row>
    <row r="38" spans="1:20" s="192" customFormat="1" ht="22.95" thickBot="1">
      <c r="A38" s="194"/>
      <c r="B38" s="193" t="s">
        <v>12</v>
      </c>
      <c r="C38" s="204">
        <f>C25*(E25/E$26)</f>
        <v>14.350507166829381</v>
      </c>
      <c r="D38" s="207"/>
      <c r="E38" s="206"/>
      <c r="F38" s="206"/>
      <c r="G38" s="206"/>
      <c r="H38" s="206"/>
      <c r="I38" s="204">
        <f>I25*K25/K$26</f>
        <v>14.848555944318706</v>
      </c>
      <c r="J38" s="220"/>
      <c r="K38" s="221"/>
      <c r="L38" s="222" t="s">
        <v>154</v>
      </c>
      <c r="M38" s="191"/>
      <c r="N38" s="191"/>
    </row>
    <row r="39" spans="1:20" s="192" customFormat="1">
      <c r="A39" s="194"/>
      <c r="B39" s="191"/>
      <c r="C39" s="204">
        <f>C37+C38</f>
        <v>31.129836227034726</v>
      </c>
      <c r="D39" s="207"/>
      <c r="E39" s="206"/>
      <c r="F39" s="206"/>
      <c r="G39" s="206"/>
      <c r="H39" s="206"/>
      <c r="I39" s="204">
        <f>I37+I38</f>
        <v>32.636353622031066</v>
      </c>
      <c r="J39" s="220"/>
      <c r="K39" s="221"/>
      <c r="L39" s="223">
        <f>(C39+I39)/2</f>
        <v>31.883094924532898</v>
      </c>
      <c r="N39" s="191"/>
    </row>
    <row r="40" spans="1:20">
      <c r="A40" s="146"/>
      <c r="B40" s="148"/>
      <c r="C40" s="224"/>
      <c r="D40" s="224"/>
      <c r="E40" s="214"/>
      <c r="F40" s="214"/>
      <c r="G40" s="214"/>
      <c r="H40" s="214"/>
      <c r="I40" s="224"/>
      <c r="J40" s="224"/>
      <c r="K40" s="214"/>
      <c r="L40" s="217"/>
      <c r="M40" s="176"/>
      <c r="N40" s="141"/>
    </row>
    <row r="41" spans="1:20" ht="22.95" thickBot="1">
      <c r="A41" s="146"/>
      <c r="B41" s="148"/>
      <c r="C41" s="214"/>
      <c r="D41" s="214"/>
      <c r="E41" s="214"/>
      <c r="F41" s="214"/>
      <c r="G41" s="214"/>
      <c r="H41" s="214"/>
      <c r="I41" s="214"/>
      <c r="J41" s="214"/>
      <c r="K41" s="214"/>
      <c r="L41" s="217"/>
      <c r="M41" s="141"/>
      <c r="N41" s="141"/>
    </row>
    <row r="42" spans="1:20" ht="22.95" thickBot="1">
      <c r="A42" s="146"/>
      <c r="B42" s="168" t="s">
        <v>123</v>
      </c>
      <c r="C42" s="225">
        <f>C36</f>
        <v>2025</v>
      </c>
      <c r="D42" s="219"/>
      <c r="E42" s="214"/>
      <c r="F42" s="214"/>
      <c r="G42" s="214"/>
      <c r="H42" s="214"/>
      <c r="I42" s="225">
        <f>I36</f>
        <v>2026</v>
      </c>
      <c r="J42" s="219"/>
      <c r="K42" s="214"/>
      <c r="L42" s="217"/>
      <c r="M42" s="141"/>
      <c r="N42" s="141"/>
    </row>
    <row r="43" spans="1:20" s="192" customFormat="1" ht="20.95" customHeight="1" thickBot="1">
      <c r="A43" s="194"/>
      <c r="B43" s="193" t="s">
        <v>11</v>
      </c>
      <c r="C43" s="203">
        <f>C29*E29/E$31</f>
        <v>16.197124031182014</v>
      </c>
      <c r="D43" s="207"/>
      <c r="E43" s="206"/>
      <c r="F43" s="206"/>
      <c r="G43" s="206"/>
      <c r="H43" s="206"/>
      <c r="I43" s="203">
        <f>I29*K29/K$31</f>
        <v>16.837936490324463</v>
      </c>
      <c r="J43" s="220"/>
      <c r="K43" s="221"/>
      <c r="L43" s="209"/>
      <c r="M43" s="191"/>
      <c r="N43" s="191"/>
    </row>
    <row r="44" spans="1:20" s="180" customFormat="1" ht="22.95" thickBot="1">
      <c r="A44" s="196"/>
      <c r="B44" s="149" t="s">
        <v>12</v>
      </c>
      <c r="C44" s="226">
        <f>C30*E30/E$31</f>
        <v>14.797643540799944</v>
      </c>
      <c r="D44" s="227"/>
      <c r="E44" s="200"/>
      <c r="F44" s="200"/>
      <c r="G44" s="200"/>
      <c r="H44" s="200"/>
      <c r="I44" s="226">
        <f>I30*K30/K$31</f>
        <v>15.60987265707929</v>
      </c>
      <c r="J44" s="228"/>
      <c r="K44" s="229"/>
      <c r="L44" s="230" t="s">
        <v>154</v>
      </c>
      <c r="M44" s="148"/>
      <c r="N44" s="148"/>
    </row>
    <row r="45" spans="1:20" s="192" customFormat="1" ht="22.95" thickBot="1">
      <c r="A45" s="197"/>
      <c r="B45" s="198"/>
      <c r="C45" s="231">
        <f>C43+C44</f>
        <v>30.99476757198196</v>
      </c>
      <c r="D45" s="232"/>
      <c r="E45" s="233"/>
      <c r="F45" s="233"/>
      <c r="G45" s="233"/>
      <c r="H45" s="233"/>
      <c r="I45" s="231">
        <f>I43+I44</f>
        <v>32.447809147403753</v>
      </c>
      <c r="J45" s="234"/>
      <c r="K45" s="235"/>
      <c r="L45" s="236">
        <f>(C45+I45)/2</f>
        <v>31.721288359692856</v>
      </c>
      <c r="N45" s="191"/>
    </row>
    <row r="46" spans="1:20">
      <c r="A46" s="141"/>
      <c r="B46" s="141"/>
      <c r="C46" s="214"/>
      <c r="D46" s="214"/>
      <c r="E46" s="214"/>
      <c r="F46" s="214"/>
      <c r="G46" s="214"/>
      <c r="H46" s="214"/>
      <c r="I46" s="214"/>
      <c r="J46" s="214"/>
      <c r="K46" s="214"/>
      <c r="L46" s="214"/>
      <c r="M46" s="141"/>
      <c r="N46" s="141"/>
      <c r="O46" s="141"/>
    </row>
    <row r="47" spans="1:20" ht="14.1" customHeight="1">
      <c r="A47" s="141"/>
      <c r="B47" s="141"/>
      <c r="C47" s="141"/>
      <c r="D47" s="141"/>
      <c r="E47" s="141"/>
      <c r="F47" s="141"/>
      <c r="G47" s="141"/>
      <c r="H47" s="141"/>
      <c r="I47" s="141"/>
      <c r="J47" s="141"/>
      <c r="Q47" s="305" t="s">
        <v>142</v>
      </c>
    </row>
    <row r="48" spans="1:20" ht="14.1" customHeight="1">
      <c r="A48" s="141"/>
      <c r="B48" s="141"/>
      <c r="C48" s="141"/>
      <c r="D48" s="141"/>
      <c r="E48" s="141"/>
      <c r="F48" s="141"/>
      <c r="G48" s="141"/>
      <c r="H48" s="141"/>
      <c r="I48" s="141"/>
      <c r="J48" s="141"/>
    </row>
    <row r="49" spans="1:10" s="369" customFormat="1" ht="14.1" customHeight="1">
      <c r="A49" s="368"/>
      <c r="B49" s="368"/>
      <c r="C49" s="368"/>
      <c r="D49" s="368"/>
      <c r="E49" s="368"/>
      <c r="F49" s="368"/>
      <c r="G49" s="368"/>
      <c r="H49" s="368"/>
      <c r="I49" s="368"/>
      <c r="J49" s="368"/>
    </row>
    <row r="50" spans="1:10" s="369" customFormat="1" ht="14.1" customHeight="1">
      <c r="A50" s="368"/>
      <c r="B50" s="370"/>
      <c r="C50" s="358"/>
      <c r="D50" s="358"/>
      <c r="E50" s="358"/>
      <c r="F50" s="358"/>
      <c r="G50" s="358"/>
      <c r="H50" s="358"/>
      <c r="I50" s="358"/>
      <c r="J50" s="368"/>
    </row>
    <row r="51" spans="1:10" s="369" customFormat="1">
      <c r="A51" s="368"/>
      <c r="B51" s="371"/>
      <c r="C51" s="358"/>
      <c r="D51" s="358"/>
      <c r="E51" s="358"/>
      <c r="F51" s="358"/>
      <c r="G51" s="358"/>
      <c r="H51" s="358"/>
      <c r="I51" s="358"/>
      <c r="J51" s="368"/>
    </row>
    <row r="52" spans="1:10" s="369" customFormat="1">
      <c r="A52" s="368"/>
      <c r="B52" s="372"/>
      <c r="C52" s="358"/>
      <c r="D52" s="358"/>
      <c r="E52" s="358"/>
      <c r="F52" s="358"/>
      <c r="G52" s="358"/>
      <c r="H52" s="358"/>
      <c r="I52" s="358"/>
      <c r="J52" s="368"/>
    </row>
    <row r="53" spans="1:10" s="359" customFormat="1" ht="15.7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</row>
    <row r="54" spans="1:10" s="359" customFormat="1" ht="14.1" customHeight="1">
      <c r="A54" s="358"/>
      <c r="B54" s="358"/>
      <c r="C54" s="358"/>
      <c r="D54" s="358"/>
      <c r="E54" s="358"/>
      <c r="F54" s="358"/>
      <c r="G54" s="358"/>
      <c r="H54" s="358"/>
      <c r="I54" s="358"/>
      <c r="J54" s="358"/>
    </row>
    <row r="55" spans="1:10" s="359" customFormat="1" ht="23.1" customHeight="1">
      <c r="A55" s="358"/>
      <c r="B55" s="373"/>
      <c r="C55" s="358"/>
      <c r="D55" s="358"/>
      <c r="E55" s="358"/>
      <c r="F55" s="358"/>
      <c r="G55" s="358"/>
      <c r="H55" s="358"/>
      <c r="I55" s="358"/>
      <c r="J55" s="358"/>
    </row>
    <row r="56" spans="1:10" s="359" customFormat="1" ht="19.649999999999999" customHeight="1">
      <c r="A56" s="358"/>
      <c r="B56" s="358"/>
      <c r="C56" s="358"/>
      <c r="D56" s="358"/>
      <c r="E56" s="358"/>
      <c r="F56" s="358"/>
      <c r="G56" s="358"/>
      <c r="H56" s="358"/>
      <c r="I56" s="358"/>
      <c r="J56" s="358"/>
    </row>
    <row r="57" spans="1:10" s="375" customFormat="1" ht="10.5" customHeight="1">
      <c r="A57" s="374"/>
      <c r="C57" s="374"/>
      <c r="D57" s="374"/>
      <c r="E57" s="374"/>
      <c r="F57" s="374"/>
      <c r="G57" s="374"/>
      <c r="H57" s="374"/>
      <c r="I57" s="374"/>
      <c r="J57" s="374"/>
    </row>
    <row r="58" spans="1:10" s="375" customFormat="1" ht="20.3" customHeight="1">
      <c r="A58" s="374"/>
      <c r="B58" s="376"/>
      <c r="C58" s="377"/>
      <c r="D58" s="377"/>
      <c r="E58" s="377"/>
      <c r="F58" s="374"/>
      <c r="G58" s="374"/>
      <c r="H58" s="374"/>
      <c r="I58" s="374"/>
      <c r="J58" s="374"/>
    </row>
    <row r="59" spans="1:10" s="375" customFormat="1" ht="10.5" customHeight="1">
      <c r="A59" s="374"/>
      <c r="C59" s="374"/>
      <c r="D59" s="374"/>
      <c r="E59" s="374"/>
      <c r="F59" s="374"/>
      <c r="G59" s="374"/>
      <c r="H59" s="374"/>
      <c r="I59" s="374"/>
      <c r="J59" s="374"/>
    </row>
    <row r="60" spans="1:10" s="375" customFormat="1" ht="20.3" customHeight="1">
      <c r="A60" s="374"/>
      <c r="B60" s="378"/>
      <c r="C60" s="379"/>
      <c r="D60" s="379"/>
      <c r="E60" s="379"/>
      <c r="F60" s="374"/>
      <c r="G60" s="374"/>
      <c r="H60" s="374"/>
      <c r="I60" s="374"/>
      <c r="J60" s="374"/>
    </row>
    <row r="61" spans="1:10" s="375" customFormat="1" ht="20.3" customHeight="1">
      <c r="A61" s="374"/>
      <c r="B61" s="378"/>
      <c r="C61" s="379"/>
      <c r="D61" s="379"/>
      <c r="E61" s="379"/>
      <c r="F61" s="374"/>
      <c r="G61" s="374"/>
      <c r="H61" s="374"/>
      <c r="I61" s="374"/>
      <c r="J61" s="374"/>
    </row>
    <row r="62" spans="1:10" s="375" customFormat="1" ht="20.3" customHeight="1">
      <c r="A62" s="374"/>
      <c r="B62" s="378"/>
      <c r="C62" s="379"/>
      <c r="D62" s="379"/>
      <c r="E62" s="379"/>
      <c r="F62" s="374"/>
      <c r="G62" s="374"/>
      <c r="H62" s="374"/>
      <c r="I62" s="374"/>
      <c r="J62" s="374"/>
    </row>
    <row r="63" spans="1:10" s="375" customFormat="1" ht="20.3" customHeight="1">
      <c r="A63" s="374"/>
      <c r="B63" s="378"/>
      <c r="C63" s="379"/>
      <c r="D63" s="379"/>
      <c r="E63" s="379"/>
      <c r="F63" s="374"/>
      <c r="G63" s="374"/>
      <c r="H63" s="374"/>
      <c r="I63" s="374"/>
      <c r="J63" s="374"/>
    </row>
    <row r="64" spans="1:10" s="359" customFormat="1" ht="14.1" customHeight="1">
      <c r="A64" s="358"/>
      <c r="C64" s="358"/>
      <c r="D64" s="358"/>
      <c r="E64" s="358"/>
      <c r="F64" s="358"/>
      <c r="G64" s="358"/>
      <c r="H64" s="358"/>
      <c r="I64" s="358"/>
      <c r="J64" s="358"/>
    </row>
    <row r="65" spans="1:10" s="359" customFormat="1" ht="25.55" customHeight="1">
      <c r="A65" s="358"/>
      <c r="C65" s="380"/>
      <c r="D65" s="380"/>
      <c r="E65" s="380"/>
      <c r="F65" s="358"/>
      <c r="G65" s="358"/>
      <c r="H65" s="358"/>
      <c r="I65" s="358"/>
      <c r="J65" s="358"/>
    </row>
    <row r="66" spans="1:10" s="355" customFormat="1" ht="28.15" customHeight="1">
      <c r="A66" s="354"/>
      <c r="C66" s="354"/>
      <c r="D66" s="354"/>
      <c r="E66" s="354"/>
      <c r="F66" s="354"/>
      <c r="G66" s="354"/>
      <c r="H66" s="354"/>
      <c r="I66" s="354"/>
      <c r="J66" s="354"/>
    </row>
    <row r="67" spans="1:10" s="355" customFormat="1" ht="14.1" customHeight="1">
      <c r="A67" s="354"/>
      <c r="C67" s="354"/>
      <c r="D67" s="354"/>
      <c r="E67" s="354"/>
      <c r="F67" s="354"/>
      <c r="G67" s="354"/>
      <c r="H67" s="354"/>
      <c r="I67" s="354"/>
      <c r="J67" s="354"/>
    </row>
    <row r="68" spans="1:10" s="355" customFormat="1" ht="20.3" customHeight="1">
      <c r="A68" s="354"/>
      <c r="B68" s="381"/>
      <c r="C68" s="354"/>
      <c r="D68" s="354"/>
      <c r="E68" s="354"/>
      <c r="F68" s="354"/>
      <c r="G68" s="354"/>
      <c r="H68" s="354"/>
      <c r="I68" s="354"/>
      <c r="J68" s="354"/>
    </row>
    <row r="69" spans="1:10" s="357" customFormat="1" ht="14.1" customHeight="1">
      <c r="A69" s="356"/>
      <c r="B69" s="356"/>
      <c r="C69" s="356"/>
      <c r="D69" s="356"/>
      <c r="E69" s="356"/>
      <c r="F69" s="356"/>
      <c r="G69" s="356"/>
      <c r="H69" s="356"/>
      <c r="I69" s="356"/>
      <c r="J69" s="356"/>
    </row>
    <row r="70" spans="1:10" s="357" customFormat="1" ht="14.1" customHeight="1">
      <c r="A70" s="356"/>
      <c r="B70" s="382"/>
      <c r="C70" s="356"/>
      <c r="D70" s="356"/>
      <c r="E70" s="356"/>
      <c r="F70" s="356"/>
      <c r="G70" s="356"/>
      <c r="H70" s="356"/>
      <c r="I70" s="356"/>
      <c r="J70" s="356"/>
    </row>
    <row r="71" spans="1:10" s="357" customFormat="1" ht="14.1" customHeight="1">
      <c r="A71" s="356"/>
      <c r="B71" s="382"/>
      <c r="C71" s="356"/>
      <c r="D71" s="356"/>
      <c r="E71" s="356"/>
      <c r="F71" s="356"/>
      <c r="G71" s="356"/>
      <c r="H71" s="356"/>
      <c r="I71" s="356"/>
      <c r="J71" s="356"/>
    </row>
    <row r="72" spans="1:10" s="357" customFormat="1" ht="14.1" customHeight="1">
      <c r="A72" s="356"/>
      <c r="B72" s="382"/>
      <c r="C72" s="356"/>
      <c r="D72" s="356"/>
      <c r="E72" s="356"/>
      <c r="F72" s="356"/>
      <c r="G72" s="356"/>
      <c r="H72" s="356"/>
      <c r="I72" s="356"/>
      <c r="J72" s="356"/>
    </row>
    <row r="73" spans="1:10" s="357" customFormat="1" ht="14.1" customHeight="1">
      <c r="A73" s="356"/>
      <c r="B73" s="382"/>
      <c r="C73" s="356"/>
      <c r="D73" s="356"/>
      <c r="E73" s="356"/>
      <c r="F73" s="356"/>
      <c r="G73" s="356"/>
      <c r="H73" s="356"/>
      <c r="I73" s="356"/>
      <c r="J73" s="356"/>
    </row>
    <row r="74" spans="1:10" s="357" customFormat="1" ht="14.1" customHeight="1">
      <c r="A74" s="356"/>
      <c r="B74" s="382"/>
      <c r="C74" s="356"/>
      <c r="D74" s="356"/>
      <c r="E74" s="356"/>
      <c r="F74" s="356"/>
      <c r="G74" s="356"/>
      <c r="H74" s="356"/>
      <c r="I74" s="356"/>
      <c r="J74" s="356"/>
    </row>
    <row r="75" spans="1:10" s="357" customFormat="1" ht="14.1" customHeight="1">
      <c r="A75" s="356"/>
      <c r="B75" s="382"/>
      <c r="C75" s="356"/>
      <c r="D75" s="356"/>
      <c r="E75" s="356"/>
      <c r="F75" s="356"/>
      <c r="G75" s="356"/>
      <c r="H75" s="356"/>
      <c r="I75" s="356"/>
      <c r="J75" s="356"/>
    </row>
    <row r="76" spans="1:10" s="357" customFormat="1" ht="14.1" customHeight="1">
      <c r="A76" s="356"/>
      <c r="B76" s="383"/>
      <c r="C76" s="356"/>
      <c r="D76" s="356"/>
      <c r="E76" s="356"/>
      <c r="F76" s="356"/>
      <c r="G76" s="356"/>
      <c r="H76" s="356"/>
      <c r="I76" s="356"/>
      <c r="J76" s="356"/>
    </row>
    <row r="77" spans="1:10" s="357" customFormat="1" ht="14.1" customHeight="1">
      <c r="A77" s="356"/>
      <c r="B77" s="382"/>
      <c r="C77" s="356"/>
      <c r="D77" s="356"/>
      <c r="E77" s="356"/>
      <c r="F77" s="356"/>
      <c r="G77" s="356"/>
      <c r="H77" s="356"/>
      <c r="I77" s="356"/>
      <c r="J77" s="356"/>
    </row>
    <row r="78" spans="1:10" s="357" customFormat="1" ht="14.1" customHeight="1">
      <c r="A78" s="356"/>
      <c r="B78" s="382"/>
      <c r="C78" s="356"/>
      <c r="D78" s="356"/>
      <c r="E78" s="356"/>
      <c r="F78" s="356"/>
      <c r="G78" s="356"/>
      <c r="H78" s="356"/>
      <c r="I78" s="356"/>
      <c r="J78" s="356"/>
    </row>
    <row r="79" spans="1:10" s="359" customFormat="1" ht="14.1" customHeight="1">
      <c r="A79" s="358"/>
      <c r="B79" s="384"/>
      <c r="C79" s="358"/>
      <c r="D79" s="358"/>
      <c r="E79" s="358"/>
      <c r="F79" s="358"/>
      <c r="G79" s="358"/>
      <c r="H79" s="358"/>
      <c r="I79" s="358"/>
      <c r="J79" s="358"/>
    </row>
    <row r="80" spans="1:10" s="359" customFormat="1" ht="14.1" customHeight="1">
      <c r="A80" s="358"/>
      <c r="B80" s="384"/>
      <c r="C80" s="358"/>
      <c r="D80" s="358"/>
      <c r="E80" s="358"/>
      <c r="F80" s="358"/>
      <c r="G80" s="358"/>
      <c r="H80" s="358"/>
      <c r="I80" s="358"/>
      <c r="J80" s="358"/>
    </row>
    <row r="81" spans="1:10" s="359" customFormat="1" ht="14.1" customHeight="1">
      <c r="A81" s="358"/>
      <c r="B81" s="385"/>
      <c r="C81" s="358"/>
      <c r="D81" s="358"/>
      <c r="E81" s="358"/>
      <c r="F81" s="358"/>
      <c r="G81" s="358"/>
      <c r="H81" s="358"/>
      <c r="I81" s="358"/>
      <c r="J81" s="358"/>
    </row>
    <row r="82" spans="1:10" s="359" customFormat="1" ht="14.1" customHeight="1">
      <c r="A82" s="358"/>
      <c r="B82" s="386"/>
      <c r="C82" s="358"/>
      <c r="D82" s="358"/>
      <c r="E82" s="358"/>
      <c r="F82" s="358"/>
      <c r="G82" s="358"/>
      <c r="H82" s="358"/>
      <c r="I82" s="358"/>
      <c r="J82" s="358"/>
    </row>
    <row r="83" spans="1:10" s="359" customFormat="1" ht="14.1" customHeight="1">
      <c r="A83" s="358"/>
      <c r="B83" s="385"/>
      <c r="C83" s="358"/>
      <c r="D83" s="358"/>
      <c r="E83" s="358"/>
      <c r="F83" s="358"/>
      <c r="G83" s="358"/>
      <c r="H83" s="358"/>
      <c r="I83" s="358"/>
      <c r="J83" s="358"/>
    </row>
    <row r="84" spans="1:10" s="359" customFormat="1" ht="14.1" customHeight="1">
      <c r="A84" s="358"/>
      <c r="B84" s="386"/>
      <c r="C84" s="358"/>
      <c r="D84" s="358"/>
      <c r="E84" s="358"/>
      <c r="F84" s="358"/>
      <c r="G84" s="358"/>
      <c r="H84" s="358"/>
      <c r="I84" s="358"/>
      <c r="J84" s="358"/>
    </row>
    <row r="85" spans="1:10" s="359" customFormat="1" ht="14.1" customHeight="1">
      <c r="A85" s="358"/>
      <c r="B85" s="386"/>
      <c r="C85" s="358"/>
      <c r="D85" s="358"/>
      <c r="E85" s="358"/>
      <c r="F85" s="358"/>
      <c r="G85" s="358"/>
      <c r="H85" s="358"/>
      <c r="I85" s="358"/>
      <c r="J85" s="358"/>
    </row>
    <row r="86" spans="1:10" s="359" customFormat="1" ht="14.1" customHeight="1">
      <c r="A86" s="358"/>
      <c r="B86" s="384"/>
      <c r="C86" s="358"/>
      <c r="D86" s="358"/>
      <c r="E86" s="358"/>
      <c r="F86" s="358"/>
      <c r="G86" s="358"/>
      <c r="H86" s="358"/>
      <c r="I86" s="358"/>
      <c r="J86" s="358"/>
    </row>
    <row r="87" spans="1:10" s="359" customFormat="1" ht="14.1" customHeight="1">
      <c r="A87" s="358"/>
      <c r="B87" s="384"/>
      <c r="C87" s="358"/>
      <c r="D87" s="358"/>
      <c r="E87" s="358"/>
      <c r="F87" s="358"/>
      <c r="G87" s="358"/>
      <c r="H87" s="358"/>
      <c r="I87" s="358"/>
      <c r="J87" s="358"/>
    </row>
    <row r="88" spans="1:10" s="359" customFormat="1" ht="14.1" customHeight="1">
      <c r="A88" s="358"/>
      <c r="B88" s="358"/>
      <c r="C88" s="358"/>
      <c r="D88" s="358"/>
      <c r="E88" s="358"/>
      <c r="F88" s="358"/>
      <c r="G88" s="358"/>
      <c r="H88" s="358"/>
      <c r="I88" s="358"/>
      <c r="J88" s="358"/>
    </row>
    <row r="89" spans="1:10" s="359" customFormat="1" ht="14.1" customHeight="1">
      <c r="A89" s="358"/>
      <c r="B89" s="358"/>
      <c r="C89" s="358"/>
      <c r="D89" s="358"/>
      <c r="E89" s="358"/>
      <c r="F89" s="358"/>
      <c r="G89" s="358"/>
      <c r="H89" s="358"/>
      <c r="I89" s="358"/>
      <c r="J89" s="358"/>
    </row>
    <row r="90" spans="1:10" s="369" customFormat="1" ht="14.1" customHeight="1">
      <c r="A90" s="368"/>
      <c r="B90" s="368"/>
      <c r="C90" s="368"/>
      <c r="D90" s="368"/>
      <c r="E90" s="368"/>
      <c r="F90" s="368"/>
      <c r="G90" s="368"/>
      <c r="H90" s="368"/>
      <c r="I90" s="368"/>
      <c r="J90" s="368"/>
    </row>
    <row r="91" spans="1:10" s="369" customFormat="1" ht="14.1" customHeight="1">
      <c r="A91" s="368"/>
      <c r="B91" s="368"/>
      <c r="C91" s="368"/>
      <c r="D91" s="368"/>
      <c r="E91" s="368"/>
      <c r="F91" s="368"/>
      <c r="G91" s="368"/>
      <c r="H91" s="368"/>
      <c r="I91" s="368"/>
      <c r="J91" s="368"/>
    </row>
    <row r="92" spans="1:10" ht="14.1" customHeight="1">
      <c r="A92" s="141"/>
      <c r="B92" s="141"/>
      <c r="C92" s="141"/>
      <c r="D92" s="141"/>
      <c r="E92" s="141"/>
      <c r="F92" s="141"/>
      <c r="G92" s="141"/>
      <c r="H92" s="141"/>
      <c r="I92" s="141"/>
      <c r="J92" s="141"/>
    </row>
    <row r="93" spans="1:10" ht="14.1" customHeight="1">
      <c r="A93" s="141"/>
      <c r="B93" s="141"/>
      <c r="C93" s="141"/>
      <c r="D93" s="141"/>
      <c r="E93" s="141"/>
      <c r="F93" s="141"/>
      <c r="G93" s="141"/>
      <c r="H93" s="141"/>
      <c r="I93" s="141"/>
      <c r="J93" s="141"/>
    </row>
    <row r="94" spans="1:10" ht="137.44999999999999" customHeight="1">
      <c r="A94" s="141"/>
      <c r="B94" s="364"/>
      <c r="C94" s="141"/>
      <c r="D94" s="141"/>
      <c r="E94" s="141"/>
      <c r="F94" s="141"/>
      <c r="G94" s="141"/>
      <c r="H94" s="141"/>
      <c r="I94" s="141"/>
      <c r="J94" s="141"/>
    </row>
    <row r="95" spans="1:10" ht="14.1" customHeight="1">
      <c r="A95" s="141"/>
      <c r="B95" s="141"/>
      <c r="C95" s="141"/>
      <c r="D95" s="141"/>
      <c r="E95" s="141"/>
      <c r="F95" s="141"/>
      <c r="G95" s="141"/>
      <c r="H95" s="141"/>
      <c r="I95" s="141"/>
      <c r="J95" s="141"/>
    </row>
  </sheetData>
  <mergeCells count="5">
    <mergeCell ref="B6:C6"/>
    <mergeCell ref="I6:L6"/>
    <mergeCell ref="I10:L10"/>
    <mergeCell ref="C22:E22"/>
    <mergeCell ref="I22:K22"/>
  </mergeCells>
  <printOptions horizontalCentered="1"/>
  <pageMargins left="1" right="1" top="0.75" bottom="0.75" header="0" footer="0"/>
  <pageSetup scale="56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4CBE1-3CD4-4436-992B-060372752C3A}">
  <sheetPr codeName="Sheet1"/>
  <dimension ref="B1:G99"/>
  <sheetViews>
    <sheetView workbookViewId="0">
      <selection activeCell="J4" sqref="J4"/>
    </sheetView>
  </sheetViews>
  <sheetFormatPr defaultColWidth="8.88671875" defaultRowHeight="15.05"/>
  <cols>
    <col min="1" max="1" width="5.6640625" style="177" customWidth="1"/>
    <col min="2" max="16384" width="8.88671875" style="177"/>
  </cols>
  <sheetData>
    <row r="1" spans="2:7" ht="15.75" thickBot="1">
      <c r="G1" s="388"/>
    </row>
    <row r="2" spans="2:7" ht="15.75" thickBot="1">
      <c r="B2" s="408" t="s">
        <v>7</v>
      </c>
      <c r="C2" s="409"/>
      <c r="D2" s="409"/>
      <c r="E2" s="409"/>
      <c r="F2" s="409"/>
      <c r="G2" s="410"/>
    </row>
    <row r="3" spans="2:7">
      <c r="B3" s="177" t="s">
        <v>26</v>
      </c>
    </row>
    <row r="4" spans="2:7">
      <c r="B4" s="177" t="s">
        <v>27</v>
      </c>
    </row>
    <row r="5" spans="2:7">
      <c r="B5" s="177" t="s">
        <v>25</v>
      </c>
    </row>
    <row r="6" spans="2:7">
      <c r="B6" s="177" t="s">
        <v>99</v>
      </c>
    </row>
    <row r="7" spans="2:7" ht="15.75" thickBot="1">
      <c r="B7" s="127" t="s">
        <v>100</v>
      </c>
    </row>
    <row r="8" spans="2:7">
      <c r="B8" s="411" t="s">
        <v>8</v>
      </c>
      <c r="C8" s="412"/>
      <c r="D8" s="412"/>
      <c r="E8" s="412"/>
      <c r="F8" s="412"/>
      <c r="G8" s="413"/>
    </row>
    <row r="9" spans="2:7" ht="15.75" thickBot="1">
      <c r="B9" s="414"/>
      <c r="C9" s="415"/>
      <c r="D9" s="415"/>
      <c r="E9" s="415"/>
      <c r="F9" s="415"/>
      <c r="G9" s="416"/>
    </row>
    <row r="10" spans="2:7" ht="60.9" thickBot="1">
      <c r="B10" s="6" t="s">
        <v>0</v>
      </c>
      <c r="C10" s="7" t="s">
        <v>2</v>
      </c>
      <c r="D10" s="7" t="s">
        <v>3</v>
      </c>
      <c r="E10" s="7" t="s">
        <v>4</v>
      </c>
      <c r="F10" s="7" t="s">
        <v>5</v>
      </c>
      <c r="G10" s="8" t="s">
        <v>6</v>
      </c>
    </row>
    <row r="11" spans="2:7">
      <c r="B11" s="9">
        <v>2025</v>
      </c>
      <c r="C11" s="24">
        <v>31.657047144221607</v>
      </c>
      <c r="D11" s="24">
        <v>36.124908447265625</v>
      </c>
      <c r="E11" s="24">
        <v>26.797375627854862</v>
      </c>
      <c r="F11" s="24">
        <v>34.72853946685791</v>
      </c>
      <c r="G11" s="25">
        <v>27.731316558465707</v>
      </c>
    </row>
    <row r="12" spans="2:7">
      <c r="B12" s="10">
        <f>B11+1</f>
        <v>2026</v>
      </c>
      <c r="C12" s="26">
        <v>33.08890301718754</v>
      </c>
      <c r="D12" s="26">
        <v>37.415712356567383</v>
      </c>
      <c r="E12" s="26">
        <v>28.305059768857532</v>
      </c>
      <c r="F12" s="26">
        <v>36.316141128540039</v>
      </c>
      <c r="G12" s="27">
        <v>29.103829071638881</v>
      </c>
    </row>
    <row r="13" spans="2:7">
      <c r="B13" s="10">
        <f t="shared" ref="B13:B16" si="0">B12+1</f>
        <v>2027</v>
      </c>
      <c r="C13" s="28">
        <v>32.261063411717153</v>
      </c>
      <c r="D13" s="28">
        <v>37.529212951660156</v>
      </c>
      <c r="E13" s="28">
        <v>27.519643906048344</v>
      </c>
      <c r="F13" s="28">
        <v>35.417150735855103</v>
      </c>
      <c r="G13" s="29">
        <v>27.78678723929</v>
      </c>
    </row>
    <row r="14" spans="2:7">
      <c r="B14" s="10">
        <f t="shared" si="0"/>
        <v>2028</v>
      </c>
      <c r="C14" s="26">
        <v>30.813431589585765</v>
      </c>
      <c r="D14" s="26">
        <v>36.500847339630127</v>
      </c>
      <c r="E14" s="26">
        <v>26.281702837603547</v>
      </c>
      <c r="F14" s="26">
        <v>33.829643964767456</v>
      </c>
      <c r="G14" s="27">
        <v>26.166707033938977</v>
      </c>
    </row>
    <row r="15" spans="2:7">
      <c r="B15" s="10">
        <f t="shared" si="0"/>
        <v>2029</v>
      </c>
      <c r="C15" s="28">
        <v>30.764285166467047</v>
      </c>
      <c r="D15" s="28">
        <v>36.587701320648193</v>
      </c>
      <c r="E15" s="28">
        <v>26.250093494186252</v>
      </c>
      <c r="F15" s="28">
        <v>33.805793523788452</v>
      </c>
      <c r="G15" s="29">
        <v>26.129581918126544</v>
      </c>
    </row>
    <row r="16" spans="2:7" ht="15.75" thickBot="1">
      <c r="B16" s="11">
        <f t="shared" si="0"/>
        <v>2030</v>
      </c>
      <c r="C16" s="30">
        <v>31.438502244531289</v>
      </c>
      <c r="D16" s="30">
        <v>38.171445846557617</v>
      </c>
      <c r="E16" s="30">
        <v>27.022738583233892</v>
      </c>
      <c r="F16" s="30">
        <v>33.957830429077148</v>
      </c>
      <c r="G16" s="31">
        <v>26.720381023372543</v>
      </c>
    </row>
    <row r="18" spans="2:6" ht="15.75" thickBot="1"/>
    <row r="19" spans="2:6" ht="16.399999999999999" thickBot="1">
      <c r="B19" s="405">
        <f>B11</f>
        <v>2025</v>
      </c>
      <c r="C19" s="406"/>
      <c r="D19" s="406"/>
      <c r="E19" s="406"/>
      <c r="F19" s="407"/>
    </row>
    <row r="20" spans="2:6">
      <c r="B20" s="13"/>
      <c r="D20" s="14" t="s">
        <v>20</v>
      </c>
      <c r="E20" s="14" t="s">
        <v>22</v>
      </c>
      <c r="F20" s="15" t="s">
        <v>23</v>
      </c>
    </row>
    <row r="21" spans="2:6" ht="15.75" thickBot="1">
      <c r="B21" s="13" t="s">
        <v>13</v>
      </c>
      <c r="D21" s="12" t="s">
        <v>21</v>
      </c>
      <c r="E21" s="12" t="s">
        <v>21</v>
      </c>
      <c r="F21" s="16" t="s">
        <v>24</v>
      </c>
    </row>
    <row r="22" spans="2:6">
      <c r="B22" s="13" t="s">
        <v>14</v>
      </c>
      <c r="D22" s="5">
        <v>1360</v>
      </c>
      <c r="E22" s="20">
        <f>D22/$D$30</f>
        <v>0.15525114155251141</v>
      </c>
      <c r="F22" s="22">
        <f>D11</f>
        <v>36.124908447265625</v>
      </c>
    </row>
    <row r="23" spans="2:6">
      <c r="B23" s="13" t="s">
        <v>16</v>
      </c>
      <c r="D23" s="5">
        <v>1568</v>
      </c>
      <c r="E23" s="20">
        <f t="shared" ref="E23:E28" si="1">D23/$D$30</f>
        <v>0.17899543378995433</v>
      </c>
      <c r="F23" s="22">
        <f>E11</f>
        <v>26.797375627854862</v>
      </c>
    </row>
    <row r="24" spans="2:6">
      <c r="B24" s="13" t="s">
        <v>15</v>
      </c>
      <c r="D24" s="5">
        <f>SUM(D22:D23)</f>
        <v>2928</v>
      </c>
      <c r="E24" s="20">
        <f t="shared" si="1"/>
        <v>0.33424657534246577</v>
      </c>
      <c r="F24" s="22">
        <v>31.160637983958633</v>
      </c>
    </row>
    <row r="25" spans="2:6">
      <c r="B25" s="13"/>
      <c r="E25" s="20"/>
      <c r="F25" s="22"/>
    </row>
    <row r="26" spans="2:6">
      <c r="B26" s="13" t="s">
        <v>17</v>
      </c>
      <c r="D26" s="5">
        <v>2720</v>
      </c>
      <c r="E26" s="20">
        <f t="shared" si="1"/>
        <v>0.31050228310502281</v>
      </c>
      <c r="F26" s="22">
        <f>F11</f>
        <v>34.72853946685791</v>
      </c>
    </row>
    <row r="27" spans="2:6">
      <c r="B27" s="13" t="s">
        <v>18</v>
      </c>
      <c r="D27" s="5">
        <v>3112</v>
      </c>
      <c r="E27" s="20">
        <f t="shared" si="1"/>
        <v>0.35525114155251142</v>
      </c>
      <c r="F27" s="22">
        <f>G11</f>
        <v>27.731316558465707</v>
      </c>
    </row>
    <row r="28" spans="2:6">
      <c r="B28" s="13" t="s">
        <v>19</v>
      </c>
      <c r="D28" s="5">
        <f>SUM(D26:D27)</f>
        <v>5832</v>
      </c>
      <c r="E28" s="20">
        <f t="shared" si="1"/>
        <v>0.66575342465753429</v>
      </c>
      <c r="F28" s="22">
        <v>32.011625115838015</v>
      </c>
    </row>
    <row r="29" spans="2:6">
      <c r="B29" s="13"/>
      <c r="E29" s="20"/>
      <c r="F29" s="22"/>
    </row>
    <row r="30" spans="2:6" ht="15.75" thickBot="1">
      <c r="B30" s="17" t="s">
        <v>20</v>
      </c>
      <c r="C30" s="18"/>
      <c r="D30" s="19">
        <f>SUM(D28,D24)</f>
        <v>8760</v>
      </c>
      <c r="E30" s="21">
        <f>D30/SUM(D24,D28)</f>
        <v>1</v>
      </c>
      <c r="F30" s="23">
        <f>C11</f>
        <v>31.657047144221607</v>
      </c>
    </row>
    <row r="31" spans="2:6" ht="15.75" thickBot="1"/>
    <row r="32" spans="2:6" ht="16.399999999999999" thickBot="1">
      <c r="B32" s="405">
        <f>B12</f>
        <v>2026</v>
      </c>
      <c r="C32" s="406"/>
      <c r="D32" s="406"/>
      <c r="E32" s="406"/>
      <c r="F32" s="407"/>
    </row>
    <row r="33" spans="2:6">
      <c r="B33" s="13"/>
      <c r="D33" s="14" t="s">
        <v>20</v>
      </c>
      <c r="E33" s="14" t="s">
        <v>22</v>
      </c>
      <c r="F33" s="15" t="s">
        <v>23</v>
      </c>
    </row>
    <row r="34" spans="2:6" ht="15.75" thickBot="1">
      <c r="B34" s="13" t="s">
        <v>13</v>
      </c>
      <c r="D34" s="12" t="s">
        <v>21</v>
      </c>
      <c r="E34" s="12" t="s">
        <v>21</v>
      </c>
      <c r="F34" s="16" t="s">
        <v>24</v>
      </c>
    </row>
    <row r="35" spans="2:6">
      <c r="B35" s="13" t="s">
        <v>14</v>
      </c>
      <c r="D35" s="5">
        <v>1392</v>
      </c>
      <c r="E35" s="20">
        <f>D35/$D$43</f>
        <v>0.15890410958904111</v>
      </c>
      <c r="F35" s="22">
        <f>D12</f>
        <v>37.415712356567383</v>
      </c>
    </row>
    <row r="36" spans="2:6">
      <c r="B36" s="13" t="s">
        <v>16</v>
      </c>
      <c r="D36" s="5">
        <v>1536</v>
      </c>
      <c r="E36" s="20">
        <f>D36/$D$43</f>
        <v>0.17534246575342466</v>
      </c>
      <c r="F36" s="22">
        <f>E12</f>
        <v>28.305059768857532</v>
      </c>
    </row>
    <row r="37" spans="2:6">
      <c r="B37" s="13" t="s">
        <v>15</v>
      </c>
      <c r="D37" s="5">
        <f>SUM(D35:D36)</f>
        <v>2928</v>
      </c>
      <c r="E37" s="20">
        <f>D37/$D$43</f>
        <v>0.33424657534246577</v>
      </c>
      <c r="F37" s="22">
        <v>32.27226296684082</v>
      </c>
    </row>
    <row r="38" spans="2:6">
      <c r="B38" s="13"/>
      <c r="E38" s="20"/>
      <c r="F38" s="22"/>
    </row>
    <row r="39" spans="2:6">
      <c r="B39" s="13" t="s">
        <v>17</v>
      </c>
      <c r="D39" s="5">
        <v>2704</v>
      </c>
      <c r="E39" s="20">
        <f>D39/$D$43</f>
        <v>0.30867579908675802</v>
      </c>
      <c r="F39" s="22">
        <f>F12</f>
        <v>36.316141128540039</v>
      </c>
    </row>
    <row r="40" spans="2:6">
      <c r="B40" s="13" t="s">
        <v>18</v>
      </c>
      <c r="D40" s="5">
        <v>3128</v>
      </c>
      <c r="E40" s="20">
        <f>D40/$D$43</f>
        <v>0.35707762557077627</v>
      </c>
      <c r="F40" s="22">
        <f>G12</f>
        <v>29.103829071638881</v>
      </c>
    </row>
    <row r="41" spans="2:6">
      <c r="B41" s="13" t="s">
        <v>19</v>
      </c>
      <c r="D41" s="5">
        <f>SUM(D39:D40)</f>
        <v>5832</v>
      </c>
      <c r="E41" s="20">
        <f>D41/$D$43</f>
        <v>0.66575342465753429</v>
      </c>
      <c r="F41" s="22">
        <v>33.672217338863767</v>
      </c>
    </row>
    <row r="42" spans="2:6">
      <c r="B42" s="13"/>
      <c r="E42" s="20"/>
      <c r="F42" s="22"/>
    </row>
    <row r="43" spans="2:6" ht="15.75" thickBot="1">
      <c r="B43" s="17" t="s">
        <v>20</v>
      </c>
      <c r="C43" s="18"/>
      <c r="D43" s="19">
        <f>SUM(D41,D37)</f>
        <v>8760</v>
      </c>
      <c r="E43" s="21">
        <f>D43/SUM(D37,D41)</f>
        <v>1</v>
      </c>
      <c r="F43" s="23">
        <f>C12</f>
        <v>33.08890301718754</v>
      </c>
    </row>
    <row r="44" spans="2:6" ht="15.75" thickBot="1"/>
    <row r="45" spans="2:6" ht="16.399999999999999" thickBot="1">
      <c r="B45" s="405">
        <f>B13</f>
        <v>2027</v>
      </c>
      <c r="C45" s="406"/>
      <c r="D45" s="406"/>
      <c r="E45" s="406"/>
      <c r="F45" s="407"/>
    </row>
    <row r="46" spans="2:6">
      <c r="B46" s="13"/>
      <c r="D46" s="14" t="s">
        <v>20</v>
      </c>
      <c r="E46" s="14" t="s">
        <v>22</v>
      </c>
      <c r="F46" s="15" t="s">
        <v>23</v>
      </c>
    </row>
    <row r="47" spans="2:6" ht="15.75" thickBot="1">
      <c r="B47" s="13" t="s">
        <v>13</v>
      </c>
      <c r="D47" s="12" t="s">
        <v>21</v>
      </c>
      <c r="E47" s="12" t="s">
        <v>21</v>
      </c>
      <c r="F47" s="16" t="s">
        <v>24</v>
      </c>
    </row>
    <row r="48" spans="2:6">
      <c r="B48" s="13" t="s">
        <v>14</v>
      </c>
      <c r="D48" s="5">
        <v>1376</v>
      </c>
      <c r="E48" s="20">
        <f>D48/$D$56</f>
        <v>0.15707762557077626</v>
      </c>
      <c r="F48" s="22">
        <f>D13</f>
        <v>37.529212951660156</v>
      </c>
    </row>
    <row r="49" spans="2:6">
      <c r="B49" s="13" t="s">
        <v>16</v>
      </c>
      <c r="D49" s="5">
        <v>1552</v>
      </c>
      <c r="E49" s="20">
        <f>D49/$D$56</f>
        <v>0.17716894977168951</v>
      </c>
      <c r="F49" s="22">
        <f>E13</f>
        <v>27.519643906048344</v>
      </c>
    </row>
    <row r="50" spans="2:6">
      <c r="B50" s="13" t="s">
        <v>15</v>
      </c>
      <c r="D50" s="5">
        <f>SUM(D48:D49)</f>
        <v>2928</v>
      </c>
      <c r="E50" s="20">
        <f>D50/$D$56</f>
        <v>0.33424657534246577</v>
      </c>
      <c r="F50" s="22">
        <v>31.68651626477768</v>
      </c>
    </row>
    <row r="51" spans="2:6">
      <c r="B51" s="13"/>
      <c r="E51" s="20"/>
      <c r="F51" s="22"/>
    </row>
    <row r="52" spans="2:6">
      <c r="B52" s="13" t="s">
        <v>17</v>
      </c>
      <c r="D52" s="5">
        <v>2720</v>
      </c>
      <c r="E52" s="20">
        <f>D52/$D$56</f>
        <v>0.31050228310502281</v>
      </c>
      <c r="F52" s="22">
        <f>F13</f>
        <v>35.417150735855103</v>
      </c>
    </row>
    <row r="53" spans="2:6">
      <c r="B53" s="13" t="s">
        <v>18</v>
      </c>
      <c r="D53" s="5">
        <v>3112.0000000000005</v>
      </c>
      <c r="E53" s="20">
        <f>D53/$D$56</f>
        <v>0.35525114155251147</v>
      </c>
      <c r="F53" s="22">
        <f>G13</f>
        <v>27.78678723929</v>
      </c>
    </row>
    <row r="54" spans="2:6">
      <c r="B54" s="13" t="s">
        <v>19</v>
      </c>
      <c r="D54" s="5">
        <f>SUM(D52:D53)</f>
        <v>5832</v>
      </c>
      <c r="E54" s="20">
        <f>D54/$D$56</f>
        <v>0.66575342465753429</v>
      </c>
      <c r="F54" s="22">
        <v>32.67145423095964</v>
      </c>
    </row>
    <row r="55" spans="2:6">
      <c r="B55" s="13"/>
      <c r="E55" s="20"/>
      <c r="F55" s="22"/>
    </row>
    <row r="56" spans="2:6" ht="15.75" thickBot="1">
      <c r="B56" s="17" t="s">
        <v>20</v>
      </c>
      <c r="C56" s="18"/>
      <c r="D56" s="19">
        <f>SUM(D54,D50)</f>
        <v>8760</v>
      </c>
      <c r="E56" s="21">
        <f>D56/SUM(D50,D54)</f>
        <v>1</v>
      </c>
      <c r="F56" s="23">
        <f>C13</f>
        <v>32.261063411717153</v>
      </c>
    </row>
    <row r="57" spans="2:6" ht="15.75" thickBot="1"/>
    <row r="58" spans="2:6" ht="16.399999999999999" thickBot="1">
      <c r="B58" s="405">
        <f>B14</f>
        <v>2028</v>
      </c>
      <c r="C58" s="406"/>
      <c r="D58" s="406"/>
      <c r="E58" s="406"/>
      <c r="F58" s="407"/>
    </row>
    <row r="59" spans="2:6">
      <c r="B59" s="13"/>
      <c r="D59" s="14" t="s">
        <v>20</v>
      </c>
      <c r="E59" s="14" t="s">
        <v>22</v>
      </c>
      <c r="F59" s="15" t="s">
        <v>23</v>
      </c>
    </row>
    <row r="60" spans="2:6" ht="15.75" thickBot="1">
      <c r="B60" s="13" t="s">
        <v>13</v>
      </c>
      <c r="D60" s="12" t="s">
        <v>21</v>
      </c>
      <c r="E60" s="12" t="s">
        <v>21</v>
      </c>
      <c r="F60" s="16" t="s">
        <v>24</v>
      </c>
    </row>
    <row r="61" spans="2:6">
      <c r="B61" s="13" t="s">
        <v>14</v>
      </c>
      <c r="D61" s="5">
        <v>1360</v>
      </c>
      <c r="E61" s="20">
        <f>D61/$D$69</f>
        <v>0.15482695810564662</v>
      </c>
      <c r="F61" s="22">
        <f>D14</f>
        <v>36.500847339630127</v>
      </c>
    </row>
    <row r="62" spans="2:6">
      <c r="B62" s="13" t="s">
        <v>16</v>
      </c>
      <c r="D62" s="5">
        <v>1568</v>
      </c>
      <c r="E62" s="20">
        <f>D62/$D$69</f>
        <v>0.1785063752276867</v>
      </c>
      <c r="F62" s="22">
        <f>E14</f>
        <v>26.281702837603547</v>
      </c>
    </row>
    <row r="63" spans="2:6">
      <c r="B63" s="13" t="s">
        <v>15</v>
      </c>
      <c r="D63" s="5">
        <f>SUM(D61:D62)</f>
        <v>2928</v>
      </c>
      <c r="E63" s="20">
        <f>D63/$D$69</f>
        <v>0.33333333333333331</v>
      </c>
      <c r="F63" s="22">
        <v>30.503853588075366</v>
      </c>
    </row>
    <row r="64" spans="2:6">
      <c r="B64" s="13"/>
      <c r="E64" s="20"/>
      <c r="F64" s="22"/>
    </row>
    <row r="65" spans="2:6">
      <c r="B65" s="13" t="s">
        <v>17</v>
      </c>
      <c r="D65" s="5">
        <v>2720</v>
      </c>
      <c r="E65" s="20">
        <f>D65/$D$69</f>
        <v>0.30965391621129323</v>
      </c>
      <c r="F65" s="22">
        <f>F14</f>
        <v>33.829643964767456</v>
      </c>
    </row>
    <row r="66" spans="2:6">
      <c r="B66" s="13" t="s">
        <v>18</v>
      </c>
      <c r="D66" s="5">
        <v>3136</v>
      </c>
      <c r="E66" s="20">
        <f>D66/$D$69</f>
        <v>0.3570127504553734</v>
      </c>
      <c r="F66" s="22">
        <f>G14</f>
        <v>26.166707033938977</v>
      </c>
    </row>
    <row r="67" spans="2:6">
      <c r="B67" s="13" t="s">
        <v>19</v>
      </c>
      <c r="D67" s="5">
        <f>SUM(D65:D66)</f>
        <v>5856</v>
      </c>
      <c r="E67" s="20">
        <f>D67/$D$69</f>
        <v>0.66666666666666663</v>
      </c>
      <c r="F67" s="22">
        <v>31.034558733521774</v>
      </c>
    </row>
    <row r="68" spans="2:6">
      <c r="B68" s="13"/>
      <c r="E68" s="20"/>
      <c r="F68" s="22"/>
    </row>
    <row r="69" spans="2:6" ht="15.75" thickBot="1">
      <c r="B69" s="17" t="s">
        <v>20</v>
      </c>
      <c r="C69" s="18"/>
      <c r="D69" s="19">
        <f>SUM(D67,D63)</f>
        <v>8784</v>
      </c>
      <c r="E69" s="21">
        <f>D69/SUM(D63,D67)</f>
        <v>1</v>
      </c>
      <c r="F69" s="23">
        <f>C14</f>
        <v>30.813431589585765</v>
      </c>
    </row>
    <row r="70" spans="2:6" ht="15.75" thickBot="1"/>
    <row r="71" spans="2:6" ht="16.399999999999999" thickBot="1">
      <c r="B71" s="405">
        <f>B15</f>
        <v>2029</v>
      </c>
      <c r="C71" s="406"/>
      <c r="D71" s="406"/>
      <c r="E71" s="406"/>
      <c r="F71" s="407"/>
    </row>
    <row r="72" spans="2:6">
      <c r="B72" s="13"/>
      <c r="D72" s="14" t="s">
        <v>20</v>
      </c>
      <c r="E72" s="14" t="s">
        <v>22</v>
      </c>
      <c r="F72" s="15" t="s">
        <v>23</v>
      </c>
    </row>
    <row r="73" spans="2:6" ht="15.75" thickBot="1">
      <c r="B73" s="13" t="s">
        <v>13</v>
      </c>
      <c r="D73" s="12" t="s">
        <v>21</v>
      </c>
      <c r="E73" s="12" t="s">
        <v>21</v>
      </c>
      <c r="F73" s="16" t="s">
        <v>24</v>
      </c>
    </row>
    <row r="74" spans="2:6">
      <c r="B74" s="13" t="s">
        <v>14</v>
      </c>
      <c r="D74" s="5">
        <v>1344</v>
      </c>
      <c r="E74" s="20">
        <f>D74/$D$82</f>
        <v>0.15342465753424658</v>
      </c>
      <c r="F74" s="22">
        <f>D15</f>
        <v>36.587701320648193</v>
      </c>
    </row>
    <row r="75" spans="2:6">
      <c r="B75" s="13" t="s">
        <v>16</v>
      </c>
      <c r="D75" s="5">
        <v>1584</v>
      </c>
      <c r="E75" s="20">
        <f>D75/$D$82</f>
        <v>0.18082191780821918</v>
      </c>
      <c r="F75" s="22">
        <f>E15</f>
        <v>26.250093494186252</v>
      </c>
    </row>
    <row r="76" spans="2:6">
      <c r="B76" s="13" t="s">
        <v>15</v>
      </c>
      <c r="D76" s="5">
        <f>SUM(D74:D75)</f>
        <v>2928</v>
      </c>
      <c r="E76" s="20">
        <f>D76/$D$82</f>
        <v>0.33424657534246577</v>
      </c>
      <c r="F76" s="22">
        <v>30.318992908738835</v>
      </c>
    </row>
    <row r="77" spans="2:6">
      <c r="B77" s="13"/>
      <c r="E77" s="20"/>
      <c r="F77" s="22"/>
    </row>
    <row r="78" spans="2:6">
      <c r="B78" s="13" t="s">
        <v>17</v>
      </c>
      <c r="D78" s="5">
        <v>2736</v>
      </c>
      <c r="E78" s="20">
        <f>D78/$D$82</f>
        <v>0.31232876712328766</v>
      </c>
      <c r="F78" s="22">
        <f>F15</f>
        <v>33.805793523788452</v>
      </c>
    </row>
    <row r="79" spans="2:6">
      <c r="B79" s="13" t="s">
        <v>18</v>
      </c>
      <c r="D79" s="5">
        <v>3096</v>
      </c>
      <c r="E79" s="20">
        <f>D79/$D$82</f>
        <v>0.35342465753424657</v>
      </c>
      <c r="F79" s="22">
        <f>G15</f>
        <v>26.129581918126544</v>
      </c>
    </row>
    <row r="80" spans="2:6">
      <c r="B80" s="13" t="s">
        <v>19</v>
      </c>
      <c r="D80" s="5">
        <f>SUM(D78:D79)</f>
        <v>5832</v>
      </c>
      <c r="E80" s="20">
        <f>D80/$D$82</f>
        <v>0.66575342465753429</v>
      </c>
      <c r="F80" s="22">
        <v>31.082351064844342</v>
      </c>
    </row>
    <row r="81" spans="2:6">
      <c r="B81" s="13"/>
      <c r="E81" s="20"/>
      <c r="F81" s="22"/>
    </row>
    <row r="82" spans="2:6" ht="15.75" thickBot="1">
      <c r="B82" s="17" t="s">
        <v>20</v>
      </c>
      <c r="C82" s="18"/>
      <c r="D82" s="19">
        <f>SUM(D80,D76)</f>
        <v>8760</v>
      </c>
      <c r="E82" s="21">
        <f>D82/SUM(D76,D80)</f>
        <v>1</v>
      </c>
      <c r="F82" s="23">
        <f>C15</f>
        <v>30.764285166467047</v>
      </c>
    </row>
    <row r="83" spans="2:6" ht="15.75" thickBot="1"/>
    <row r="84" spans="2:6" ht="16.399999999999999" thickBot="1">
      <c r="B84" s="405">
        <f>B16</f>
        <v>2030</v>
      </c>
      <c r="C84" s="406"/>
      <c r="D84" s="406"/>
      <c r="E84" s="406"/>
      <c r="F84" s="407"/>
    </row>
    <row r="85" spans="2:6">
      <c r="B85" s="13"/>
      <c r="D85" s="14" t="s">
        <v>20</v>
      </c>
      <c r="E85" s="14" t="s">
        <v>22</v>
      </c>
      <c r="F85" s="15" t="s">
        <v>23</v>
      </c>
    </row>
    <row r="86" spans="2:6" ht="15.75" thickBot="1">
      <c r="B86" s="13" t="s">
        <v>13</v>
      </c>
      <c r="D86" s="12" t="s">
        <v>21</v>
      </c>
      <c r="E86" s="12" t="s">
        <v>21</v>
      </c>
      <c r="F86" s="16" t="s">
        <v>24</v>
      </c>
    </row>
    <row r="87" spans="2:6">
      <c r="B87" s="13" t="s">
        <v>14</v>
      </c>
      <c r="D87" s="5">
        <v>1344</v>
      </c>
      <c r="E87" s="20">
        <f>D87/$D$95</f>
        <v>0.15342465753424658</v>
      </c>
      <c r="F87" s="22">
        <f>D16</f>
        <v>38.171445846557617</v>
      </c>
    </row>
    <row r="88" spans="2:6">
      <c r="B88" s="13" t="s">
        <v>16</v>
      </c>
      <c r="D88" s="5">
        <v>1584</v>
      </c>
      <c r="E88" s="20">
        <f>D88/$D$95</f>
        <v>0.18082191780821918</v>
      </c>
      <c r="F88" s="22">
        <f>E16</f>
        <v>27.022738583233892</v>
      </c>
    </row>
    <row r="89" spans="2:6">
      <c r="B89" s="13" t="s">
        <v>15</v>
      </c>
      <c r="D89" s="5">
        <f>SUM(D87:D88)</f>
        <v>2928</v>
      </c>
      <c r="E89" s="20">
        <f>D89/$D$95</f>
        <v>0.33424657534246577</v>
      </c>
      <c r="F89" s="22">
        <v>31.322317551123223</v>
      </c>
    </row>
    <row r="90" spans="2:6">
      <c r="B90" s="13"/>
      <c r="E90" s="20"/>
      <c r="F90" s="22"/>
    </row>
    <row r="91" spans="2:6">
      <c r="B91" s="13" t="s">
        <v>17</v>
      </c>
      <c r="D91" s="5">
        <v>2736.0000000000005</v>
      </c>
      <c r="E91" s="20">
        <f>D91/$D$95</f>
        <v>0.31232876712328772</v>
      </c>
      <c r="F91" s="22">
        <f>F16</f>
        <v>33.957830429077148</v>
      </c>
    </row>
    <row r="92" spans="2:6">
      <c r="B92" s="13" t="s">
        <v>18</v>
      </c>
      <c r="D92" s="5">
        <v>3095.9999999999995</v>
      </c>
      <c r="E92" s="20">
        <f>D92/$D$95</f>
        <v>0.35342465753424651</v>
      </c>
      <c r="F92" s="22">
        <f>G16</f>
        <v>26.720381023372543</v>
      </c>
    </row>
    <row r="93" spans="2:6">
      <c r="B93" s="13" t="s">
        <v>19</v>
      </c>
      <c r="D93" s="5">
        <f>SUM(D91:D92)</f>
        <v>5832</v>
      </c>
      <c r="E93" s="20">
        <f>D93/$D$95</f>
        <v>0.66575342465753429</v>
      </c>
      <c r="F93" s="22">
        <v>31.521491311251328</v>
      </c>
    </row>
    <row r="94" spans="2:6">
      <c r="B94" s="13"/>
      <c r="E94" s="20"/>
      <c r="F94" s="22"/>
    </row>
    <row r="95" spans="2:6" ht="15.75" thickBot="1">
      <c r="B95" s="17" t="s">
        <v>20</v>
      </c>
      <c r="C95" s="18"/>
      <c r="D95" s="19">
        <f>SUM(D93,D89)</f>
        <v>8760</v>
      </c>
      <c r="E95" s="21">
        <f>D95/SUM(D89,D93)</f>
        <v>1</v>
      </c>
      <c r="F95" s="23">
        <f>C16</f>
        <v>31.438502244531289</v>
      </c>
    </row>
    <row r="99" spans="2:2">
      <c r="B99" s="305"/>
    </row>
  </sheetData>
  <mergeCells count="8">
    <mergeCell ref="B58:F58"/>
    <mergeCell ref="B71:F71"/>
    <mergeCell ref="B84:F84"/>
    <mergeCell ref="B2:G2"/>
    <mergeCell ref="B8:G9"/>
    <mergeCell ref="B19:F19"/>
    <mergeCell ref="B32:F32"/>
    <mergeCell ref="B45:F4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04288-3BE9-475A-9641-DB0AA60795EC}">
  <sheetPr codeName="Sheet2"/>
  <dimension ref="A1:K86"/>
  <sheetViews>
    <sheetView workbookViewId="0">
      <selection activeCell="C13" sqref="C13"/>
    </sheetView>
  </sheetViews>
  <sheetFormatPr defaultColWidth="8.88671875" defaultRowHeight="15.05"/>
  <cols>
    <col min="1" max="1" width="13.109375" style="177" bestFit="1" customWidth="1"/>
    <col min="2" max="2" width="32.5546875" style="177" bestFit="1" customWidth="1"/>
    <col min="3" max="3" width="33.109375" style="177" bestFit="1" customWidth="1"/>
    <col min="4" max="4" width="32.88671875" style="177" bestFit="1" customWidth="1"/>
    <col min="5" max="5" width="17" style="177" customWidth="1"/>
    <col min="6" max="6" width="12" style="177" bestFit="1" customWidth="1"/>
    <col min="7" max="7" width="18" style="177" customWidth="1"/>
    <col min="8" max="11" width="20.44140625" style="177" customWidth="1"/>
    <col min="12" max="67" width="12" style="177" bestFit="1" customWidth="1"/>
    <col min="68" max="68" width="11" style="177" bestFit="1" customWidth="1"/>
    <col min="69" max="74" width="12" style="177" bestFit="1" customWidth="1"/>
    <col min="75" max="75" width="7.33203125" style="177" bestFit="1" customWidth="1"/>
    <col min="76" max="76" width="12" style="177" bestFit="1" customWidth="1"/>
    <col min="77" max="77" width="13.88671875" style="177" bestFit="1" customWidth="1"/>
    <col min="78" max="78" width="21.88671875" style="177" bestFit="1" customWidth="1"/>
    <col min="79" max="79" width="13.88671875" style="177" bestFit="1" customWidth="1"/>
    <col min="80" max="80" width="21.88671875" style="177" bestFit="1" customWidth="1"/>
    <col min="81" max="81" width="13.88671875" style="177" bestFit="1" customWidth="1"/>
    <col min="82" max="82" width="21.88671875" style="177" bestFit="1" customWidth="1"/>
    <col min="83" max="83" width="13.88671875" style="177" bestFit="1" customWidth="1"/>
    <col min="84" max="84" width="21.88671875" style="177" bestFit="1" customWidth="1"/>
    <col min="85" max="85" width="13.88671875" style="177" bestFit="1" customWidth="1"/>
    <col min="86" max="86" width="21.88671875" style="177" bestFit="1" customWidth="1"/>
    <col min="87" max="87" width="13.88671875" style="177" bestFit="1" customWidth="1"/>
    <col min="88" max="88" width="21.88671875" style="177" bestFit="1" customWidth="1"/>
    <col min="89" max="89" width="13.88671875" style="177" bestFit="1" customWidth="1"/>
    <col min="90" max="90" width="21.88671875" style="177" bestFit="1" customWidth="1"/>
    <col min="91" max="91" width="13.88671875" style="177" bestFit="1" customWidth="1"/>
    <col min="92" max="92" width="20.6640625" style="177" bestFit="1" customWidth="1"/>
    <col min="93" max="93" width="13.88671875" style="177" bestFit="1" customWidth="1"/>
    <col min="94" max="94" width="21.88671875" style="177" bestFit="1" customWidth="1"/>
    <col min="95" max="95" width="13.88671875" style="177" bestFit="1" customWidth="1"/>
    <col min="96" max="96" width="21.88671875" style="177" bestFit="1" customWidth="1"/>
    <col min="97" max="97" width="13.88671875" style="177" bestFit="1" customWidth="1"/>
    <col min="98" max="98" width="21.88671875" style="177" bestFit="1" customWidth="1"/>
    <col min="99" max="99" width="12.88671875" style="177" bestFit="1" customWidth="1"/>
    <col min="100" max="100" width="21.88671875" style="177" bestFit="1" customWidth="1"/>
    <col min="101" max="101" width="13.88671875" style="177" bestFit="1" customWidth="1"/>
    <col min="102" max="102" width="20.6640625" style="177" bestFit="1" customWidth="1"/>
    <col min="103" max="103" width="13.88671875" style="177" bestFit="1" customWidth="1"/>
    <col min="104" max="104" width="20.6640625" style="177" bestFit="1" customWidth="1"/>
    <col min="105" max="105" width="13.88671875" style="177" bestFit="1" customWidth="1"/>
    <col min="106" max="106" width="21.88671875" style="177" bestFit="1" customWidth="1"/>
    <col min="107" max="107" width="13.88671875" style="177" bestFit="1" customWidth="1"/>
    <col min="108" max="108" width="21.88671875" style="177" bestFit="1" customWidth="1"/>
    <col min="109" max="109" width="12.88671875" style="177" bestFit="1" customWidth="1"/>
    <col min="110" max="110" width="21.88671875" style="177" bestFit="1" customWidth="1"/>
    <col min="111" max="111" width="13.88671875" style="177" bestFit="1" customWidth="1"/>
    <col min="112" max="112" width="21.88671875" style="177" bestFit="1" customWidth="1"/>
    <col min="113" max="113" width="13.88671875" style="177" bestFit="1" customWidth="1"/>
    <col min="114" max="114" width="21.88671875" style="177" bestFit="1" customWidth="1"/>
    <col min="115" max="115" width="13.88671875" style="177" bestFit="1" customWidth="1"/>
    <col min="116" max="116" width="21.88671875" style="177" bestFit="1" customWidth="1"/>
    <col min="117" max="117" width="13.88671875" style="177" bestFit="1" customWidth="1"/>
    <col min="118" max="118" width="20.6640625" style="177" bestFit="1" customWidth="1"/>
    <col min="119" max="119" width="13.88671875" style="177" bestFit="1" customWidth="1"/>
    <col min="120" max="120" width="21.88671875" style="177" bestFit="1" customWidth="1"/>
    <col min="121" max="121" width="13.88671875" style="177" bestFit="1" customWidth="1"/>
    <col min="122" max="122" width="21.88671875" style="177" bestFit="1" customWidth="1"/>
    <col min="123" max="123" width="13.88671875" style="177" bestFit="1" customWidth="1"/>
    <col min="124" max="124" width="21.88671875" style="177" bestFit="1" customWidth="1"/>
    <col min="125" max="125" width="13.88671875" style="177" bestFit="1" customWidth="1"/>
    <col min="126" max="126" width="21.88671875" style="177" bestFit="1" customWidth="1"/>
    <col min="127" max="127" width="13.88671875" style="177" bestFit="1" customWidth="1"/>
    <col min="128" max="128" width="21.88671875" style="177" bestFit="1" customWidth="1"/>
    <col min="129" max="129" width="13.88671875" style="177" bestFit="1" customWidth="1"/>
    <col min="130" max="130" width="21.88671875" style="177" bestFit="1" customWidth="1"/>
    <col min="131" max="131" width="13.88671875" style="177" bestFit="1" customWidth="1"/>
    <col min="132" max="132" width="21.88671875" style="177" bestFit="1" customWidth="1"/>
    <col min="133" max="133" width="12.88671875" style="177" bestFit="1" customWidth="1"/>
    <col min="134" max="134" width="21.88671875" style="177" bestFit="1" customWidth="1"/>
    <col min="135" max="135" width="12.88671875" style="177" bestFit="1" customWidth="1"/>
    <col min="136" max="136" width="21.88671875" style="177" bestFit="1" customWidth="1"/>
    <col min="137" max="137" width="13.88671875" style="177" bestFit="1" customWidth="1"/>
    <col min="138" max="138" width="21.88671875" style="177" bestFit="1" customWidth="1"/>
    <col min="139" max="139" width="13.88671875" style="177" bestFit="1" customWidth="1"/>
    <col min="140" max="140" width="21.88671875" style="177" bestFit="1" customWidth="1"/>
    <col min="141" max="141" width="13.88671875" style="177" bestFit="1" customWidth="1"/>
    <col min="142" max="142" width="21.88671875" style="177" bestFit="1" customWidth="1"/>
    <col min="143" max="143" width="13.88671875" style="177" bestFit="1" customWidth="1"/>
    <col min="144" max="144" width="21.88671875" style="177" bestFit="1" customWidth="1"/>
    <col min="145" max="145" width="13.88671875" style="177" bestFit="1" customWidth="1"/>
    <col min="146" max="146" width="21.88671875" style="177" bestFit="1" customWidth="1"/>
    <col min="147" max="147" width="8.88671875" style="177"/>
    <col min="148" max="148" width="12.109375" style="177" bestFit="1" customWidth="1"/>
    <col min="149" max="149" width="11.33203125" style="177" bestFit="1" customWidth="1"/>
    <col min="150" max="16384" width="8.88671875" style="177"/>
  </cols>
  <sheetData>
    <row r="1" spans="1:11">
      <c r="B1" s="353" t="s">
        <v>164</v>
      </c>
    </row>
    <row r="2" spans="1:11" s="389" customFormat="1"/>
    <row r="3" spans="1:11" s="389" customFormat="1">
      <c r="G3" s="417"/>
      <c r="H3" s="417"/>
      <c r="I3" s="417"/>
      <c r="J3" s="417"/>
      <c r="K3" s="417"/>
    </row>
    <row r="4" spans="1:11" s="389" customFormat="1">
      <c r="E4" s="390"/>
      <c r="G4" s="417"/>
      <c r="H4" s="417"/>
      <c r="I4" s="417"/>
      <c r="J4" s="417"/>
      <c r="K4" s="417"/>
    </row>
    <row r="5" spans="1:11" s="389" customFormat="1">
      <c r="E5" s="390"/>
    </row>
    <row r="6" spans="1:11" s="389" customFormat="1">
      <c r="E6" s="390"/>
      <c r="F6" s="391"/>
      <c r="G6" s="390"/>
      <c r="H6" s="390"/>
      <c r="I6" s="390"/>
      <c r="J6" s="390"/>
      <c r="K6" s="390"/>
    </row>
    <row r="7" spans="1:11" s="389" customFormat="1">
      <c r="E7" s="390"/>
      <c r="F7" s="391"/>
      <c r="G7" s="390"/>
      <c r="H7" s="390"/>
      <c r="I7" s="390"/>
      <c r="J7" s="390"/>
      <c r="K7" s="390"/>
    </row>
    <row r="8" spans="1:11">
      <c r="A8"/>
      <c r="B8"/>
      <c r="C8"/>
      <c r="D8"/>
      <c r="E8" s="4"/>
      <c r="F8" s="5"/>
      <c r="G8" s="4"/>
      <c r="H8" s="4"/>
      <c r="I8" s="4"/>
      <c r="J8" s="4"/>
      <c r="K8" s="4"/>
    </row>
    <row r="9" spans="1:11">
      <c r="A9"/>
      <c r="B9"/>
      <c r="C9"/>
      <c r="D9"/>
      <c r="E9" s="4"/>
      <c r="F9" s="5"/>
      <c r="G9" s="4"/>
      <c r="H9" s="4"/>
      <c r="I9" s="4"/>
      <c r="J9" s="4"/>
      <c r="K9" s="4"/>
    </row>
    <row r="10" spans="1:11">
      <c r="A10"/>
      <c r="B10"/>
      <c r="C10"/>
      <c r="D10"/>
      <c r="E10" s="4"/>
      <c r="F10" s="5"/>
      <c r="G10" s="4"/>
      <c r="H10" s="4"/>
      <c r="I10" s="4"/>
      <c r="J10" s="4"/>
      <c r="K10" s="4"/>
    </row>
    <row r="11" spans="1:11">
      <c r="A11"/>
      <c r="B11"/>
      <c r="C11"/>
      <c r="D11"/>
      <c r="E11" s="4"/>
      <c r="F11" s="5"/>
      <c r="G11" s="4"/>
      <c r="H11" s="4"/>
      <c r="I11" s="4"/>
      <c r="J11" s="4"/>
      <c r="K11" s="4"/>
    </row>
    <row r="12" spans="1:11">
      <c r="A12"/>
      <c r="B12"/>
      <c r="C12"/>
      <c r="D12"/>
      <c r="E12" s="4"/>
    </row>
    <row r="13" spans="1:11">
      <c r="A13"/>
      <c r="B13"/>
      <c r="C13"/>
      <c r="D13"/>
      <c r="E13" s="4"/>
    </row>
    <row r="14" spans="1:11">
      <c r="A14"/>
      <c r="B14"/>
      <c r="C14"/>
      <c r="D14"/>
      <c r="E14" s="4"/>
    </row>
    <row r="15" spans="1:11">
      <c r="A15"/>
      <c r="B15"/>
      <c r="C15"/>
      <c r="D15"/>
      <c r="E15" s="4"/>
    </row>
    <row r="16" spans="1:11">
      <c r="A16"/>
      <c r="B16"/>
      <c r="C16"/>
      <c r="D16"/>
      <c r="E16" s="4"/>
    </row>
    <row r="17" spans="1:5">
      <c r="A17"/>
      <c r="B17"/>
      <c r="C17"/>
      <c r="D17"/>
      <c r="E17" s="4"/>
    </row>
    <row r="18" spans="1:5">
      <c r="A18"/>
      <c r="B18"/>
      <c r="C18"/>
      <c r="D18"/>
      <c r="E18" s="4"/>
    </row>
    <row r="19" spans="1:5">
      <c r="A19"/>
      <c r="B19"/>
      <c r="C19"/>
      <c r="D19"/>
      <c r="E19" s="4"/>
    </row>
    <row r="20" spans="1:5">
      <c r="A20"/>
      <c r="B20"/>
      <c r="C20"/>
      <c r="D20"/>
      <c r="E20" s="4"/>
    </row>
    <row r="21" spans="1:5">
      <c r="A21"/>
      <c r="B21"/>
      <c r="C21"/>
      <c r="D21"/>
      <c r="E21" s="4"/>
    </row>
    <row r="22" spans="1:5">
      <c r="A22"/>
      <c r="B22"/>
      <c r="C22"/>
      <c r="D22"/>
      <c r="E22" s="4"/>
    </row>
    <row r="23" spans="1:5">
      <c r="A23"/>
      <c r="B23"/>
      <c r="C23"/>
      <c r="D23"/>
      <c r="E23" s="4"/>
    </row>
    <row r="24" spans="1:5">
      <c r="A24"/>
      <c r="B24"/>
      <c r="C24"/>
      <c r="D24"/>
      <c r="E24" s="4"/>
    </row>
    <row r="25" spans="1:5">
      <c r="A25"/>
      <c r="B25"/>
      <c r="C25"/>
      <c r="D25"/>
      <c r="E25" s="4"/>
    </row>
    <row r="26" spans="1:5">
      <c r="A26"/>
      <c r="B26"/>
      <c r="C26"/>
      <c r="D26"/>
      <c r="E26" s="4"/>
    </row>
    <row r="27" spans="1:5">
      <c r="A27"/>
      <c r="B27"/>
      <c r="C27"/>
      <c r="D27"/>
      <c r="E27" s="4"/>
    </row>
    <row r="28" spans="1:5">
      <c r="A28"/>
      <c r="B28"/>
      <c r="C28"/>
      <c r="D28"/>
      <c r="E28" s="4"/>
    </row>
    <row r="29" spans="1:5">
      <c r="A29"/>
      <c r="B29"/>
      <c r="C29"/>
      <c r="D29"/>
      <c r="E29" s="4"/>
    </row>
    <row r="30" spans="1:5">
      <c r="A30"/>
      <c r="B30"/>
      <c r="C30"/>
      <c r="D30"/>
      <c r="E30" s="4"/>
    </row>
    <row r="31" spans="1:5">
      <c r="A31"/>
      <c r="B31"/>
      <c r="C31"/>
      <c r="D31"/>
      <c r="E31" s="4"/>
    </row>
    <row r="32" spans="1:5">
      <c r="A32"/>
      <c r="B32"/>
      <c r="C32"/>
      <c r="D32"/>
      <c r="E32" s="4"/>
    </row>
    <row r="33" spans="1:5">
      <c r="A33"/>
      <c r="B33"/>
      <c r="C33"/>
      <c r="D33"/>
      <c r="E33" s="4"/>
    </row>
    <row r="34" spans="1:5">
      <c r="A34"/>
      <c r="B34"/>
      <c r="C34"/>
      <c r="D34"/>
      <c r="E34" s="4"/>
    </row>
    <row r="35" spans="1:5">
      <c r="A35"/>
      <c r="B35"/>
      <c r="C35"/>
      <c r="D35"/>
      <c r="E35" s="4"/>
    </row>
    <row r="36" spans="1:5">
      <c r="A36"/>
      <c r="B36"/>
      <c r="C36"/>
      <c r="D36"/>
      <c r="E36" s="4"/>
    </row>
    <row r="37" spans="1:5">
      <c r="A37"/>
      <c r="B37"/>
      <c r="C37"/>
      <c r="D37"/>
      <c r="E37" s="4"/>
    </row>
    <row r="38" spans="1:5">
      <c r="A38"/>
      <c r="B38"/>
      <c r="C38"/>
      <c r="D38"/>
      <c r="E38" s="4"/>
    </row>
    <row r="39" spans="1:5">
      <c r="A39"/>
      <c r="B39"/>
      <c r="C39"/>
      <c r="D39"/>
      <c r="E39" s="4"/>
    </row>
    <row r="40" spans="1:5">
      <c r="A40"/>
      <c r="B40"/>
      <c r="C40"/>
      <c r="D40"/>
      <c r="E40" s="4"/>
    </row>
    <row r="41" spans="1:5">
      <c r="A41"/>
      <c r="B41"/>
      <c r="C41"/>
      <c r="D41"/>
      <c r="E41" s="4"/>
    </row>
    <row r="42" spans="1:5">
      <c r="A42"/>
      <c r="B42"/>
      <c r="C42"/>
      <c r="D42"/>
      <c r="E42" s="4"/>
    </row>
    <row r="43" spans="1:5">
      <c r="A43"/>
      <c r="B43"/>
      <c r="C43"/>
      <c r="D43"/>
      <c r="E43" s="4"/>
    </row>
    <row r="44" spans="1:5">
      <c r="A44"/>
      <c r="B44"/>
      <c r="C44"/>
      <c r="D44"/>
      <c r="E44" s="4"/>
    </row>
    <row r="45" spans="1:5">
      <c r="A45"/>
      <c r="B45"/>
      <c r="C45"/>
      <c r="D45"/>
      <c r="E45" s="4"/>
    </row>
    <row r="46" spans="1:5">
      <c r="A46"/>
      <c r="B46"/>
      <c r="C46"/>
      <c r="D46"/>
      <c r="E46" s="4"/>
    </row>
    <row r="47" spans="1:5">
      <c r="A47"/>
      <c r="B47"/>
      <c r="C47"/>
      <c r="D47"/>
      <c r="E47" s="4"/>
    </row>
    <row r="48" spans="1:5">
      <c r="A48"/>
      <c r="B48"/>
      <c r="C48"/>
      <c r="D48"/>
      <c r="E48" s="4"/>
    </row>
    <row r="49" spans="1:5">
      <c r="A49"/>
      <c r="B49"/>
      <c r="C49"/>
      <c r="D49"/>
      <c r="E49" s="4"/>
    </row>
    <row r="50" spans="1:5">
      <c r="A50"/>
      <c r="B50"/>
      <c r="C50"/>
      <c r="D50"/>
      <c r="E50" s="4"/>
    </row>
    <row r="51" spans="1:5">
      <c r="A51"/>
      <c r="B51"/>
      <c r="C51"/>
      <c r="D51"/>
      <c r="E51" s="4"/>
    </row>
    <row r="52" spans="1:5">
      <c r="A52"/>
      <c r="B52"/>
      <c r="C52"/>
      <c r="D52"/>
      <c r="E52" s="4"/>
    </row>
    <row r="53" spans="1:5">
      <c r="A53"/>
      <c r="B53"/>
      <c r="C53"/>
      <c r="D53"/>
      <c r="E53" s="4"/>
    </row>
    <row r="54" spans="1:5">
      <c r="A54"/>
      <c r="B54"/>
      <c r="C54"/>
      <c r="D54"/>
      <c r="E54" s="4"/>
    </row>
    <row r="55" spans="1:5">
      <c r="A55"/>
      <c r="B55"/>
      <c r="C55"/>
      <c r="D55"/>
      <c r="E55" s="4"/>
    </row>
    <row r="56" spans="1:5">
      <c r="A56"/>
      <c r="B56"/>
      <c r="C56"/>
      <c r="D56"/>
      <c r="E56" s="4"/>
    </row>
    <row r="57" spans="1:5">
      <c r="A57"/>
      <c r="B57"/>
      <c r="C57"/>
      <c r="D57"/>
      <c r="E57" s="4"/>
    </row>
    <row r="58" spans="1:5">
      <c r="A58"/>
      <c r="B58"/>
      <c r="C58"/>
      <c r="D58"/>
      <c r="E58" s="4"/>
    </row>
    <row r="59" spans="1:5">
      <c r="A59"/>
      <c r="B59"/>
      <c r="C59"/>
      <c r="D59"/>
      <c r="E59" s="4"/>
    </row>
    <row r="60" spans="1:5">
      <c r="A60"/>
      <c r="B60"/>
      <c r="C60"/>
      <c r="D60"/>
      <c r="E60" s="4"/>
    </row>
    <row r="61" spans="1:5">
      <c r="A61"/>
      <c r="B61"/>
      <c r="C61"/>
      <c r="D61"/>
      <c r="E61" s="4"/>
    </row>
    <row r="62" spans="1:5">
      <c r="A62"/>
      <c r="B62"/>
      <c r="C62"/>
      <c r="D62"/>
      <c r="E62" s="4"/>
    </row>
    <row r="63" spans="1:5">
      <c r="A63"/>
      <c r="B63"/>
      <c r="C63"/>
      <c r="D63"/>
      <c r="E63" s="4"/>
    </row>
    <row r="64" spans="1:5">
      <c r="A64"/>
      <c r="B64"/>
      <c r="C64"/>
      <c r="D64"/>
      <c r="E64" s="4"/>
    </row>
    <row r="65" spans="1:5">
      <c r="A65"/>
      <c r="B65"/>
      <c r="C65"/>
      <c r="D65"/>
      <c r="E65" s="4"/>
    </row>
    <row r="66" spans="1:5">
      <c r="A66"/>
      <c r="B66"/>
      <c r="C66"/>
      <c r="D66"/>
      <c r="E66" s="4"/>
    </row>
    <row r="67" spans="1:5">
      <c r="A67"/>
      <c r="B67"/>
      <c r="C67"/>
      <c r="D67"/>
      <c r="E67" s="4"/>
    </row>
    <row r="68" spans="1:5">
      <c r="A68"/>
      <c r="B68"/>
      <c r="C68"/>
      <c r="D68"/>
      <c r="E68" s="4"/>
    </row>
    <row r="69" spans="1:5">
      <c r="A69"/>
      <c r="B69"/>
      <c r="C69"/>
      <c r="D69"/>
      <c r="E69" s="4"/>
    </row>
    <row r="70" spans="1:5">
      <c r="A70"/>
      <c r="B70"/>
      <c r="C70"/>
      <c r="D70"/>
      <c r="E70" s="4"/>
    </row>
    <row r="71" spans="1:5">
      <c r="A71"/>
      <c r="B71"/>
      <c r="C71"/>
      <c r="D71"/>
      <c r="E71" s="4"/>
    </row>
    <row r="72" spans="1:5">
      <c r="A72"/>
      <c r="B72"/>
      <c r="C72"/>
      <c r="D72"/>
      <c r="E72" s="4"/>
    </row>
    <row r="73" spans="1:5">
      <c r="A73"/>
      <c r="B73"/>
      <c r="C73"/>
      <c r="D73"/>
      <c r="E73" s="4"/>
    </row>
    <row r="74" spans="1:5">
      <c r="A74"/>
      <c r="B74"/>
      <c r="C74"/>
      <c r="D74"/>
      <c r="E74" s="4"/>
    </row>
    <row r="75" spans="1:5">
      <c r="A75"/>
      <c r="B75"/>
      <c r="C75"/>
      <c r="D75"/>
      <c r="E75" s="4"/>
    </row>
    <row r="76" spans="1:5">
      <c r="A76"/>
      <c r="B76"/>
      <c r="C76"/>
      <c r="D76"/>
      <c r="E76" s="4"/>
    </row>
    <row r="77" spans="1:5">
      <c r="A77"/>
      <c r="B77"/>
      <c r="C77"/>
      <c r="D77"/>
      <c r="E77" s="4"/>
    </row>
    <row r="78" spans="1:5">
      <c r="A78"/>
      <c r="B78"/>
      <c r="C78"/>
      <c r="D78"/>
      <c r="E78" s="4"/>
    </row>
    <row r="79" spans="1:5">
      <c r="A79"/>
      <c r="B79"/>
      <c r="C79"/>
      <c r="D79"/>
      <c r="E79" s="4"/>
    </row>
    <row r="80" spans="1:5">
      <c r="A80"/>
      <c r="B80"/>
      <c r="C80"/>
      <c r="D80"/>
      <c r="E80" s="4"/>
    </row>
    <row r="81" spans="1:5">
      <c r="A81"/>
      <c r="B81"/>
      <c r="C81"/>
      <c r="D81"/>
      <c r="E81" s="4"/>
    </row>
    <row r="82" spans="1:5">
      <c r="A82"/>
      <c r="B82"/>
      <c r="C82"/>
      <c r="D82"/>
      <c r="E82" s="4"/>
    </row>
    <row r="86" spans="1:5">
      <c r="B86" s="347"/>
    </row>
  </sheetData>
  <mergeCells count="5">
    <mergeCell ref="G3:G4"/>
    <mergeCell ref="H3:H4"/>
    <mergeCell ref="I3:I4"/>
    <mergeCell ref="J3:J4"/>
    <mergeCell ref="K3:K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FAABD-C0D7-4570-B2DD-1BAB4C2C27EB}">
  <sheetPr codeName="Sheet3"/>
  <dimension ref="B1:BA80"/>
  <sheetViews>
    <sheetView topLeftCell="B1" zoomScale="90" zoomScaleNormal="90" workbookViewId="0">
      <selection activeCell="G20" sqref="G20"/>
    </sheetView>
  </sheetViews>
  <sheetFormatPr defaultColWidth="8.88671875" defaultRowHeight="15.05"/>
  <cols>
    <col min="1" max="1" width="14.33203125" style="177" bestFit="1" customWidth="1"/>
    <col min="2" max="2" width="14.5546875" style="177" bestFit="1" customWidth="1"/>
    <col min="3" max="3" width="11" style="177" bestFit="1" customWidth="1"/>
    <col min="4" max="4" width="11.88671875" style="177" bestFit="1" customWidth="1"/>
    <col min="5" max="5" width="6.33203125" style="177" bestFit="1" customWidth="1"/>
    <col min="6" max="6" width="21.44140625" style="177" bestFit="1" customWidth="1"/>
    <col min="7" max="7" width="14.109375" style="177" bestFit="1" customWidth="1"/>
    <col min="8" max="8" width="5" style="177" bestFit="1" customWidth="1"/>
    <col min="9" max="9" width="7" style="177" bestFit="1" customWidth="1"/>
    <col min="10" max="10" width="11" style="177" bestFit="1" customWidth="1"/>
    <col min="11" max="11" width="14.33203125" style="177" bestFit="1" customWidth="1"/>
    <col min="12" max="12" width="18.88671875" style="177" bestFit="1" customWidth="1"/>
    <col min="13" max="13" width="18.5546875" style="177" bestFit="1" customWidth="1"/>
    <col min="14" max="14" width="14.5546875" style="177" bestFit="1" customWidth="1"/>
    <col min="15" max="15" width="13.5546875" style="177" bestFit="1" customWidth="1"/>
    <col min="16" max="16" width="12" style="177" bestFit="1" customWidth="1"/>
    <col min="17" max="17" width="16.44140625" style="177" bestFit="1" customWidth="1"/>
    <col min="18" max="18" width="21.6640625" style="177" bestFit="1" customWidth="1"/>
    <col min="19" max="19" width="26.33203125" style="177" bestFit="1" customWidth="1"/>
    <col min="20" max="20" width="17.6640625" style="177" bestFit="1" customWidth="1"/>
    <col min="21" max="21" width="32.109375" style="177" bestFit="1" customWidth="1"/>
    <col min="22" max="22" width="22.33203125" style="177" bestFit="1" customWidth="1"/>
    <col min="23" max="23" width="31.33203125" style="177" bestFit="1" customWidth="1"/>
    <col min="24" max="24" width="24.44140625" style="177" bestFit="1" customWidth="1"/>
    <col min="25" max="25" width="18.109375" style="177" bestFit="1" customWidth="1"/>
    <col min="26" max="26" width="24.44140625" style="177" bestFit="1" customWidth="1"/>
    <col min="27" max="27" width="26" style="177" bestFit="1" customWidth="1"/>
    <col min="28" max="28" width="23.33203125" style="177" bestFit="1" customWidth="1"/>
    <col min="29" max="29" width="18.6640625" style="177" bestFit="1" customWidth="1"/>
    <col min="30" max="30" width="21.109375" style="177" bestFit="1" customWidth="1"/>
    <col min="31" max="31" width="23.88671875" style="32" bestFit="1" customWidth="1"/>
    <col min="32" max="32" width="22.44140625" style="32" bestFit="1" customWidth="1"/>
    <col min="33" max="33" width="25" style="177" bestFit="1" customWidth="1"/>
    <col min="34" max="34" width="12.33203125" style="177" bestFit="1" customWidth="1"/>
    <col min="35" max="35" width="11" style="177" bestFit="1" customWidth="1"/>
    <col min="36" max="36" width="11.33203125" style="177" bestFit="1" customWidth="1"/>
    <col min="37" max="37" width="16.109375" style="177" bestFit="1" customWidth="1"/>
    <col min="38" max="38" width="18.6640625" style="177" bestFit="1" customWidth="1"/>
    <col min="39" max="39" width="21.109375" style="177" bestFit="1" customWidth="1"/>
    <col min="40" max="40" width="24.88671875" style="177" bestFit="1" customWidth="1"/>
    <col min="41" max="52" width="8.88671875" style="177"/>
    <col min="53" max="53" width="17.6640625" style="177" bestFit="1" customWidth="1"/>
    <col min="54" max="16384" width="8.88671875" style="177"/>
  </cols>
  <sheetData>
    <row r="1" spans="2:53">
      <c r="B1" s="353" t="s">
        <v>164</v>
      </c>
    </row>
    <row r="2" spans="2:53" s="1" customFormat="1">
      <c r="G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</row>
    <row r="3" spans="2:53">
      <c r="G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</row>
    <row r="4" spans="2:53">
      <c r="G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2:53">
      <c r="G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2:53">
      <c r="G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</row>
    <row r="7" spans="2:53">
      <c r="G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</row>
    <row r="8" spans="2:53">
      <c r="G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</row>
    <row r="9" spans="2:53">
      <c r="G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</row>
    <row r="10" spans="2:53">
      <c r="G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</row>
    <row r="11" spans="2:53">
      <c r="G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</row>
    <row r="12" spans="2:53">
      <c r="G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</row>
    <row r="13" spans="2:53">
      <c r="G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</row>
    <row r="14" spans="2:53">
      <c r="G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</row>
    <row r="15" spans="2:53">
      <c r="G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</row>
    <row r="16" spans="2:53">
      <c r="G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spans="7:53">
      <c r="G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</row>
    <row r="18" spans="7:53">
      <c r="G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</row>
    <row r="19" spans="7:53">
      <c r="G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</row>
    <row r="20" spans="7:53">
      <c r="G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</row>
    <row r="21" spans="7:53">
      <c r="G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</row>
    <row r="22" spans="7:53">
      <c r="G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</row>
    <row r="23" spans="7:53">
      <c r="G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</row>
    <row r="24" spans="7:53">
      <c r="G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</row>
    <row r="25" spans="7:53">
      <c r="G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</row>
    <row r="26" spans="7:53">
      <c r="G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</row>
    <row r="27" spans="7:53">
      <c r="G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</row>
    <row r="28" spans="7:53">
      <c r="G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</row>
    <row r="29" spans="7:53">
      <c r="G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</row>
    <row r="30" spans="7:53">
      <c r="G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</row>
    <row r="31" spans="7:53">
      <c r="G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</row>
    <row r="32" spans="7:53">
      <c r="G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</row>
    <row r="33" spans="7:53">
      <c r="G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</row>
    <row r="34" spans="7:53">
      <c r="G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</row>
    <row r="35" spans="7:53">
      <c r="G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</row>
    <row r="36" spans="7:53">
      <c r="G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</row>
    <row r="37" spans="7:53">
      <c r="G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</row>
    <row r="38" spans="7:53">
      <c r="G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</row>
    <row r="39" spans="7:53">
      <c r="G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</row>
    <row r="40" spans="7:53">
      <c r="G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</row>
    <row r="41" spans="7:53">
      <c r="G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</row>
    <row r="42" spans="7:53">
      <c r="G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</row>
    <row r="43" spans="7:53">
      <c r="G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</row>
    <row r="44" spans="7:53">
      <c r="G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</row>
    <row r="45" spans="7:53">
      <c r="G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</row>
    <row r="46" spans="7:53">
      <c r="G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</row>
    <row r="47" spans="7:53">
      <c r="G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</row>
    <row r="48" spans="7:53">
      <c r="G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</row>
    <row r="49" spans="7:53">
      <c r="G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</row>
    <row r="50" spans="7:53">
      <c r="G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</row>
    <row r="51" spans="7:53">
      <c r="G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</row>
    <row r="52" spans="7:53">
      <c r="G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</row>
    <row r="53" spans="7:53">
      <c r="G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</row>
    <row r="54" spans="7:53">
      <c r="G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</row>
    <row r="55" spans="7:53">
      <c r="G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</row>
    <row r="56" spans="7:53">
      <c r="G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</row>
    <row r="57" spans="7:53">
      <c r="G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</row>
    <row r="58" spans="7:53">
      <c r="G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</row>
    <row r="59" spans="7:53">
      <c r="G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</row>
    <row r="60" spans="7:53">
      <c r="G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</row>
    <row r="61" spans="7:53">
      <c r="G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</row>
    <row r="62" spans="7:53">
      <c r="G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</row>
    <row r="63" spans="7:53">
      <c r="G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</row>
    <row r="64" spans="7:53">
      <c r="G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</row>
    <row r="65" spans="2:53">
      <c r="G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</row>
    <row r="66" spans="2:53">
      <c r="G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</row>
    <row r="67" spans="2:53">
      <c r="G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</row>
    <row r="68" spans="2:53">
      <c r="G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</row>
    <row r="69" spans="2:53">
      <c r="G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</row>
    <row r="70" spans="2:53">
      <c r="G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</row>
    <row r="71" spans="2:53">
      <c r="G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</row>
    <row r="72" spans="2:53">
      <c r="G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</row>
    <row r="73" spans="2:53">
      <c r="G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</row>
    <row r="74" spans="2:53">
      <c r="G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</row>
    <row r="80" spans="2:53">
      <c r="B80" s="347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FBA8F-C37B-4A3E-99D8-C2AF9829AB8D}">
  <sheetPr codeName="Sheet4"/>
  <dimension ref="A1:H86"/>
  <sheetViews>
    <sheetView workbookViewId="0">
      <selection activeCell="A2" sqref="A2:XFD2"/>
    </sheetView>
  </sheetViews>
  <sheetFormatPr defaultColWidth="8.88671875" defaultRowHeight="15.05"/>
  <cols>
    <col min="1" max="1" width="11.109375" style="1" bestFit="1" customWidth="1"/>
    <col min="2" max="2" width="24.5546875" style="177" bestFit="1" customWidth="1"/>
    <col min="3" max="3" width="24.88671875" style="177" bestFit="1" customWidth="1"/>
    <col min="4" max="16384" width="8.88671875" style="177"/>
  </cols>
  <sheetData>
    <row r="1" spans="1:8">
      <c r="A1" s="353" t="s">
        <v>164</v>
      </c>
    </row>
    <row r="2" spans="1:8" s="394" customFormat="1">
      <c r="A2" s="392"/>
      <c r="B2" s="393"/>
      <c r="C2" s="393"/>
      <c r="G2" s="393"/>
      <c r="H2" s="393"/>
    </row>
    <row r="3" spans="1:8" s="394" customFormat="1">
      <c r="A3" s="392"/>
      <c r="B3" s="393"/>
      <c r="C3" s="393"/>
      <c r="G3" s="393"/>
      <c r="H3" s="393"/>
    </row>
    <row r="4" spans="1:8" s="394" customFormat="1">
      <c r="A4" s="392"/>
      <c r="B4" s="393"/>
      <c r="C4" s="393"/>
    </row>
    <row r="5" spans="1:8" s="394" customFormat="1">
      <c r="A5" s="392"/>
      <c r="B5" s="393"/>
      <c r="C5" s="393"/>
    </row>
    <row r="6" spans="1:8" s="394" customFormat="1">
      <c r="A6" s="392"/>
      <c r="B6" s="393"/>
      <c r="C6" s="393"/>
    </row>
    <row r="7" spans="1:8" s="394" customFormat="1">
      <c r="A7" s="392"/>
      <c r="B7" s="393"/>
      <c r="C7" s="393"/>
    </row>
    <row r="8" spans="1:8" s="394" customFormat="1">
      <c r="A8" s="392"/>
      <c r="B8" s="393"/>
      <c r="C8" s="393"/>
    </row>
    <row r="9" spans="1:8" s="394" customFormat="1">
      <c r="A9" s="392"/>
      <c r="B9" s="393"/>
      <c r="C9" s="393"/>
    </row>
    <row r="10" spans="1:8" s="394" customFormat="1">
      <c r="A10" s="392"/>
      <c r="B10" s="393"/>
      <c r="C10" s="393"/>
    </row>
    <row r="11" spans="1:8" s="394" customFormat="1">
      <c r="A11" s="392"/>
      <c r="B11" s="393"/>
      <c r="C11" s="393"/>
    </row>
    <row r="12" spans="1:8" s="394" customFormat="1">
      <c r="A12" s="392"/>
      <c r="B12" s="393"/>
      <c r="C12" s="393"/>
    </row>
    <row r="13" spans="1:8" s="394" customFormat="1">
      <c r="A13" s="392"/>
      <c r="B13" s="393"/>
      <c r="C13" s="393"/>
    </row>
    <row r="14" spans="1:8" s="394" customFormat="1">
      <c r="A14" s="392"/>
      <c r="B14" s="393"/>
      <c r="C14" s="393"/>
    </row>
    <row r="15" spans="1:8" s="394" customFormat="1">
      <c r="A15" s="392"/>
      <c r="B15" s="393"/>
      <c r="C15" s="393"/>
      <c r="G15" s="393"/>
      <c r="H15" s="393"/>
    </row>
    <row r="16" spans="1:8" s="394" customFormat="1">
      <c r="A16" s="392"/>
      <c r="B16" s="393"/>
      <c r="C16" s="393"/>
      <c r="G16" s="393"/>
      <c r="H16" s="393"/>
    </row>
    <row r="17" spans="1:8" s="394" customFormat="1">
      <c r="A17" s="392"/>
      <c r="B17" s="393"/>
      <c r="C17" s="393"/>
    </row>
    <row r="18" spans="1:8" s="394" customFormat="1">
      <c r="A18" s="392"/>
      <c r="B18" s="393"/>
      <c r="C18" s="393"/>
    </row>
    <row r="19" spans="1:8" s="394" customFormat="1">
      <c r="A19" s="392"/>
      <c r="B19" s="393"/>
      <c r="C19" s="393"/>
    </row>
    <row r="20" spans="1:8" s="394" customFormat="1">
      <c r="A20" s="392"/>
      <c r="B20" s="393"/>
      <c r="C20" s="393"/>
    </row>
    <row r="21" spans="1:8" s="394" customFormat="1">
      <c r="A21" s="392"/>
      <c r="B21" s="393"/>
      <c r="C21" s="393"/>
    </row>
    <row r="22" spans="1:8" s="394" customFormat="1">
      <c r="A22" s="392"/>
      <c r="B22" s="393"/>
      <c r="C22" s="393"/>
    </row>
    <row r="23" spans="1:8" s="394" customFormat="1">
      <c r="A23" s="392"/>
      <c r="B23" s="393"/>
      <c r="C23" s="393"/>
    </row>
    <row r="24" spans="1:8" s="394" customFormat="1">
      <c r="A24" s="392"/>
      <c r="B24" s="393"/>
      <c r="C24" s="393"/>
    </row>
    <row r="25" spans="1:8" s="394" customFormat="1">
      <c r="A25" s="392"/>
      <c r="B25" s="393"/>
      <c r="C25" s="393"/>
    </row>
    <row r="26" spans="1:8" s="394" customFormat="1">
      <c r="A26" s="392"/>
      <c r="B26" s="393"/>
      <c r="C26" s="393"/>
    </row>
    <row r="27" spans="1:8" s="394" customFormat="1">
      <c r="A27" s="392"/>
      <c r="B27" s="393"/>
      <c r="C27" s="393"/>
    </row>
    <row r="28" spans="1:8" s="394" customFormat="1">
      <c r="A28" s="392"/>
      <c r="B28" s="393"/>
      <c r="C28" s="393"/>
      <c r="G28" s="393"/>
      <c r="H28" s="393"/>
    </row>
    <row r="29" spans="1:8" s="394" customFormat="1">
      <c r="A29" s="392"/>
      <c r="B29" s="393"/>
      <c r="C29" s="393"/>
      <c r="G29" s="393"/>
      <c r="H29" s="393"/>
    </row>
    <row r="30" spans="1:8" s="394" customFormat="1">
      <c r="A30" s="392"/>
      <c r="B30" s="393"/>
      <c r="C30" s="393"/>
    </row>
    <row r="31" spans="1:8" s="394" customFormat="1">
      <c r="A31" s="392"/>
      <c r="B31" s="393"/>
      <c r="C31" s="393"/>
    </row>
    <row r="32" spans="1:8" s="394" customFormat="1">
      <c r="A32" s="392"/>
      <c r="B32" s="393"/>
      <c r="C32" s="393"/>
    </row>
    <row r="33" spans="1:8" s="394" customFormat="1">
      <c r="A33" s="392"/>
      <c r="B33" s="393"/>
      <c r="C33" s="393"/>
    </row>
    <row r="34" spans="1:8" s="394" customFormat="1">
      <c r="A34" s="392"/>
      <c r="B34" s="393"/>
      <c r="C34" s="393"/>
    </row>
    <row r="35" spans="1:8" s="394" customFormat="1">
      <c r="A35" s="392"/>
      <c r="B35" s="393"/>
      <c r="C35" s="393"/>
    </row>
    <row r="36" spans="1:8" s="394" customFormat="1">
      <c r="A36" s="392"/>
      <c r="B36" s="393"/>
      <c r="C36" s="393"/>
    </row>
    <row r="37" spans="1:8" s="394" customFormat="1">
      <c r="A37" s="392"/>
      <c r="B37" s="393"/>
      <c r="C37" s="393"/>
    </row>
    <row r="38" spans="1:8" s="394" customFormat="1">
      <c r="A38" s="392"/>
      <c r="B38" s="393"/>
      <c r="C38" s="393"/>
    </row>
    <row r="39" spans="1:8" s="394" customFormat="1">
      <c r="A39" s="392"/>
      <c r="B39" s="393"/>
      <c r="C39" s="393"/>
    </row>
    <row r="40" spans="1:8" s="394" customFormat="1">
      <c r="A40" s="392"/>
      <c r="B40" s="393"/>
      <c r="C40" s="393"/>
    </row>
    <row r="41" spans="1:8" s="394" customFormat="1">
      <c r="A41" s="392"/>
      <c r="B41" s="393"/>
      <c r="C41" s="393"/>
      <c r="G41" s="393"/>
      <c r="H41" s="393"/>
    </row>
    <row r="42" spans="1:8" s="394" customFormat="1">
      <c r="A42" s="392"/>
      <c r="B42" s="393"/>
      <c r="C42" s="393"/>
      <c r="G42" s="393"/>
      <c r="H42" s="393"/>
    </row>
    <row r="43" spans="1:8" s="394" customFormat="1">
      <c r="A43" s="392"/>
      <c r="B43" s="393"/>
      <c r="C43" s="393"/>
    </row>
    <row r="44" spans="1:8" s="394" customFormat="1">
      <c r="A44" s="392"/>
      <c r="B44" s="393"/>
      <c r="C44" s="393"/>
    </row>
    <row r="45" spans="1:8" s="394" customFormat="1">
      <c r="A45" s="392"/>
      <c r="B45" s="393"/>
      <c r="C45" s="393"/>
    </row>
    <row r="46" spans="1:8" s="394" customFormat="1">
      <c r="A46" s="392"/>
      <c r="B46" s="393"/>
      <c r="C46" s="393"/>
    </row>
    <row r="47" spans="1:8" s="394" customFormat="1">
      <c r="A47" s="392"/>
      <c r="B47" s="393"/>
      <c r="C47" s="393"/>
    </row>
    <row r="48" spans="1:8" s="394" customFormat="1">
      <c r="A48" s="392"/>
      <c r="B48" s="393"/>
      <c r="C48" s="393"/>
    </row>
    <row r="49" spans="1:8" s="394" customFormat="1">
      <c r="A49" s="392"/>
      <c r="B49" s="393"/>
      <c r="C49" s="393"/>
    </row>
    <row r="50" spans="1:8" s="394" customFormat="1">
      <c r="A50" s="392"/>
      <c r="B50" s="393"/>
      <c r="C50" s="393"/>
    </row>
    <row r="51" spans="1:8" s="394" customFormat="1">
      <c r="A51" s="392"/>
      <c r="B51" s="393"/>
      <c r="C51" s="393"/>
    </row>
    <row r="52" spans="1:8" s="394" customFormat="1">
      <c r="A52" s="392"/>
      <c r="B52" s="393"/>
      <c r="C52" s="393"/>
    </row>
    <row r="53" spans="1:8" s="394" customFormat="1">
      <c r="A53" s="392"/>
      <c r="B53" s="393"/>
      <c r="C53" s="393"/>
    </row>
    <row r="54" spans="1:8" s="394" customFormat="1">
      <c r="A54" s="392"/>
      <c r="B54" s="393"/>
      <c r="C54" s="393"/>
      <c r="G54" s="393"/>
      <c r="H54" s="393"/>
    </row>
    <row r="55" spans="1:8" s="394" customFormat="1">
      <c r="A55" s="392"/>
      <c r="B55" s="393"/>
      <c r="C55" s="393"/>
      <c r="G55" s="393"/>
      <c r="H55" s="393"/>
    </row>
    <row r="56" spans="1:8" s="394" customFormat="1">
      <c r="A56" s="392"/>
      <c r="B56" s="393"/>
      <c r="C56" s="393"/>
    </row>
    <row r="57" spans="1:8" s="394" customFormat="1">
      <c r="A57" s="392"/>
      <c r="B57" s="393"/>
      <c r="C57" s="393"/>
    </row>
    <row r="58" spans="1:8" s="394" customFormat="1">
      <c r="A58" s="392"/>
      <c r="B58" s="393"/>
      <c r="C58" s="393"/>
    </row>
    <row r="59" spans="1:8" s="394" customFormat="1">
      <c r="A59" s="392"/>
      <c r="B59" s="393"/>
      <c r="C59" s="393"/>
    </row>
    <row r="60" spans="1:8" s="394" customFormat="1">
      <c r="A60" s="392"/>
      <c r="B60" s="393"/>
      <c r="C60" s="393"/>
    </row>
    <row r="61" spans="1:8" s="394" customFormat="1">
      <c r="A61" s="392"/>
      <c r="B61" s="393"/>
      <c r="C61" s="393"/>
    </row>
    <row r="62" spans="1:8" s="394" customFormat="1">
      <c r="A62" s="392"/>
      <c r="B62" s="393"/>
      <c r="C62" s="393"/>
    </row>
    <row r="63" spans="1:8" s="394" customFormat="1">
      <c r="A63" s="392"/>
      <c r="B63" s="393"/>
      <c r="C63" s="393"/>
    </row>
    <row r="64" spans="1:8" s="394" customFormat="1">
      <c r="A64" s="392"/>
      <c r="B64" s="393"/>
      <c r="C64" s="393"/>
    </row>
    <row r="65" spans="1:8" s="394" customFormat="1">
      <c r="A65" s="392"/>
      <c r="B65" s="393"/>
      <c r="C65" s="393"/>
    </row>
    <row r="66" spans="1:8" s="394" customFormat="1">
      <c r="A66" s="392"/>
      <c r="B66" s="393"/>
      <c r="C66" s="393"/>
    </row>
    <row r="67" spans="1:8" s="394" customFormat="1">
      <c r="A67" s="392"/>
      <c r="B67" s="393"/>
      <c r="C67" s="393"/>
      <c r="G67" s="393"/>
      <c r="H67" s="393"/>
    </row>
    <row r="68" spans="1:8" s="394" customFormat="1">
      <c r="A68" s="392"/>
      <c r="B68" s="393"/>
      <c r="C68" s="393"/>
      <c r="G68" s="393"/>
      <c r="H68" s="393"/>
    </row>
    <row r="69" spans="1:8" s="394" customFormat="1">
      <c r="A69" s="392"/>
      <c r="B69" s="393"/>
      <c r="C69" s="393"/>
    </row>
    <row r="70" spans="1:8" s="394" customFormat="1">
      <c r="A70" s="392"/>
      <c r="B70" s="393"/>
      <c r="C70" s="393"/>
    </row>
    <row r="71" spans="1:8" s="394" customFormat="1">
      <c r="A71" s="392"/>
      <c r="B71" s="393"/>
      <c r="C71" s="393"/>
    </row>
    <row r="72" spans="1:8" s="394" customFormat="1">
      <c r="A72" s="392"/>
      <c r="B72" s="393"/>
      <c r="C72" s="393"/>
    </row>
    <row r="73" spans="1:8" s="394" customFormat="1">
      <c r="A73" s="392"/>
      <c r="B73" s="393"/>
      <c r="C73" s="393"/>
    </row>
    <row r="74" spans="1:8" s="394" customFormat="1">
      <c r="A74" s="392"/>
      <c r="B74" s="393"/>
      <c r="C74" s="393"/>
    </row>
    <row r="75" spans="1:8" s="394" customFormat="1">
      <c r="A75" s="392"/>
      <c r="B75" s="393"/>
      <c r="C75" s="393"/>
    </row>
    <row r="76" spans="1:8" s="394" customFormat="1">
      <c r="A76" s="392"/>
      <c r="B76" s="393"/>
      <c r="C76" s="393"/>
    </row>
    <row r="77" spans="1:8" s="394" customFormat="1">
      <c r="A77" s="392"/>
      <c r="B77" s="393"/>
      <c r="C77" s="393"/>
    </row>
    <row r="78" spans="1:8" s="394" customFormat="1">
      <c r="A78" s="392"/>
      <c r="B78" s="393"/>
      <c r="C78" s="393"/>
    </row>
    <row r="79" spans="1:8" s="394" customFormat="1">
      <c r="A79" s="392"/>
      <c r="B79" s="393"/>
      <c r="C79" s="393"/>
    </row>
    <row r="80" spans="1:8" s="394" customFormat="1">
      <c r="A80" s="392"/>
      <c r="B80" s="393"/>
      <c r="C80" s="393"/>
    </row>
    <row r="81" spans="1:2" s="394" customFormat="1">
      <c r="A81" s="392"/>
    </row>
    <row r="86" spans="1:2">
      <c r="B86" s="34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843C7-BCEB-42CB-BF8B-1D2162DF2674}">
  <dimension ref="A1:Z60"/>
  <sheetViews>
    <sheetView topLeftCell="A29" zoomScale="90" zoomScaleNormal="90" workbookViewId="0">
      <selection activeCell="P9" sqref="P9:Z49"/>
    </sheetView>
  </sheetViews>
  <sheetFormatPr defaultColWidth="9.109375" defaultRowHeight="12.45"/>
  <cols>
    <col min="1" max="1" width="1" style="131" customWidth="1"/>
    <col min="2" max="2" width="37.5546875" style="131" customWidth="1"/>
    <col min="3" max="3" width="8.5546875" style="131" bestFit="1" customWidth="1"/>
    <col min="4" max="8" width="6.6640625" style="131" bestFit="1" customWidth="1"/>
    <col min="9" max="11" width="6.6640625" style="131" customWidth="1"/>
    <col min="12" max="12" width="6.88671875" style="131" customWidth="1"/>
    <col min="13" max="13" width="6.6640625" style="131" customWidth="1"/>
    <col min="14" max="14" width="1.5546875" style="131" customWidth="1"/>
    <col min="15" max="15" width="37.109375" style="131" customWidth="1"/>
    <col min="16" max="16" width="6.6640625" style="131" bestFit="1" customWidth="1"/>
    <col min="17" max="26" width="7.109375" style="131" bestFit="1" customWidth="1"/>
    <col min="27" max="16384" width="9.109375" style="131"/>
  </cols>
  <sheetData>
    <row r="1" spans="1:26" ht="15.05">
      <c r="A1" s="238"/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8"/>
      <c r="X1" s="238"/>
      <c r="Y1" s="238"/>
    </row>
    <row r="2" spans="1:26" ht="15.05">
      <c r="A2" s="238"/>
      <c r="B2" s="419" t="s">
        <v>76</v>
      </c>
      <c r="C2" s="419"/>
      <c r="D2" s="419"/>
      <c r="E2" s="419"/>
      <c r="F2" s="419"/>
      <c r="G2" s="419"/>
      <c r="H2" s="419"/>
      <c r="I2" s="419"/>
      <c r="J2" s="419"/>
      <c r="K2" s="419"/>
      <c r="L2" s="419"/>
      <c r="M2" s="419"/>
      <c r="N2" s="419"/>
      <c r="O2" s="419"/>
      <c r="P2" s="419"/>
      <c r="Q2" s="419"/>
      <c r="R2" s="419"/>
      <c r="S2" s="419"/>
      <c r="T2" s="419"/>
      <c r="U2" s="419"/>
      <c r="V2" s="419"/>
      <c r="W2" s="419"/>
      <c r="X2" s="419"/>
      <c r="Y2" s="419"/>
      <c r="Z2" s="419"/>
    </row>
    <row r="3" spans="1:26" ht="15.05">
      <c r="A3" s="238"/>
      <c r="B3" s="419" t="s">
        <v>129</v>
      </c>
      <c r="C3" s="419"/>
      <c r="D3" s="419"/>
      <c r="E3" s="419"/>
      <c r="F3" s="419"/>
      <c r="G3" s="419"/>
      <c r="H3" s="419"/>
      <c r="I3" s="419"/>
      <c r="J3" s="419"/>
      <c r="K3" s="419"/>
      <c r="L3" s="419"/>
      <c r="M3" s="419"/>
      <c r="N3" s="419"/>
      <c r="O3" s="419"/>
      <c r="P3" s="419"/>
      <c r="Q3" s="419"/>
      <c r="R3" s="419"/>
      <c r="S3" s="419"/>
      <c r="T3" s="419"/>
      <c r="U3" s="419"/>
      <c r="V3" s="419"/>
      <c r="W3" s="419"/>
      <c r="X3" s="419"/>
      <c r="Y3" s="419"/>
      <c r="Z3" s="419"/>
    </row>
    <row r="4" spans="1:26" ht="15.05">
      <c r="A4" s="238"/>
      <c r="B4" s="419" t="s">
        <v>160</v>
      </c>
      <c r="C4" s="419"/>
      <c r="D4" s="419"/>
      <c r="E4" s="419"/>
      <c r="F4" s="419"/>
      <c r="G4" s="419"/>
      <c r="H4" s="419"/>
      <c r="I4" s="419"/>
      <c r="J4" s="419"/>
      <c r="K4" s="419"/>
      <c r="L4" s="419"/>
      <c r="M4" s="419"/>
      <c r="N4" s="419"/>
      <c r="O4" s="419"/>
      <c r="P4" s="419"/>
      <c r="Q4" s="419"/>
      <c r="R4" s="419"/>
      <c r="S4" s="419"/>
      <c r="T4" s="419"/>
      <c r="U4" s="419"/>
      <c r="V4" s="419"/>
      <c r="W4" s="419"/>
      <c r="X4" s="419"/>
      <c r="Y4" s="419"/>
      <c r="Z4" s="419"/>
    </row>
    <row r="5" spans="1:26" ht="15.05">
      <c r="A5" s="238"/>
      <c r="B5" s="420" t="s">
        <v>164</v>
      </c>
      <c r="C5" s="420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</row>
    <row r="6" spans="1:26" ht="15.05">
      <c r="A6" s="238"/>
      <c r="B6" s="418" t="s">
        <v>9</v>
      </c>
      <c r="C6" s="418"/>
      <c r="D6" s="418"/>
      <c r="E6" s="418"/>
      <c r="F6" s="418"/>
      <c r="G6" s="418"/>
      <c r="H6" s="418"/>
      <c r="I6" s="418"/>
      <c r="J6" s="418"/>
      <c r="K6" s="418"/>
      <c r="L6" s="418"/>
      <c r="M6" s="363"/>
      <c r="N6" s="238"/>
      <c r="O6" s="418" t="s">
        <v>10</v>
      </c>
      <c r="P6" s="418"/>
      <c r="Q6" s="418"/>
      <c r="R6" s="418"/>
      <c r="S6" s="418"/>
      <c r="T6" s="418"/>
      <c r="U6" s="418"/>
      <c r="V6" s="418"/>
      <c r="W6" s="418"/>
      <c r="X6" s="418"/>
      <c r="Y6" s="418"/>
    </row>
    <row r="7" spans="1:26" ht="15.05">
      <c r="A7" s="239"/>
      <c r="B7" s="240" t="s">
        <v>77</v>
      </c>
      <c r="C7" s="241">
        <v>2025</v>
      </c>
      <c r="D7" s="241">
        <f>C7+1</f>
        <v>2026</v>
      </c>
      <c r="E7" s="241">
        <f t="shared" ref="E7:M7" si="0">D7+1</f>
        <v>2027</v>
      </c>
      <c r="F7" s="241">
        <f t="shared" si="0"/>
        <v>2028</v>
      </c>
      <c r="G7" s="241">
        <f t="shared" si="0"/>
        <v>2029</v>
      </c>
      <c r="H7" s="241">
        <f t="shared" si="0"/>
        <v>2030</v>
      </c>
      <c r="I7" s="241">
        <f t="shared" si="0"/>
        <v>2031</v>
      </c>
      <c r="J7" s="241">
        <f t="shared" si="0"/>
        <v>2032</v>
      </c>
      <c r="K7" s="241">
        <f t="shared" si="0"/>
        <v>2033</v>
      </c>
      <c r="L7" s="241">
        <f t="shared" si="0"/>
        <v>2034</v>
      </c>
      <c r="M7" s="241">
        <f t="shared" si="0"/>
        <v>2035</v>
      </c>
      <c r="N7" s="242"/>
      <c r="O7" s="243" t="s">
        <v>77</v>
      </c>
      <c r="P7" s="244">
        <f t="shared" ref="P7:U7" si="1">C7</f>
        <v>2025</v>
      </c>
      <c r="Q7" s="244">
        <f t="shared" si="1"/>
        <v>2026</v>
      </c>
      <c r="R7" s="244">
        <f t="shared" si="1"/>
        <v>2027</v>
      </c>
      <c r="S7" s="244">
        <f t="shared" si="1"/>
        <v>2028</v>
      </c>
      <c r="T7" s="244">
        <f t="shared" si="1"/>
        <v>2029</v>
      </c>
      <c r="U7" s="244">
        <f t="shared" si="1"/>
        <v>2030</v>
      </c>
      <c r="V7" s="244">
        <f>I7</f>
        <v>2031</v>
      </c>
      <c r="W7" s="244">
        <f>J7</f>
        <v>2032</v>
      </c>
      <c r="X7" s="244">
        <f>K7</f>
        <v>2033</v>
      </c>
      <c r="Y7" s="244">
        <f>L7</f>
        <v>2034</v>
      </c>
      <c r="Z7" s="244">
        <f>M7</f>
        <v>2035</v>
      </c>
    </row>
    <row r="8" spans="1:26" ht="15.05">
      <c r="A8" s="239"/>
      <c r="B8" s="245" t="s">
        <v>78</v>
      </c>
      <c r="C8" s="246"/>
      <c r="D8" s="242"/>
      <c r="E8" s="247"/>
      <c r="F8" s="248"/>
      <c r="G8" s="247"/>
      <c r="H8" s="247"/>
      <c r="I8" s="247"/>
      <c r="J8" s="247"/>
      <c r="K8" s="247"/>
      <c r="L8" s="247"/>
      <c r="M8" s="247"/>
      <c r="N8" s="242"/>
      <c r="O8" s="245" t="s">
        <v>78</v>
      </c>
      <c r="P8" s="246"/>
      <c r="Q8" s="242"/>
      <c r="R8" s="247"/>
      <c r="S8" s="248"/>
      <c r="T8" s="247"/>
      <c r="U8" s="247"/>
      <c r="V8" s="247"/>
      <c r="W8" s="247"/>
      <c r="X8" s="247"/>
      <c r="Y8" s="247"/>
      <c r="Z8" s="247"/>
    </row>
    <row r="9" spans="1:26" ht="16.399999999999999">
      <c r="A9" s="239"/>
      <c r="B9" s="249" t="s">
        <v>130</v>
      </c>
      <c r="C9" s="250"/>
      <c r="D9" s="250"/>
      <c r="E9" s="250"/>
      <c r="F9" s="250"/>
      <c r="G9" s="250"/>
      <c r="H9" s="250"/>
      <c r="I9" s="251"/>
      <c r="J9" s="251"/>
      <c r="K9" s="251"/>
      <c r="L9" s="251"/>
      <c r="M9" s="251"/>
      <c r="N9" s="242"/>
      <c r="O9" s="249" t="s">
        <v>130</v>
      </c>
      <c r="P9" s="250"/>
      <c r="Q9" s="251"/>
      <c r="R9" s="251"/>
      <c r="S9" s="251"/>
      <c r="T9" s="251"/>
      <c r="U9" s="251"/>
      <c r="V9" s="251"/>
      <c r="W9" s="251"/>
      <c r="X9" s="251"/>
      <c r="Y9" s="251"/>
      <c r="Z9" s="251"/>
    </row>
    <row r="10" spans="1:26" ht="15.05">
      <c r="A10" s="239"/>
      <c r="B10" s="252" t="s">
        <v>79</v>
      </c>
      <c r="C10" s="253"/>
      <c r="D10" s="253"/>
      <c r="E10" s="253"/>
      <c r="F10" s="253"/>
      <c r="G10" s="253"/>
      <c r="H10" s="253"/>
      <c r="I10" s="253"/>
      <c r="J10" s="253"/>
      <c r="K10" s="253"/>
      <c r="L10" s="253"/>
      <c r="M10" s="253"/>
      <c r="N10" s="242"/>
      <c r="O10" s="252" t="s">
        <v>79</v>
      </c>
      <c r="P10" s="253"/>
      <c r="Q10" s="254"/>
      <c r="R10" s="254"/>
      <c r="S10" s="254"/>
      <c r="T10" s="254"/>
      <c r="U10" s="254"/>
      <c r="V10" s="254"/>
      <c r="W10" s="254"/>
      <c r="X10" s="254"/>
      <c r="Y10" s="254"/>
      <c r="Z10" s="254"/>
    </row>
    <row r="11" spans="1:26" ht="15.05">
      <c r="A11" s="239"/>
      <c r="B11" s="255" t="s">
        <v>80</v>
      </c>
      <c r="C11" s="256"/>
      <c r="D11" s="256"/>
      <c r="E11" s="256"/>
      <c r="F11" s="256"/>
      <c r="G11" s="256"/>
      <c r="H11" s="256"/>
      <c r="I11" s="256"/>
      <c r="J11" s="256"/>
      <c r="K11" s="256"/>
      <c r="L11" s="256"/>
      <c r="M11" s="256"/>
      <c r="N11" s="242"/>
      <c r="O11" s="255" t="s">
        <v>80</v>
      </c>
      <c r="P11" s="256"/>
      <c r="Q11" s="256"/>
      <c r="R11" s="256"/>
      <c r="S11" s="256"/>
      <c r="T11" s="256"/>
      <c r="U11" s="256"/>
      <c r="V11" s="256"/>
      <c r="W11" s="256"/>
      <c r="X11" s="256"/>
      <c r="Y11" s="256"/>
      <c r="Z11" s="256"/>
    </row>
    <row r="12" spans="1:26" ht="15.05">
      <c r="A12" s="239"/>
      <c r="B12" s="257"/>
      <c r="C12" s="258"/>
      <c r="D12" s="259"/>
      <c r="E12" s="260"/>
      <c r="F12" s="260"/>
      <c r="G12" s="260"/>
      <c r="H12" s="260"/>
      <c r="I12" s="260"/>
      <c r="J12" s="260"/>
      <c r="K12" s="260"/>
      <c r="L12" s="260"/>
      <c r="M12" s="260"/>
      <c r="N12" s="242"/>
      <c r="O12" s="257"/>
      <c r="P12" s="258"/>
      <c r="Q12" s="261"/>
      <c r="R12" s="262"/>
      <c r="S12" s="262"/>
      <c r="T12" s="262"/>
      <c r="U12" s="262"/>
      <c r="V12" s="262"/>
      <c r="W12" s="262"/>
      <c r="X12" s="262"/>
      <c r="Y12" s="262"/>
      <c r="Z12" s="262"/>
    </row>
    <row r="13" spans="1:26" ht="15.05">
      <c r="A13" s="239"/>
      <c r="B13" s="245" t="s">
        <v>81</v>
      </c>
      <c r="C13" s="247"/>
      <c r="D13" s="247"/>
      <c r="E13" s="247"/>
      <c r="F13" s="247"/>
      <c r="G13" s="247"/>
      <c r="H13" s="247"/>
      <c r="I13" s="247"/>
      <c r="J13" s="247"/>
      <c r="K13" s="247"/>
      <c r="L13" s="247"/>
      <c r="M13" s="247"/>
      <c r="N13" s="242"/>
      <c r="O13" s="245" t="s">
        <v>81</v>
      </c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</row>
    <row r="14" spans="1:26" ht="15.05">
      <c r="A14" s="239"/>
      <c r="B14" s="245" t="s">
        <v>82</v>
      </c>
      <c r="C14" s="263"/>
      <c r="D14" s="263"/>
      <c r="E14" s="263"/>
      <c r="F14" s="263"/>
      <c r="G14" s="263"/>
      <c r="H14" s="263"/>
      <c r="I14" s="263"/>
      <c r="J14" s="263"/>
      <c r="K14" s="263"/>
      <c r="L14" s="263"/>
      <c r="M14" s="263"/>
      <c r="N14" s="242"/>
      <c r="O14" s="245" t="s">
        <v>82</v>
      </c>
      <c r="P14" s="263"/>
      <c r="Q14" s="263"/>
      <c r="R14" s="263"/>
      <c r="S14" s="263"/>
      <c r="T14" s="263"/>
      <c r="U14" s="263"/>
      <c r="V14" s="263"/>
      <c r="W14" s="263"/>
      <c r="X14" s="263"/>
      <c r="Y14" s="263"/>
      <c r="Z14" s="263"/>
    </row>
    <row r="15" spans="1:26" ht="15.05">
      <c r="A15" s="239"/>
      <c r="B15" s="245" t="s">
        <v>39</v>
      </c>
      <c r="C15" s="263"/>
      <c r="D15" s="263"/>
      <c r="E15" s="263"/>
      <c r="F15" s="263"/>
      <c r="G15" s="263"/>
      <c r="H15" s="263"/>
      <c r="I15" s="263"/>
      <c r="J15" s="263"/>
      <c r="K15" s="263"/>
      <c r="L15" s="263"/>
      <c r="M15" s="263"/>
      <c r="N15" s="242"/>
      <c r="O15" s="245" t="s">
        <v>39</v>
      </c>
      <c r="P15" s="263"/>
      <c r="Q15" s="263"/>
      <c r="R15" s="263"/>
      <c r="S15" s="263"/>
      <c r="T15" s="263"/>
      <c r="U15" s="263"/>
      <c r="V15" s="263"/>
      <c r="W15" s="263"/>
      <c r="X15" s="263"/>
      <c r="Y15" s="263"/>
      <c r="Z15" s="263"/>
    </row>
    <row r="16" spans="1:26" ht="15.05">
      <c r="A16" s="239"/>
      <c r="B16" s="245" t="s">
        <v>83</v>
      </c>
      <c r="C16" s="263"/>
      <c r="D16" s="263"/>
      <c r="E16" s="263"/>
      <c r="F16" s="263"/>
      <c r="G16" s="263"/>
      <c r="H16" s="263"/>
      <c r="I16" s="263"/>
      <c r="J16" s="263"/>
      <c r="K16" s="263"/>
      <c r="L16" s="263"/>
      <c r="M16" s="263"/>
      <c r="N16" s="242"/>
      <c r="O16" s="245" t="s">
        <v>83</v>
      </c>
      <c r="P16" s="263"/>
      <c r="Q16" s="263"/>
      <c r="R16" s="263"/>
      <c r="S16" s="263"/>
      <c r="T16" s="263"/>
      <c r="U16" s="263"/>
      <c r="V16" s="263"/>
      <c r="W16" s="263"/>
      <c r="X16" s="263"/>
      <c r="Y16" s="263"/>
      <c r="Z16" s="263"/>
    </row>
    <row r="17" spans="1:26" ht="15.05">
      <c r="A17" s="239"/>
      <c r="B17" s="245" t="s">
        <v>84</v>
      </c>
      <c r="C17" s="263"/>
      <c r="D17" s="263"/>
      <c r="E17" s="263"/>
      <c r="F17" s="263"/>
      <c r="G17" s="263"/>
      <c r="H17" s="263"/>
      <c r="I17" s="263"/>
      <c r="J17" s="263"/>
      <c r="K17" s="263"/>
      <c r="L17" s="263"/>
      <c r="M17" s="263"/>
      <c r="N17" s="242"/>
      <c r="O17" s="245" t="s">
        <v>84</v>
      </c>
      <c r="P17" s="263"/>
      <c r="Q17" s="263"/>
      <c r="R17" s="263"/>
      <c r="S17" s="263"/>
      <c r="T17" s="263"/>
      <c r="U17" s="263"/>
      <c r="V17" s="263"/>
      <c r="W17" s="263"/>
      <c r="X17" s="263"/>
      <c r="Y17" s="263"/>
      <c r="Z17" s="263"/>
    </row>
    <row r="18" spans="1:26" ht="15.05">
      <c r="A18" s="239"/>
      <c r="B18" s="245" t="s">
        <v>85</v>
      </c>
      <c r="C18" s="263"/>
      <c r="D18" s="263"/>
      <c r="E18" s="263"/>
      <c r="F18" s="263"/>
      <c r="G18" s="263"/>
      <c r="H18" s="263"/>
      <c r="I18" s="263"/>
      <c r="J18" s="263"/>
      <c r="K18" s="263"/>
      <c r="L18" s="263"/>
      <c r="M18" s="263"/>
      <c r="N18" s="242"/>
      <c r="O18" s="245" t="s">
        <v>85</v>
      </c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</row>
    <row r="19" spans="1:26" ht="15.05">
      <c r="A19" s="239"/>
      <c r="B19" s="245" t="s">
        <v>131</v>
      </c>
      <c r="C19" s="263"/>
      <c r="D19" s="263"/>
      <c r="E19" s="263"/>
      <c r="F19" s="263"/>
      <c r="G19" s="263"/>
      <c r="H19" s="263"/>
      <c r="I19" s="263"/>
      <c r="J19" s="263"/>
      <c r="K19" s="263"/>
      <c r="L19" s="263"/>
      <c r="M19" s="263"/>
      <c r="N19" s="242"/>
      <c r="O19" s="245" t="s">
        <v>131</v>
      </c>
      <c r="P19" s="263"/>
      <c r="Q19" s="263"/>
      <c r="R19" s="263"/>
      <c r="S19" s="263"/>
      <c r="T19" s="263"/>
      <c r="U19" s="263"/>
      <c r="V19" s="263"/>
      <c r="W19" s="263"/>
      <c r="X19" s="263"/>
      <c r="Y19" s="263"/>
      <c r="Z19" s="263"/>
    </row>
    <row r="20" spans="1:26" ht="16.399999999999999">
      <c r="A20" s="239"/>
      <c r="B20" s="245" t="s">
        <v>132</v>
      </c>
      <c r="C20" s="263"/>
      <c r="D20" s="263"/>
      <c r="E20" s="263"/>
      <c r="F20" s="263"/>
      <c r="G20" s="263"/>
      <c r="H20" s="263"/>
      <c r="I20" s="263"/>
      <c r="J20" s="263"/>
      <c r="K20" s="263"/>
      <c r="L20" s="263"/>
      <c r="M20" s="263"/>
      <c r="N20" s="242"/>
      <c r="O20" s="245" t="s">
        <v>132</v>
      </c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</row>
    <row r="21" spans="1:26" ht="16.399999999999999">
      <c r="A21" s="239"/>
      <c r="B21" s="245" t="s">
        <v>161</v>
      </c>
      <c r="C21" s="263"/>
      <c r="D21" s="263"/>
      <c r="E21" s="263"/>
      <c r="F21" s="263"/>
      <c r="G21" s="263"/>
      <c r="H21" s="263"/>
      <c r="I21" s="263"/>
      <c r="J21" s="263"/>
      <c r="K21" s="263"/>
      <c r="L21" s="263"/>
      <c r="M21" s="263"/>
      <c r="N21" s="242"/>
      <c r="O21" s="245" t="s">
        <v>161</v>
      </c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</row>
    <row r="22" spans="1:26" ht="16.399999999999999">
      <c r="A22" s="239"/>
      <c r="B22" s="245" t="s">
        <v>162</v>
      </c>
      <c r="C22" s="263"/>
      <c r="D22" s="263"/>
      <c r="E22" s="263"/>
      <c r="F22" s="263"/>
      <c r="G22" s="263"/>
      <c r="H22" s="263"/>
      <c r="I22" s="263"/>
      <c r="J22" s="263"/>
      <c r="K22" s="263"/>
      <c r="L22" s="263"/>
      <c r="M22" s="263"/>
      <c r="N22" s="242"/>
      <c r="O22" s="245" t="s">
        <v>162</v>
      </c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</row>
    <row r="23" spans="1:26" ht="15.05">
      <c r="A23" s="239"/>
      <c r="B23" s="245" t="s">
        <v>86</v>
      </c>
      <c r="C23" s="263"/>
      <c r="D23" s="263"/>
      <c r="E23" s="263"/>
      <c r="F23" s="263"/>
      <c r="G23" s="263"/>
      <c r="H23" s="263"/>
      <c r="I23" s="263"/>
      <c r="J23" s="263"/>
      <c r="K23" s="263"/>
      <c r="L23" s="263"/>
      <c r="M23" s="263"/>
      <c r="N23" s="242"/>
      <c r="O23" s="245" t="s">
        <v>86</v>
      </c>
      <c r="P23" s="263"/>
      <c r="Q23" s="263"/>
      <c r="R23" s="263"/>
      <c r="S23" s="263"/>
      <c r="T23" s="263"/>
      <c r="U23" s="263"/>
      <c r="V23" s="263"/>
      <c r="W23" s="263"/>
      <c r="X23" s="263"/>
      <c r="Y23" s="263"/>
      <c r="Z23" s="263"/>
    </row>
    <row r="24" spans="1:26" ht="15.05">
      <c r="A24" s="239"/>
      <c r="B24" s="245" t="s">
        <v>87</v>
      </c>
      <c r="C24" s="263"/>
      <c r="D24" s="263"/>
      <c r="E24" s="263"/>
      <c r="F24" s="263"/>
      <c r="G24" s="263"/>
      <c r="H24" s="263"/>
      <c r="I24" s="263"/>
      <c r="J24" s="263"/>
      <c r="K24" s="263"/>
      <c r="L24" s="263"/>
      <c r="M24" s="263"/>
      <c r="N24" s="242"/>
      <c r="O24" s="245" t="s">
        <v>87</v>
      </c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</row>
    <row r="25" spans="1:26" ht="15.05">
      <c r="A25" s="239"/>
      <c r="B25" s="245" t="s">
        <v>44</v>
      </c>
      <c r="C25" s="263"/>
      <c r="D25" s="263"/>
      <c r="E25" s="263"/>
      <c r="F25" s="263"/>
      <c r="G25" s="263"/>
      <c r="H25" s="263"/>
      <c r="I25" s="263"/>
      <c r="J25" s="263"/>
      <c r="K25" s="263"/>
      <c r="L25" s="263"/>
      <c r="M25" s="263"/>
      <c r="N25" s="242"/>
      <c r="O25" s="245" t="s">
        <v>44</v>
      </c>
      <c r="P25" s="263"/>
      <c r="Q25" s="263"/>
      <c r="R25" s="263"/>
      <c r="S25" s="263"/>
      <c r="T25" s="263"/>
      <c r="U25" s="263"/>
      <c r="V25" s="263"/>
      <c r="W25" s="263"/>
      <c r="X25" s="263"/>
      <c r="Y25" s="263"/>
      <c r="Z25" s="263"/>
    </row>
    <row r="26" spans="1:26" ht="15.05">
      <c r="A26" s="239"/>
      <c r="B26" s="245" t="s">
        <v>88</v>
      </c>
      <c r="C26" s="263"/>
      <c r="D26" s="263"/>
      <c r="E26" s="263"/>
      <c r="F26" s="263"/>
      <c r="G26" s="263"/>
      <c r="H26" s="263"/>
      <c r="I26" s="263"/>
      <c r="J26" s="263"/>
      <c r="K26" s="263"/>
      <c r="L26" s="263"/>
      <c r="M26" s="263"/>
      <c r="N26" s="242"/>
      <c r="O26" s="245" t="s">
        <v>88</v>
      </c>
      <c r="P26" s="263"/>
      <c r="Q26" s="263"/>
      <c r="R26" s="263"/>
      <c r="S26" s="263"/>
      <c r="T26" s="263"/>
      <c r="U26" s="263"/>
      <c r="V26" s="263"/>
      <c r="W26" s="263"/>
      <c r="X26" s="263"/>
      <c r="Y26" s="263"/>
      <c r="Z26" s="263"/>
    </row>
    <row r="27" spans="1:26" ht="15.05">
      <c r="A27" s="239"/>
      <c r="B27" s="245" t="s">
        <v>133</v>
      </c>
      <c r="C27" s="263"/>
      <c r="D27" s="263"/>
      <c r="E27" s="263"/>
      <c r="F27" s="263"/>
      <c r="G27" s="263"/>
      <c r="H27" s="263"/>
      <c r="I27" s="263"/>
      <c r="J27" s="263"/>
      <c r="K27" s="263"/>
      <c r="L27" s="263"/>
      <c r="M27" s="263"/>
      <c r="N27" s="242"/>
      <c r="O27" s="245" t="s">
        <v>133</v>
      </c>
      <c r="P27" s="263"/>
      <c r="Q27" s="263"/>
      <c r="R27" s="263"/>
      <c r="S27" s="263"/>
      <c r="T27" s="263"/>
      <c r="U27" s="263"/>
      <c r="V27" s="263"/>
      <c r="W27" s="263"/>
      <c r="X27" s="263"/>
      <c r="Y27" s="263"/>
      <c r="Z27" s="263"/>
    </row>
    <row r="28" spans="1:26" ht="15.05">
      <c r="A28" s="239"/>
      <c r="B28" s="245"/>
      <c r="C28" s="263"/>
      <c r="D28" s="263"/>
      <c r="E28" s="263"/>
      <c r="F28" s="263"/>
      <c r="G28" s="263"/>
      <c r="H28" s="263"/>
      <c r="I28" s="263"/>
      <c r="J28" s="263"/>
      <c r="K28" s="263"/>
      <c r="L28" s="263"/>
      <c r="M28" s="263"/>
      <c r="N28" s="242"/>
      <c r="O28" s="245"/>
      <c r="P28" s="263"/>
      <c r="Q28" s="263"/>
      <c r="R28" s="263"/>
      <c r="S28" s="263"/>
      <c r="T28" s="263"/>
      <c r="U28" s="263"/>
      <c r="V28" s="263"/>
      <c r="W28" s="263"/>
      <c r="X28" s="263"/>
      <c r="Y28" s="263"/>
      <c r="Z28" s="263"/>
    </row>
    <row r="29" spans="1:26" ht="15.05">
      <c r="A29" s="239"/>
      <c r="B29" s="245" t="s">
        <v>89</v>
      </c>
      <c r="C29" s="263"/>
      <c r="D29" s="263"/>
      <c r="E29" s="263"/>
      <c r="F29" s="263"/>
      <c r="G29" s="263"/>
      <c r="H29" s="263"/>
      <c r="I29" s="263"/>
      <c r="J29" s="263"/>
      <c r="K29" s="263"/>
      <c r="L29" s="263"/>
      <c r="M29" s="263"/>
      <c r="N29" s="242"/>
      <c r="O29" s="245" t="s">
        <v>89</v>
      </c>
      <c r="P29" s="263"/>
      <c r="Q29" s="263"/>
      <c r="R29" s="263"/>
      <c r="S29" s="263"/>
      <c r="T29" s="263"/>
      <c r="U29" s="263"/>
      <c r="V29" s="263"/>
      <c r="W29" s="263"/>
      <c r="X29" s="263"/>
      <c r="Y29" s="263"/>
      <c r="Z29" s="263"/>
    </row>
    <row r="30" spans="1:26" ht="16.399999999999999">
      <c r="A30" s="239"/>
      <c r="B30" s="365" t="s">
        <v>134</v>
      </c>
      <c r="C30" s="263"/>
      <c r="D30" s="263"/>
      <c r="E30" s="263"/>
      <c r="F30" s="263"/>
      <c r="G30" s="263"/>
      <c r="H30" s="263"/>
      <c r="I30" s="263"/>
      <c r="J30" s="263"/>
      <c r="K30" s="263"/>
      <c r="L30" s="263"/>
      <c r="M30" s="263"/>
      <c r="N30" s="242"/>
      <c r="O30" s="245" t="s">
        <v>134</v>
      </c>
      <c r="P30" s="263"/>
      <c r="Q30" s="263"/>
      <c r="R30" s="263"/>
      <c r="S30" s="263"/>
      <c r="T30" s="263"/>
      <c r="U30" s="263"/>
      <c r="V30" s="263"/>
      <c r="W30" s="263"/>
      <c r="X30" s="263"/>
      <c r="Y30" s="263"/>
      <c r="Z30" s="263"/>
    </row>
    <row r="31" spans="1:26" ht="16.399999999999999">
      <c r="A31" s="239"/>
      <c r="B31" s="365" t="s">
        <v>135</v>
      </c>
      <c r="C31" s="263"/>
      <c r="D31" s="263"/>
      <c r="E31" s="263"/>
      <c r="F31" s="263"/>
      <c r="G31" s="263"/>
      <c r="H31" s="263"/>
      <c r="I31" s="263"/>
      <c r="J31" s="263"/>
      <c r="K31" s="263"/>
      <c r="L31" s="263"/>
      <c r="M31" s="263"/>
      <c r="N31" s="242"/>
      <c r="O31" s="245" t="s">
        <v>135</v>
      </c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</row>
    <row r="32" spans="1:26" ht="15.05">
      <c r="A32" s="239"/>
      <c r="B32" s="245"/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42"/>
      <c r="O32" s="245"/>
      <c r="P32" s="263"/>
      <c r="Q32" s="263"/>
      <c r="R32" s="263"/>
      <c r="S32" s="263"/>
      <c r="T32" s="263"/>
      <c r="U32" s="263"/>
      <c r="V32" s="263"/>
      <c r="W32" s="263"/>
      <c r="X32" s="263"/>
      <c r="Y32" s="263"/>
      <c r="Z32" s="263"/>
    </row>
    <row r="33" spans="1:26" ht="16.399999999999999">
      <c r="A33" s="239"/>
      <c r="B33" s="264" t="s">
        <v>136</v>
      </c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  <c r="N33" s="242"/>
      <c r="O33" s="264" t="s">
        <v>136</v>
      </c>
      <c r="P33" s="263"/>
      <c r="Q33" s="263"/>
      <c r="R33" s="263"/>
      <c r="S33" s="263"/>
      <c r="T33" s="263"/>
      <c r="U33" s="263"/>
      <c r="V33" s="263"/>
      <c r="W33" s="263"/>
      <c r="X33" s="263"/>
      <c r="Y33" s="263"/>
      <c r="Z33" s="263"/>
    </row>
    <row r="34" spans="1:26" ht="16.399999999999999">
      <c r="A34" s="239"/>
      <c r="B34" s="264" t="s">
        <v>137</v>
      </c>
      <c r="C34" s="263"/>
      <c r="D34" s="263"/>
      <c r="E34" s="263"/>
      <c r="F34" s="263"/>
      <c r="G34" s="263"/>
      <c r="H34" s="263"/>
      <c r="I34" s="263"/>
      <c r="J34" s="263"/>
      <c r="K34" s="263"/>
      <c r="L34" s="263"/>
      <c r="M34" s="263"/>
      <c r="N34" s="242"/>
      <c r="O34" s="264" t="s">
        <v>137</v>
      </c>
      <c r="P34" s="263"/>
      <c r="Q34" s="263"/>
      <c r="R34" s="263"/>
      <c r="S34" s="263"/>
      <c r="T34" s="263"/>
      <c r="U34" s="263"/>
      <c r="V34" s="263"/>
      <c r="W34" s="263"/>
      <c r="X34" s="263"/>
      <c r="Y34" s="263"/>
      <c r="Z34" s="263"/>
    </row>
    <row r="35" spans="1:26" ht="16.399999999999999">
      <c r="A35" s="239"/>
      <c r="B35" s="264" t="s">
        <v>138</v>
      </c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42"/>
      <c r="O35" s="264" t="s">
        <v>138</v>
      </c>
      <c r="P35" s="263"/>
      <c r="Q35" s="263"/>
      <c r="R35" s="263"/>
      <c r="S35" s="263"/>
      <c r="T35" s="263"/>
      <c r="U35" s="263"/>
      <c r="V35" s="263"/>
      <c r="W35" s="263"/>
      <c r="X35" s="263"/>
      <c r="Y35" s="263"/>
      <c r="Z35" s="263"/>
    </row>
    <row r="36" spans="1:26" ht="15.05">
      <c r="A36" s="239"/>
      <c r="B36" s="264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  <c r="N36" s="242"/>
      <c r="O36" s="264"/>
      <c r="P36" s="263"/>
      <c r="Q36" s="263"/>
      <c r="R36" s="263"/>
      <c r="S36" s="263"/>
      <c r="T36" s="263"/>
      <c r="U36" s="263"/>
      <c r="V36" s="263"/>
      <c r="W36" s="263"/>
      <c r="X36" s="263"/>
      <c r="Y36" s="263"/>
      <c r="Z36" s="263"/>
    </row>
    <row r="37" spans="1:26" ht="16.399999999999999">
      <c r="A37" s="239"/>
      <c r="B37" s="264" t="s">
        <v>156</v>
      </c>
      <c r="C37" s="263"/>
      <c r="D37" s="263"/>
      <c r="E37" s="263"/>
      <c r="F37" s="263"/>
      <c r="G37" s="263"/>
      <c r="H37" s="263"/>
      <c r="I37" s="263"/>
      <c r="J37" s="263"/>
      <c r="K37" s="263"/>
      <c r="L37" s="263"/>
      <c r="M37" s="263"/>
      <c r="N37" s="242"/>
      <c r="O37" s="264" t="s">
        <v>156</v>
      </c>
      <c r="P37" s="263"/>
      <c r="Q37" s="263"/>
      <c r="R37" s="263"/>
      <c r="S37" s="263"/>
      <c r="T37" s="263"/>
      <c r="U37" s="263"/>
      <c r="V37" s="263"/>
      <c r="W37" s="263"/>
      <c r="X37" s="263"/>
      <c r="Y37" s="263"/>
      <c r="Z37" s="263"/>
    </row>
    <row r="38" spans="1:26" ht="15.05">
      <c r="A38" s="239"/>
      <c r="B38" s="264"/>
      <c r="C38" s="263"/>
      <c r="D38" s="263"/>
      <c r="E38" s="263"/>
      <c r="F38" s="263"/>
      <c r="G38" s="263"/>
      <c r="H38" s="263"/>
      <c r="I38" s="263"/>
      <c r="J38" s="263"/>
      <c r="K38" s="263"/>
      <c r="L38" s="263"/>
      <c r="M38" s="263"/>
      <c r="N38" s="242"/>
      <c r="O38" s="264"/>
      <c r="P38" s="263"/>
      <c r="Q38" s="263"/>
      <c r="R38" s="263"/>
      <c r="S38" s="263"/>
      <c r="T38" s="263"/>
      <c r="U38" s="263"/>
      <c r="V38" s="263"/>
      <c r="W38" s="263"/>
      <c r="X38" s="263"/>
      <c r="Y38" s="263"/>
      <c r="Z38" s="263"/>
    </row>
    <row r="39" spans="1:26" ht="15.05">
      <c r="A39" s="239"/>
      <c r="B39" s="264" t="s">
        <v>90</v>
      </c>
      <c r="C39" s="265"/>
      <c r="D39" s="265"/>
      <c r="E39" s="265"/>
      <c r="F39" s="265"/>
      <c r="G39" s="265"/>
      <c r="H39" s="265"/>
      <c r="I39" s="265"/>
      <c r="J39" s="265"/>
      <c r="K39" s="265"/>
      <c r="L39" s="265"/>
      <c r="M39" s="265"/>
      <c r="N39" s="242"/>
      <c r="O39" s="264" t="s">
        <v>90</v>
      </c>
      <c r="P39" s="265"/>
      <c r="Q39" s="266"/>
      <c r="R39" s="266"/>
      <c r="S39" s="266"/>
      <c r="T39" s="266"/>
      <c r="U39" s="266"/>
      <c r="V39" s="266"/>
      <c r="W39" s="266"/>
      <c r="X39" s="266"/>
      <c r="Y39" s="266"/>
      <c r="Z39" s="266"/>
    </row>
    <row r="40" spans="1:26" ht="15.05">
      <c r="A40" s="239"/>
      <c r="B40" s="264"/>
      <c r="C40" s="267"/>
      <c r="D40" s="267"/>
      <c r="E40" s="267"/>
      <c r="F40" s="267"/>
      <c r="G40" s="267"/>
      <c r="H40" s="267"/>
      <c r="I40" s="267"/>
      <c r="J40" s="267"/>
      <c r="K40" s="267"/>
      <c r="L40" s="267"/>
      <c r="M40" s="267"/>
      <c r="N40" s="242"/>
      <c r="O40" s="264"/>
      <c r="P40" s="267"/>
      <c r="Q40" s="267"/>
      <c r="R40" s="267"/>
      <c r="S40" s="267"/>
      <c r="T40" s="267"/>
      <c r="U40" s="267"/>
      <c r="V40" s="267"/>
      <c r="W40" s="267"/>
      <c r="X40" s="267"/>
      <c r="Y40" s="267"/>
      <c r="Z40" s="267"/>
    </row>
    <row r="41" spans="1:26" ht="15.05">
      <c r="A41" s="239"/>
      <c r="B41" s="245"/>
      <c r="C41" s="268"/>
      <c r="D41" s="268"/>
      <c r="E41" s="268"/>
      <c r="F41" s="268"/>
      <c r="G41" s="268"/>
      <c r="H41" s="268"/>
      <c r="I41" s="268"/>
      <c r="J41" s="268"/>
      <c r="K41" s="268"/>
      <c r="L41" s="268"/>
      <c r="M41" s="268"/>
      <c r="N41" s="242"/>
      <c r="O41" s="245"/>
      <c r="P41" s="247"/>
      <c r="Q41" s="247"/>
      <c r="R41" s="247"/>
      <c r="S41" s="247"/>
      <c r="T41" s="247"/>
      <c r="U41" s="247"/>
      <c r="V41" s="247"/>
      <c r="W41" s="247"/>
      <c r="X41" s="247"/>
      <c r="Y41" s="247"/>
      <c r="Z41" s="247"/>
    </row>
    <row r="42" spans="1:26" ht="15.05">
      <c r="A42" s="239"/>
      <c r="B42" s="269"/>
      <c r="C42" s="270"/>
      <c r="D42" s="271"/>
      <c r="E42" s="270"/>
      <c r="F42" s="271"/>
      <c r="G42" s="270"/>
      <c r="H42" s="272"/>
      <c r="I42" s="270"/>
      <c r="J42" s="272"/>
      <c r="K42" s="270"/>
      <c r="L42" s="272"/>
      <c r="M42" s="272"/>
      <c r="N42" s="242"/>
      <c r="O42" s="273"/>
      <c r="P42" s="274"/>
      <c r="Q42" s="275"/>
      <c r="R42" s="274"/>
      <c r="S42" s="275"/>
      <c r="T42" s="274"/>
      <c r="U42" s="276"/>
      <c r="V42" s="274"/>
      <c r="W42" s="276"/>
      <c r="X42" s="274"/>
      <c r="Y42" s="276"/>
      <c r="Z42" s="276"/>
    </row>
    <row r="43" spans="1:26" ht="15.05">
      <c r="A43" s="239"/>
      <c r="B43" s="277" t="s">
        <v>91</v>
      </c>
      <c r="C43" s="278"/>
      <c r="D43" s="279"/>
      <c r="E43" s="278"/>
      <c r="F43" s="279"/>
      <c r="G43" s="278"/>
      <c r="H43" s="280"/>
      <c r="I43" s="278"/>
      <c r="J43" s="280"/>
      <c r="K43" s="278"/>
      <c r="L43" s="280"/>
      <c r="M43" s="280"/>
      <c r="N43" s="242"/>
      <c r="O43" s="281" t="s">
        <v>91</v>
      </c>
      <c r="P43" s="282"/>
      <c r="Q43" s="283"/>
      <c r="R43" s="282"/>
      <c r="S43" s="283"/>
      <c r="T43" s="282"/>
      <c r="U43" s="284"/>
      <c r="V43" s="282"/>
      <c r="W43" s="284"/>
      <c r="X43" s="282"/>
      <c r="Y43" s="284"/>
      <c r="Z43" s="284"/>
    </row>
    <row r="44" spans="1:26" ht="16.399999999999999">
      <c r="A44" s="239"/>
      <c r="B44" s="366" t="s">
        <v>157</v>
      </c>
      <c r="C44" s="285"/>
      <c r="D44" s="286"/>
      <c r="E44" s="286"/>
      <c r="F44" s="286"/>
      <c r="G44" s="286"/>
      <c r="H44" s="286"/>
      <c r="I44" s="286"/>
      <c r="J44" s="286"/>
      <c r="K44" s="286"/>
      <c r="L44" s="286"/>
      <c r="M44" s="286"/>
      <c r="N44" s="242"/>
      <c r="O44" s="281" t="s">
        <v>157</v>
      </c>
      <c r="P44" s="287"/>
      <c r="Q44" s="288"/>
      <c r="R44" s="288"/>
      <c r="S44" s="288"/>
      <c r="T44" s="288"/>
      <c r="U44" s="288"/>
      <c r="V44" s="288"/>
      <c r="W44" s="288"/>
      <c r="X44" s="288"/>
      <c r="Y44" s="288"/>
      <c r="Z44" s="288"/>
    </row>
    <row r="45" spans="1:26" ht="15.05">
      <c r="A45" s="239"/>
      <c r="B45" s="277" t="s">
        <v>92</v>
      </c>
      <c r="C45" s="285"/>
      <c r="D45" s="289"/>
      <c r="E45" s="285"/>
      <c r="F45" s="289"/>
      <c r="G45" s="285"/>
      <c r="H45" s="290"/>
      <c r="I45" s="285"/>
      <c r="J45" s="290"/>
      <c r="K45" s="285"/>
      <c r="L45" s="290"/>
      <c r="M45" s="290"/>
      <c r="N45" s="242"/>
      <c r="O45" s="281" t="s">
        <v>92</v>
      </c>
      <c r="P45" s="287"/>
      <c r="Q45" s="291"/>
      <c r="R45" s="287"/>
      <c r="S45" s="291"/>
      <c r="T45" s="287"/>
      <c r="U45" s="292"/>
      <c r="V45" s="287"/>
      <c r="W45" s="292"/>
      <c r="X45" s="287"/>
      <c r="Y45" s="292"/>
      <c r="Z45" s="292"/>
    </row>
    <row r="46" spans="1:26" ht="15.05">
      <c r="A46" s="239"/>
      <c r="B46" s="277" t="s">
        <v>93</v>
      </c>
      <c r="C46" s="278"/>
      <c r="D46" s="279"/>
      <c r="E46" s="278"/>
      <c r="F46" s="279"/>
      <c r="G46" s="278"/>
      <c r="H46" s="280"/>
      <c r="I46" s="278"/>
      <c r="J46" s="280"/>
      <c r="K46" s="278"/>
      <c r="L46" s="280"/>
      <c r="M46" s="280"/>
      <c r="N46" s="242"/>
      <c r="O46" s="281" t="s">
        <v>93</v>
      </c>
      <c r="P46" s="282"/>
      <c r="Q46" s="282"/>
      <c r="R46" s="282"/>
      <c r="S46" s="283"/>
      <c r="T46" s="282"/>
      <c r="U46" s="284"/>
      <c r="V46" s="282"/>
      <c r="W46" s="284"/>
      <c r="X46" s="282"/>
      <c r="Y46" s="284"/>
      <c r="Z46" s="284"/>
    </row>
    <row r="47" spans="1:26" ht="15.05">
      <c r="A47" s="239"/>
      <c r="B47" s="277" t="s">
        <v>94</v>
      </c>
      <c r="C47" s="293"/>
      <c r="D47" s="293"/>
      <c r="E47" s="293"/>
      <c r="F47" s="294"/>
      <c r="G47" s="293"/>
      <c r="H47" s="295"/>
      <c r="I47" s="293"/>
      <c r="J47" s="295"/>
      <c r="K47" s="293"/>
      <c r="L47" s="295"/>
      <c r="M47" s="295"/>
      <c r="N47" s="242"/>
      <c r="O47" s="281" t="s">
        <v>94</v>
      </c>
      <c r="P47" s="282"/>
      <c r="Q47" s="283"/>
      <c r="R47" s="282"/>
      <c r="S47" s="283"/>
      <c r="T47" s="282"/>
      <c r="U47" s="284"/>
      <c r="V47" s="282"/>
      <c r="W47" s="284"/>
      <c r="X47" s="282"/>
      <c r="Y47" s="284"/>
      <c r="Z47" s="284"/>
    </row>
    <row r="48" spans="1:26" ht="15.05">
      <c r="A48" s="239"/>
      <c r="B48" s="277" t="s">
        <v>95</v>
      </c>
      <c r="C48" s="285"/>
      <c r="D48" s="285"/>
      <c r="E48" s="285"/>
      <c r="F48" s="285"/>
      <c r="G48" s="285"/>
      <c r="H48" s="285"/>
      <c r="I48" s="285"/>
      <c r="J48" s="285"/>
      <c r="K48" s="285"/>
      <c r="L48" s="285"/>
      <c r="M48" s="285"/>
      <c r="N48" s="242"/>
      <c r="O48" s="281" t="s">
        <v>95</v>
      </c>
      <c r="P48" s="287"/>
      <c r="Q48" s="287"/>
      <c r="R48" s="287"/>
      <c r="S48" s="287"/>
      <c r="T48" s="287"/>
      <c r="U48" s="287"/>
      <c r="V48" s="287"/>
      <c r="W48" s="287"/>
      <c r="X48" s="287"/>
      <c r="Y48" s="287"/>
      <c r="Z48" s="287"/>
    </row>
    <row r="49" spans="1:26" ht="15.05">
      <c r="A49" s="239"/>
      <c r="B49" s="296" t="s">
        <v>96</v>
      </c>
      <c r="C49" s="297"/>
      <c r="D49" s="297"/>
      <c r="E49" s="297"/>
      <c r="F49" s="297"/>
      <c r="G49" s="297"/>
      <c r="H49" s="297"/>
      <c r="I49" s="297"/>
      <c r="J49" s="297"/>
      <c r="K49" s="297"/>
      <c r="L49" s="297"/>
      <c r="M49" s="297"/>
      <c r="N49" s="242"/>
      <c r="O49" s="298" t="s">
        <v>96</v>
      </c>
      <c r="P49" s="299"/>
      <c r="Q49" s="299"/>
      <c r="R49" s="299"/>
      <c r="S49" s="299"/>
      <c r="T49" s="299"/>
      <c r="U49" s="299"/>
      <c r="V49" s="299"/>
      <c r="W49" s="299"/>
      <c r="X49" s="299"/>
      <c r="Y49" s="299"/>
      <c r="Z49" s="299"/>
    </row>
    <row r="50" spans="1:26" ht="4.5999999999999996" customHeight="1">
      <c r="A50" s="239"/>
      <c r="B50" s="242"/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</row>
    <row r="51" spans="1:26" ht="15.05">
      <c r="A51" s="238"/>
      <c r="B51" s="300" t="s">
        <v>139</v>
      </c>
      <c r="C51" s="242"/>
      <c r="D51" s="242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242"/>
      <c r="S51" s="242"/>
      <c r="T51" s="242"/>
      <c r="U51" s="177"/>
    </row>
    <row r="52" spans="1:26" ht="2.95" customHeight="1">
      <c r="A52" s="238"/>
      <c r="B52" s="300"/>
      <c r="C52" s="301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242"/>
      <c r="U52" s="177"/>
    </row>
    <row r="53" spans="1:26" ht="15.75">
      <c r="A53" s="238"/>
      <c r="B53" s="300" t="s">
        <v>140</v>
      </c>
      <c r="C53" s="242"/>
      <c r="D53" s="242"/>
      <c r="E53" s="242"/>
      <c r="F53" s="242"/>
      <c r="G53" s="242"/>
      <c r="H53" s="242"/>
      <c r="I53" s="242"/>
      <c r="J53" s="242"/>
      <c r="K53" s="242"/>
      <c r="L53" s="242"/>
      <c r="M53" s="242"/>
      <c r="N53" s="242"/>
      <c r="O53" s="242"/>
      <c r="P53" s="242"/>
      <c r="Q53" s="367"/>
      <c r="R53" s="367"/>
      <c r="S53" s="367"/>
      <c r="T53" s="367"/>
      <c r="U53" s="367"/>
      <c r="V53" s="367"/>
      <c r="W53" s="367"/>
      <c r="X53" s="367"/>
      <c r="Y53" s="367"/>
      <c r="Z53" s="367"/>
    </row>
    <row r="54" spans="1:26" ht="15.75">
      <c r="A54" s="238"/>
      <c r="B54" s="300" t="s">
        <v>141</v>
      </c>
      <c r="C54" s="242"/>
      <c r="D54" s="242"/>
      <c r="E54" s="242"/>
      <c r="F54" s="242"/>
      <c r="G54" s="242"/>
      <c r="H54" s="242"/>
      <c r="I54" s="242"/>
      <c r="J54" s="242"/>
      <c r="K54" s="242"/>
      <c r="L54" s="242"/>
      <c r="M54" s="242"/>
      <c r="N54" s="242"/>
      <c r="O54" s="242"/>
      <c r="P54" s="242"/>
      <c r="Q54" s="242"/>
      <c r="R54" s="242"/>
      <c r="S54" s="242"/>
      <c r="T54" s="242"/>
      <c r="U54" s="177"/>
    </row>
    <row r="55" spans="1:26" ht="15.75">
      <c r="A55" s="238"/>
      <c r="B55" s="300" t="s">
        <v>158</v>
      </c>
      <c r="C55" s="301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  <c r="P55" s="242"/>
      <c r="Q55" s="242"/>
      <c r="R55" s="242"/>
      <c r="S55" s="242"/>
      <c r="T55" s="242"/>
      <c r="U55" s="177"/>
    </row>
    <row r="56" spans="1:26" ht="15.75">
      <c r="A56" s="238"/>
      <c r="B56" s="300" t="s">
        <v>159</v>
      </c>
      <c r="C56" s="301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242"/>
      <c r="U56" s="177"/>
    </row>
    <row r="57" spans="1:26" ht="15.75">
      <c r="A57" s="238"/>
      <c r="B57" s="300" t="s">
        <v>163</v>
      </c>
      <c r="C57" s="301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  <c r="P57" s="242"/>
      <c r="Q57" s="242"/>
      <c r="R57" s="242"/>
      <c r="S57" s="242"/>
      <c r="T57" s="242"/>
      <c r="U57" s="177"/>
    </row>
    <row r="58" spans="1:26" ht="3.8" customHeight="1">
      <c r="A58" s="238"/>
      <c r="B58" s="242"/>
      <c r="C58" s="301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  <c r="P58" s="242"/>
      <c r="Q58" s="242"/>
      <c r="R58" s="242"/>
      <c r="S58" s="242"/>
      <c r="T58" s="242"/>
      <c r="U58" s="177"/>
    </row>
    <row r="59" spans="1:26" ht="13.1">
      <c r="A59" s="302"/>
      <c r="B59" s="303" t="s">
        <v>97</v>
      </c>
      <c r="C59" s="304"/>
      <c r="D59" s="303"/>
      <c r="E59" s="303"/>
      <c r="F59" s="303"/>
      <c r="G59" s="303"/>
      <c r="H59" s="303"/>
      <c r="I59" s="303"/>
      <c r="J59" s="303"/>
      <c r="K59" s="303"/>
      <c r="L59" s="303"/>
      <c r="M59" s="303"/>
      <c r="N59" s="303"/>
      <c r="O59" s="303"/>
      <c r="P59" s="303"/>
      <c r="Q59" s="303"/>
      <c r="R59" s="303"/>
      <c r="S59" s="303"/>
      <c r="T59" s="303"/>
      <c r="U59" s="112"/>
    </row>
    <row r="60" spans="1:26" ht="13.1">
      <c r="A60" s="302"/>
      <c r="B60" s="303" t="s">
        <v>98</v>
      </c>
      <c r="C60" s="303"/>
      <c r="D60" s="303"/>
      <c r="E60" s="303"/>
      <c r="F60" s="303"/>
      <c r="G60" s="303"/>
      <c r="H60" s="303"/>
      <c r="I60" s="303"/>
      <c r="J60" s="303"/>
      <c r="K60" s="303"/>
      <c r="L60" s="303"/>
      <c r="M60" s="303"/>
      <c r="N60" s="303"/>
      <c r="O60" s="303"/>
      <c r="P60" s="303"/>
      <c r="Q60" s="303"/>
      <c r="R60" s="303"/>
      <c r="S60" s="303"/>
      <c r="T60" s="303"/>
      <c r="U60" s="112"/>
    </row>
  </sheetData>
  <mergeCells count="6">
    <mergeCell ref="B6:L6"/>
    <mergeCell ref="B2:Z2"/>
    <mergeCell ref="B3:Z3"/>
    <mergeCell ref="B4:Z4"/>
    <mergeCell ref="O6:Y6"/>
    <mergeCell ref="B5:Z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D7A23-9008-4123-8D6E-5E35DFEC5E24}">
  <dimension ref="B1:O71"/>
  <sheetViews>
    <sheetView workbookViewId="0">
      <selection activeCell="J5" sqref="J5"/>
    </sheetView>
  </sheetViews>
  <sheetFormatPr defaultColWidth="8.88671875" defaultRowHeight="15.05"/>
  <cols>
    <col min="1" max="1" width="1.44140625" style="177" customWidth="1"/>
    <col min="2" max="2" width="9.6640625" style="177" bestFit="1" customWidth="1"/>
    <col min="3" max="3" width="7.6640625" style="177" bestFit="1" customWidth="1"/>
    <col min="4" max="4" width="16.44140625" style="177" bestFit="1" customWidth="1"/>
    <col min="5" max="5" width="8.88671875" style="177"/>
    <col min="6" max="6" width="11.6640625" style="177" customWidth="1"/>
    <col min="7" max="16384" width="8.88671875" style="177"/>
  </cols>
  <sheetData>
    <row r="1" spans="4:15">
      <c r="F1" s="14"/>
      <c r="H1" s="388"/>
    </row>
    <row r="2" spans="4:15">
      <c r="E2" s="307"/>
      <c r="F2" s="308"/>
    </row>
    <row r="3" spans="4:15">
      <c r="D3" s="129" t="s">
        <v>71</v>
      </c>
      <c r="E3" s="129"/>
      <c r="F3" s="129" t="s">
        <v>74</v>
      </c>
    </row>
    <row r="4" spans="4:15" ht="15.75" customHeight="1">
      <c r="D4" s="128" t="s">
        <v>72</v>
      </c>
      <c r="E4" s="128" t="s">
        <v>73</v>
      </c>
      <c r="F4" s="128" t="s">
        <v>75</v>
      </c>
      <c r="M4" s="306"/>
      <c r="N4" s="307"/>
      <c r="O4" s="308"/>
    </row>
    <row r="5" spans="4:15" ht="15.75" customHeight="1">
      <c r="D5" s="130">
        <v>85.61</v>
      </c>
      <c r="E5" s="130">
        <v>12</v>
      </c>
      <c r="F5" s="352">
        <f>D5/E5</f>
        <v>7.1341666666666663</v>
      </c>
      <c r="M5" s="306"/>
      <c r="N5" s="307"/>
      <c r="O5" s="308"/>
    </row>
    <row r="8" spans="4:15">
      <c r="M8" s="306"/>
      <c r="N8" s="307"/>
      <c r="O8" s="308"/>
    </row>
    <row r="9" spans="4:15">
      <c r="M9" s="306"/>
      <c r="N9" s="307"/>
      <c r="O9" s="308"/>
    </row>
    <row r="10" spans="4:15">
      <c r="M10" s="306"/>
      <c r="N10" s="307"/>
      <c r="O10" s="308"/>
    </row>
    <row r="11" spans="4:15">
      <c r="M11" s="306"/>
      <c r="N11" s="307"/>
      <c r="O11" s="308"/>
    </row>
    <row r="12" spans="4:15">
      <c r="M12" s="306"/>
      <c r="N12" s="307"/>
      <c r="O12" s="308"/>
    </row>
    <row r="13" spans="4:15">
      <c r="M13" s="306"/>
      <c r="N13" s="307"/>
      <c r="O13" s="308"/>
    </row>
    <row r="14" spans="4:15">
      <c r="M14" s="306"/>
      <c r="N14" s="307"/>
      <c r="O14" s="308"/>
    </row>
    <row r="15" spans="4:15">
      <c r="M15" s="306"/>
      <c r="N15" s="307"/>
      <c r="O15" s="308"/>
    </row>
    <row r="16" spans="4:15">
      <c r="M16" s="306"/>
      <c r="N16" s="307"/>
      <c r="O16" s="308"/>
    </row>
    <row r="17" spans="13:15">
      <c r="M17" s="306"/>
      <c r="N17" s="307"/>
      <c r="O17" s="308"/>
    </row>
    <row r="18" spans="13:15">
      <c r="M18" s="306"/>
      <c r="N18" s="307"/>
      <c r="O18" s="308"/>
    </row>
    <row r="19" spans="13:15">
      <c r="M19" s="306"/>
      <c r="N19" s="307"/>
      <c r="O19" s="308"/>
    </row>
    <row r="20" spans="13:15">
      <c r="M20" s="306"/>
      <c r="N20" s="307"/>
      <c r="O20" s="308"/>
    </row>
    <row r="21" spans="13:15">
      <c r="M21" s="306"/>
      <c r="N21" s="307"/>
      <c r="O21" s="308"/>
    </row>
    <row r="22" spans="13:15">
      <c r="M22" s="306"/>
      <c r="N22" s="307"/>
      <c r="O22" s="308"/>
    </row>
    <row r="23" spans="13:15">
      <c r="M23" s="306"/>
      <c r="N23" s="307"/>
      <c r="O23" s="308"/>
    </row>
    <row r="24" spans="13:15">
      <c r="M24" s="306"/>
      <c r="N24" s="307"/>
      <c r="O24" s="308"/>
    </row>
    <row r="25" spans="13:15">
      <c r="M25" s="306"/>
      <c r="N25" s="307"/>
      <c r="O25" s="308"/>
    </row>
    <row r="26" spans="13:15">
      <c r="M26" s="306"/>
      <c r="N26" s="307"/>
      <c r="O26" s="308"/>
    </row>
    <row r="27" spans="13:15">
      <c r="M27" s="306"/>
      <c r="N27" s="307"/>
      <c r="O27" s="308"/>
    </row>
    <row r="28" spans="13:15">
      <c r="N28" s="310"/>
      <c r="O28" s="308"/>
    </row>
    <row r="39" spans="2:2">
      <c r="B39" s="127"/>
    </row>
    <row r="68" spans="3:4">
      <c r="C68" s="305" t="s">
        <v>142</v>
      </c>
    </row>
    <row r="69" spans="3:4">
      <c r="C69" s="306" t="s">
        <v>143</v>
      </c>
    </row>
    <row r="70" spans="3:4">
      <c r="D70" s="309"/>
    </row>
    <row r="71" spans="3:4">
      <c r="D71" s="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E42C10-5BA8-440E-9A2D-A8E4F19D371B}">
  <dimension ref="A1:V129"/>
  <sheetViews>
    <sheetView workbookViewId="0">
      <selection activeCell="P29" sqref="P29"/>
    </sheetView>
  </sheetViews>
  <sheetFormatPr defaultColWidth="9.109375" defaultRowHeight="15.05"/>
  <cols>
    <col min="1" max="1" width="5.6640625" style="177" customWidth="1"/>
    <col min="2" max="2" width="26.88671875" style="177" customWidth="1"/>
    <col min="3" max="3" width="2.44140625" style="177" customWidth="1"/>
    <col min="4" max="5" width="0.6640625" style="177" customWidth="1"/>
    <col min="6" max="6" width="15.88671875" style="177" customWidth="1"/>
    <col min="7" max="7" width="19.6640625" style="177" customWidth="1"/>
    <col min="8" max="8" width="15.88671875" style="177" customWidth="1"/>
    <col min="9" max="9" width="17" style="177" customWidth="1"/>
    <col min="10" max="11" width="17.88671875" style="177" customWidth="1"/>
    <col min="12" max="12" width="15.88671875" style="177" customWidth="1"/>
    <col min="13" max="13" width="0.6640625" style="177" customWidth="1"/>
    <col min="14" max="14" width="9.109375" style="177"/>
    <col min="15" max="15" width="16" style="177" bestFit="1" customWidth="1"/>
    <col min="16" max="16" width="15" style="177" bestFit="1" customWidth="1"/>
    <col min="17" max="20" width="9.109375" style="177"/>
    <col min="21" max="21" width="13.6640625" style="177" customWidth="1"/>
    <col min="22" max="16384" width="9.109375" style="177"/>
  </cols>
  <sheetData>
    <row r="1" spans="1:13" s="311" customFormat="1" ht="15.05" customHeight="1">
      <c r="A1" s="430" t="s">
        <v>28</v>
      </c>
      <c r="B1" s="430"/>
      <c r="C1" s="430"/>
      <c r="D1" s="430"/>
      <c r="E1" s="430"/>
      <c r="F1" s="430"/>
      <c r="G1" s="430"/>
      <c r="H1" s="430"/>
      <c r="I1" s="430"/>
      <c r="J1" s="430"/>
      <c r="K1" s="430"/>
      <c r="L1" s="430"/>
    </row>
    <row r="2" spans="1:13" s="311" customFormat="1" ht="15.05" customHeight="1">
      <c r="A2" s="430" t="s">
        <v>165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</row>
    <row r="3" spans="1:13" ht="15.05" customHeight="1">
      <c r="A3" s="431" t="s">
        <v>164</v>
      </c>
      <c r="B3" s="431"/>
      <c r="C3" s="431"/>
      <c r="D3" s="431"/>
      <c r="E3" s="431"/>
      <c r="F3" s="431"/>
      <c r="G3" s="431"/>
      <c r="H3" s="431"/>
      <c r="I3" s="431"/>
      <c r="J3" s="431"/>
      <c r="K3" s="431"/>
      <c r="L3" s="431"/>
    </row>
    <row r="4" spans="1:13" ht="15.05" customHeight="1">
      <c r="B4" s="360" t="s">
        <v>1</v>
      </c>
      <c r="C4" s="360" t="s">
        <v>29</v>
      </c>
      <c r="D4" s="361"/>
      <c r="E4" s="361"/>
      <c r="F4" s="362"/>
      <c r="G4" s="432"/>
      <c r="H4" s="433"/>
      <c r="I4" s="433"/>
      <c r="K4" s="14"/>
      <c r="L4" s="33"/>
    </row>
    <row r="5" spans="1:13" ht="15.05" customHeight="1">
      <c r="B5" s="14"/>
      <c r="C5" s="14" t="s">
        <v>30</v>
      </c>
      <c r="D5" s="14"/>
      <c r="E5" s="14"/>
      <c r="F5" s="34"/>
      <c r="G5" s="14"/>
      <c r="H5" s="14"/>
      <c r="I5" s="14"/>
      <c r="J5" s="306"/>
      <c r="K5" s="14"/>
      <c r="L5" s="33"/>
    </row>
    <row r="6" spans="1:13" ht="15.0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33"/>
    </row>
    <row r="7" spans="1:13" ht="15.05" customHeight="1">
      <c r="E7" s="434"/>
      <c r="F7" s="437" t="s">
        <v>165</v>
      </c>
      <c r="G7" s="438"/>
      <c r="H7" s="438"/>
      <c r="I7" s="438"/>
      <c r="J7" s="438"/>
      <c r="K7" s="438"/>
      <c r="L7" s="439"/>
      <c r="M7" s="421"/>
    </row>
    <row r="8" spans="1:13" ht="15.05" customHeight="1">
      <c r="E8" s="435"/>
      <c r="F8" s="440" t="s">
        <v>31</v>
      </c>
      <c r="G8" s="441"/>
      <c r="H8" s="441"/>
      <c r="I8" s="440" t="s">
        <v>32</v>
      </c>
      <c r="J8" s="442"/>
      <c r="K8" s="440" t="s">
        <v>33</v>
      </c>
      <c r="L8" s="442"/>
      <c r="M8" s="422"/>
    </row>
    <row r="9" spans="1:13" ht="15.05" customHeight="1">
      <c r="A9" s="63"/>
      <c r="B9" s="63"/>
      <c r="C9" s="63"/>
      <c r="E9" s="436"/>
      <c r="F9" s="35" t="s">
        <v>34</v>
      </c>
      <c r="G9" s="36" t="s">
        <v>35</v>
      </c>
      <c r="H9" s="36" t="s">
        <v>36</v>
      </c>
      <c r="I9" s="35" t="s">
        <v>35</v>
      </c>
      <c r="J9" s="36" t="s">
        <v>36</v>
      </c>
      <c r="K9" s="35" t="s">
        <v>35</v>
      </c>
      <c r="L9" s="37" t="s">
        <v>36</v>
      </c>
      <c r="M9" s="423"/>
    </row>
    <row r="10" spans="1:13" ht="15.05" customHeight="1">
      <c r="A10" s="443" t="s">
        <v>37</v>
      </c>
      <c r="B10" s="177" t="s">
        <v>38</v>
      </c>
      <c r="C10" s="1" t="s">
        <v>29</v>
      </c>
      <c r="D10" s="40"/>
      <c r="E10" s="50"/>
      <c r="F10" s="312"/>
      <c r="G10" s="313"/>
      <c r="H10" s="38"/>
      <c r="I10" s="61"/>
      <c r="J10" s="314"/>
      <c r="K10" s="54"/>
      <c r="L10" s="314"/>
      <c r="M10" s="39"/>
    </row>
    <row r="11" spans="1:13" ht="15.05" customHeight="1">
      <c r="A11" s="444"/>
      <c r="C11" s="177" t="s">
        <v>30</v>
      </c>
      <c r="D11" s="40"/>
      <c r="E11" s="39"/>
      <c r="F11" s="41"/>
      <c r="G11" s="42"/>
      <c r="H11" s="56"/>
      <c r="I11" s="79"/>
      <c r="J11" s="315"/>
      <c r="K11" s="45"/>
      <c r="L11" s="315"/>
      <c r="M11" s="39"/>
    </row>
    <row r="12" spans="1:13" ht="2.15" customHeight="1">
      <c r="A12" s="444"/>
      <c r="D12" s="40"/>
      <c r="E12" s="39"/>
      <c r="F12" s="86"/>
      <c r="G12" s="43"/>
      <c r="H12" s="43"/>
      <c r="I12" s="87"/>
      <c r="J12" s="58"/>
      <c r="K12" s="49"/>
      <c r="L12" s="48"/>
      <c r="M12" s="39"/>
    </row>
    <row r="13" spans="1:13" ht="15.05" customHeight="1">
      <c r="A13" s="444"/>
      <c r="B13" s="177" t="s">
        <v>39</v>
      </c>
      <c r="C13" s="1" t="s">
        <v>29</v>
      </c>
      <c r="D13" s="40"/>
      <c r="E13" s="50"/>
      <c r="F13" s="312"/>
      <c r="G13" s="313"/>
      <c r="H13" s="38"/>
      <c r="I13" s="61"/>
      <c r="J13" s="314"/>
      <c r="K13" s="54"/>
      <c r="L13" s="314"/>
      <c r="M13" s="39"/>
    </row>
    <row r="14" spans="1:13" ht="15.05" customHeight="1">
      <c r="A14" s="444"/>
      <c r="C14" s="177" t="s">
        <v>30</v>
      </c>
      <c r="D14" s="40"/>
      <c r="E14" s="39"/>
      <c r="F14" s="41"/>
      <c r="G14" s="42"/>
      <c r="H14" s="56"/>
      <c r="I14" s="79"/>
      <c r="J14" s="315"/>
      <c r="K14" s="45"/>
      <c r="L14" s="315"/>
      <c r="M14" s="39"/>
    </row>
    <row r="15" spans="1:13" ht="2.15" customHeight="1">
      <c r="A15" s="444"/>
      <c r="D15" s="40"/>
      <c r="E15" s="39"/>
      <c r="F15" s="86"/>
      <c r="G15" s="43"/>
      <c r="H15" s="43"/>
      <c r="I15" s="87"/>
      <c r="J15" s="58"/>
      <c r="K15" s="49"/>
      <c r="L15" s="58"/>
      <c r="M15" s="39"/>
    </row>
    <row r="16" spans="1:13" ht="15.05" customHeight="1">
      <c r="A16" s="444"/>
      <c r="B16" s="177" t="s">
        <v>40</v>
      </c>
      <c r="C16" s="1" t="s">
        <v>29</v>
      </c>
      <c r="D16" s="40"/>
      <c r="E16" s="39"/>
      <c r="F16" s="312"/>
      <c r="G16" s="313"/>
      <c r="H16" s="38"/>
      <c r="I16" s="61"/>
      <c r="J16" s="314"/>
      <c r="K16" s="54"/>
      <c r="L16" s="314"/>
      <c r="M16" s="39"/>
    </row>
    <row r="17" spans="1:21" ht="15.05" customHeight="1">
      <c r="A17" s="444"/>
      <c r="C17" s="177" t="s">
        <v>30</v>
      </c>
      <c r="D17" s="40"/>
      <c r="E17" s="39"/>
      <c r="F17" s="41"/>
      <c r="G17" s="42"/>
      <c r="H17" s="56"/>
      <c r="I17" s="79"/>
      <c r="J17" s="315"/>
      <c r="K17" s="45"/>
      <c r="L17" s="315"/>
      <c r="M17" s="39"/>
      <c r="O17" s="89"/>
    </row>
    <row r="18" spans="1:21" ht="2.15" customHeight="1">
      <c r="A18" s="444"/>
      <c r="D18" s="40"/>
      <c r="E18" s="39"/>
      <c r="F18" s="86"/>
      <c r="G18" s="43"/>
      <c r="H18" s="43"/>
      <c r="I18" s="87"/>
      <c r="J18" s="48"/>
      <c r="K18" s="49"/>
      <c r="L18" s="58"/>
      <c r="M18" s="39"/>
    </row>
    <row r="19" spans="1:21" ht="15.05" customHeight="1">
      <c r="A19" s="444"/>
      <c r="B19" s="177" t="s">
        <v>144</v>
      </c>
      <c r="C19" s="1" t="s">
        <v>29</v>
      </c>
      <c r="D19" s="40"/>
      <c r="E19" s="39"/>
      <c r="F19" s="312"/>
      <c r="G19" s="313"/>
      <c r="H19" s="38"/>
      <c r="I19" s="61"/>
      <c r="J19" s="314"/>
      <c r="K19" s="54"/>
      <c r="L19" s="314"/>
      <c r="M19" s="39"/>
      <c r="P19" s="89"/>
    </row>
    <row r="20" spans="1:21" ht="15.05" customHeight="1">
      <c r="A20" s="444"/>
      <c r="C20" s="177" t="s">
        <v>30</v>
      </c>
      <c r="D20" s="40"/>
      <c r="E20" s="39"/>
      <c r="F20" s="41"/>
      <c r="G20" s="42"/>
      <c r="H20" s="56"/>
      <c r="I20" s="79"/>
      <c r="J20" s="315"/>
      <c r="K20" s="45"/>
      <c r="L20" s="315"/>
      <c r="M20" s="39"/>
    </row>
    <row r="21" spans="1:21" ht="2.15" customHeight="1">
      <c r="A21" s="444"/>
      <c r="D21" s="40"/>
      <c r="E21" s="39"/>
      <c r="F21" s="86"/>
      <c r="G21" s="43"/>
      <c r="H21" s="43"/>
      <c r="I21" s="87"/>
      <c r="J21" s="58"/>
      <c r="K21" s="49"/>
      <c r="L21" s="58"/>
      <c r="M21" s="39"/>
    </row>
    <row r="22" spans="1:21" ht="15.05" customHeight="1">
      <c r="A22" s="444"/>
      <c r="B22" s="177" t="s">
        <v>41</v>
      </c>
      <c r="C22" s="1" t="s">
        <v>29</v>
      </c>
      <c r="D22" s="40"/>
      <c r="E22" s="39"/>
      <c r="F22" s="312"/>
      <c r="G22" s="313"/>
      <c r="H22" s="38"/>
      <c r="I22" s="61"/>
      <c r="J22" s="314"/>
      <c r="K22" s="54"/>
      <c r="L22" s="314"/>
      <c r="M22" s="39"/>
    </row>
    <row r="23" spans="1:21" ht="15.05" customHeight="1">
      <c r="A23" s="444"/>
      <c r="C23" s="177" t="s">
        <v>30</v>
      </c>
      <c r="D23" s="40"/>
      <c r="E23" s="39"/>
      <c r="F23" s="41"/>
      <c r="G23" s="42"/>
      <c r="H23" s="56"/>
      <c r="I23" s="79"/>
      <c r="J23" s="315"/>
      <c r="K23" s="45"/>
      <c r="L23" s="315"/>
      <c r="M23" s="39"/>
      <c r="Q23" s="316"/>
    </row>
    <row r="24" spans="1:21" ht="2.15" customHeight="1">
      <c r="A24" s="444"/>
      <c r="D24" s="40"/>
      <c r="E24" s="39"/>
      <c r="F24" s="86"/>
      <c r="G24" s="43"/>
      <c r="H24" s="43"/>
      <c r="I24" s="87"/>
      <c r="J24" s="48"/>
      <c r="K24" s="49"/>
      <c r="L24" s="58"/>
      <c r="M24" s="39"/>
      <c r="Q24" s="316"/>
    </row>
    <row r="25" spans="1:21" ht="15.05" customHeight="1">
      <c r="A25" s="444"/>
      <c r="B25" s="177" t="s">
        <v>42</v>
      </c>
      <c r="C25" s="1" t="s">
        <v>29</v>
      </c>
      <c r="D25" s="40"/>
      <c r="E25" s="39"/>
      <c r="F25" s="312"/>
      <c r="G25" s="313"/>
      <c r="H25" s="38"/>
      <c r="I25" s="61"/>
      <c r="J25" s="314"/>
      <c r="K25" s="54"/>
      <c r="L25" s="314"/>
      <c r="M25" s="39"/>
      <c r="P25" s="89"/>
      <c r="Q25" s="316"/>
    </row>
    <row r="26" spans="1:21" ht="15.05" customHeight="1">
      <c r="A26" s="444"/>
      <c r="C26" s="177" t="s">
        <v>30</v>
      </c>
      <c r="D26" s="40"/>
      <c r="E26" s="39"/>
      <c r="F26" s="41"/>
      <c r="G26" s="42"/>
      <c r="H26" s="56"/>
      <c r="I26" s="79"/>
      <c r="J26" s="315"/>
      <c r="K26" s="45"/>
      <c r="L26" s="315"/>
      <c r="M26" s="39"/>
      <c r="Q26" s="316"/>
    </row>
    <row r="27" spans="1:21" ht="2.15" customHeight="1">
      <c r="A27" s="444"/>
      <c r="D27" s="40"/>
      <c r="E27" s="39"/>
      <c r="F27" s="86"/>
      <c r="G27" s="43"/>
      <c r="H27" s="43"/>
      <c r="I27" s="87"/>
      <c r="J27" s="48"/>
      <c r="K27" s="49"/>
      <c r="L27" s="58"/>
      <c r="M27" s="39"/>
    </row>
    <row r="28" spans="1:21" ht="15.05" customHeight="1">
      <c r="A28" s="444"/>
      <c r="B28" s="177" t="s">
        <v>43</v>
      </c>
      <c r="C28" s="1" t="s">
        <v>29</v>
      </c>
      <c r="D28" s="40"/>
      <c r="E28" s="39"/>
      <c r="F28" s="312"/>
      <c r="G28" s="313"/>
      <c r="H28" s="38"/>
      <c r="I28" s="61"/>
      <c r="J28" s="314"/>
      <c r="K28" s="54"/>
      <c r="L28" s="314"/>
      <c r="M28" s="39"/>
      <c r="P28" s="89"/>
    </row>
    <row r="29" spans="1:21" ht="15.05" customHeight="1">
      <c r="A29" s="444"/>
      <c r="C29" s="177" t="s">
        <v>30</v>
      </c>
      <c r="D29" s="40"/>
      <c r="E29" s="39"/>
      <c r="F29" s="41"/>
      <c r="G29" s="42"/>
      <c r="H29" s="56"/>
      <c r="I29" s="79"/>
      <c r="J29" s="315"/>
      <c r="K29" s="45"/>
      <c r="L29" s="315"/>
      <c r="M29" s="39"/>
    </row>
    <row r="30" spans="1:21" ht="2.15" customHeight="1">
      <c r="A30" s="444"/>
      <c r="D30" s="40"/>
      <c r="E30" s="39"/>
      <c r="F30" s="86"/>
      <c r="G30" s="43"/>
      <c r="H30" s="43"/>
      <c r="I30" s="87"/>
      <c r="J30" s="48"/>
      <c r="K30" s="49"/>
      <c r="L30" s="58"/>
      <c r="M30" s="39"/>
    </row>
    <row r="31" spans="1:21" ht="15.05" customHeight="1">
      <c r="A31" s="444"/>
      <c r="B31" s="177" t="s">
        <v>44</v>
      </c>
      <c r="C31" s="1" t="s">
        <v>29</v>
      </c>
      <c r="D31" s="40"/>
      <c r="E31" s="39"/>
      <c r="F31" s="312"/>
      <c r="G31" s="313"/>
      <c r="H31" s="38"/>
      <c r="I31" s="61"/>
      <c r="J31" s="314"/>
      <c r="K31" s="54"/>
      <c r="L31" s="314"/>
      <c r="M31" s="39"/>
      <c r="U31" s="71"/>
    </row>
    <row r="32" spans="1:21" ht="15.05" customHeight="1">
      <c r="A32" s="444"/>
      <c r="C32" s="177" t="s">
        <v>30</v>
      </c>
      <c r="D32" s="40"/>
      <c r="E32" s="39"/>
      <c r="F32" s="41"/>
      <c r="G32" s="42"/>
      <c r="H32" s="56"/>
      <c r="I32" s="79"/>
      <c r="J32" s="315"/>
      <c r="K32" s="45"/>
      <c r="L32" s="315"/>
      <c r="M32" s="39"/>
      <c r="U32" s="71"/>
    </row>
    <row r="33" spans="1:21" ht="2.15" customHeight="1">
      <c r="A33" s="444"/>
      <c r="D33" s="40"/>
      <c r="E33" s="39"/>
      <c r="F33" s="72"/>
      <c r="G33" s="55"/>
      <c r="H33" s="55"/>
      <c r="I33" s="61"/>
      <c r="J33" s="47"/>
      <c r="K33" s="54"/>
      <c r="L33" s="85"/>
      <c r="M33" s="39"/>
      <c r="U33" s="71"/>
    </row>
    <row r="34" spans="1:21" ht="15.05" customHeight="1">
      <c r="A34" s="444"/>
      <c r="B34" s="177" t="s">
        <v>45</v>
      </c>
      <c r="C34" s="1" t="s">
        <v>29</v>
      </c>
      <c r="D34" s="40"/>
      <c r="E34" s="39"/>
      <c r="F34" s="312"/>
      <c r="G34" s="313"/>
      <c r="H34" s="38"/>
      <c r="I34" s="61"/>
      <c r="J34" s="314"/>
      <c r="K34" s="54"/>
      <c r="L34" s="314"/>
      <c r="M34" s="39"/>
      <c r="U34" s="71"/>
    </row>
    <row r="35" spans="1:21" ht="15.05" customHeight="1">
      <c r="A35" s="444"/>
      <c r="C35" s="177" t="s">
        <v>30</v>
      </c>
      <c r="D35" s="40"/>
      <c r="E35" s="39"/>
      <c r="F35" s="41"/>
      <c r="G35" s="42"/>
      <c r="H35" s="56"/>
      <c r="I35" s="79"/>
      <c r="J35" s="315"/>
      <c r="K35" s="45"/>
      <c r="L35" s="315"/>
      <c r="M35" s="39"/>
      <c r="U35" s="71"/>
    </row>
    <row r="36" spans="1:21" ht="2.15" customHeight="1">
      <c r="A36" s="444"/>
      <c r="D36" s="40"/>
      <c r="E36" s="39"/>
      <c r="F36" s="86"/>
      <c r="G36" s="43"/>
      <c r="H36" s="43"/>
      <c r="I36" s="87"/>
      <c r="J36" s="48"/>
      <c r="K36" s="49"/>
      <c r="L36" s="58"/>
      <c r="M36" s="39"/>
      <c r="U36" s="71"/>
    </row>
    <row r="37" spans="1:21" ht="15.05" customHeight="1">
      <c r="A37" s="444"/>
      <c r="B37" s="177" t="s">
        <v>46</v>
      </c>
      <c r="C37" s="1" t="s">
        <v>29</v>
      </c>
      <c r="D37" s="40"/>
      <c r="E37" s="39"/>
      <c r="F37" s="51"/>
      <c r="G37" s="313"/>
      <c r="H37" s="43"/>
      <c r="I37" s="87"/>
      <c r="J37" s="48"/>
      <c r="K37" s="54"/>
      <c r="L37" s="58"/>
      <c r="M37" s="39"/>
      <c r="U37" s="71"/>
    </row>
    <row r="38" spans="1:21" ht="15.05" customHeight="1">
      <c r="A38" s="444"/>
      <c r="C38" s="177" t="s">
        <v>30</v>
      </c>
      <c r="D38" s="40"/>
      <c r="E38" s="39"/>
      <c r="F38" s="86"/>
      <c r="G38" s="42"/>
      <c r="H38" s="88"/>
      <c r="I38" s="87"/>
      <c r="J38" s="58"/>
      <c r="K38" s="45"/>
      <c r="L38" s="58"/>
      <c r="M38" s="39"/>
    </row>
    <row r="39" spans="1:21" ht="2.15" customHeight="1">
      <c r="A39" s="444"/>
      <c r="D39" s="40"/>
      <c r="E39" s="39"/>
      <c r="F39" s="317"/>
      <c r="G39" s="43"/>
      <c r="H39" s="43"/>
      <c r="I39" s="87"/>
      <c r="J39" s="48"/>
      <c r="K39" s="49"/>
      <c r="L39" s="58"/>
      <c r="M39" s="39"/>
    </row>
    <row r="40" spans="1:21" ht="15.05" customHeight="1">
      <c r="A40" s="444"/>
      <c r="B40" s="177" t="s">
        <v>47</v>
      </c>
      <c r="C40" s="1" t="s">
        <v>29</v>
      </c>
      <c r="D40" s="40"/>
      <c r="E40" s="39"/>
      <c r="F40" s="60"/>
      <c r="G40" s="55"/>
      <c r="H40" s="38"/>
      <c r="I40" s="61"/>
      <c r="J40" s="314"/>
      <c r="K40" s="54"/>
      <c r="L40" s="314"/>
      <c r="M40" s="39"/>
      <c r="P40" s="89"/>
    </row>
    <row r="41" spans="1:21" ht="15.05" customHeight="1">
      <c r="A41" s="444"/>
      <c r="B41" s="62"/>
      <c r="C41" s="63" t="s">
        <v>30</v>
      </c>
      <c r="D41" s="64"/>
      <c r="E41" s="65"/>
      <c r="F41" s="66"/>
      <c r="G41" s="67"/>
      <c r="H41" s="318"/>
      <c r="I41" s="68"/>
      <c r="J41" s="319"/>
      <c r="K41" s="320"/>
      <c r="L41" s="319"/>
      <c r="M41" s="39"/>
    </row>
    <row r="42" spans="1:21" ht="15.05" customHeight="1">
      <c r="A42" s="444"/>
      <c r="B42" s="177" t="s">
        <v>48</v>
      </c>
      <c r="C42" s="1" t="s">
        <v>29</v>
      </c>
      <c r="D42" s="40"/>
      <c r="E42" s="39"/>
      <c r="F42" s="312"/>
      <c r="G42" s="52"/>
      <c r="H42" s="38"/>
      <c r="I42" s="61"/>
      <c r="J42" s="314"/>
      <c r="K42" s="54"/>
      <c r="L42" s="314"/>
      <c r="M42" s="39"/>
    </row>
    <row r="43" spans="1:21" ht="15.05" customHeight="1">
      <c r="A43" s="444"/>
      <c r="C43" s="177" t="s">
        <v>30</v>
      </c>
      <c r="D43" s="40"/>
      <c r="E43" s="39"/>
      <c r="F43" s="41"/>
      <c r="G43" s="321"/>
      <c r="H43" s="69"/>
      <c r="I43" s="79"/>
      <c r="J43" s="315"/>
      <c r="K43" s="45"/>
      <c r="L43" s="315"/>
      <c r="M43" s="39"/>
    </row>
    <row r="44" spans="1:21" ht="2.15" customHeight="1">
      <c r="A44" s="444"/>
      <c r="D44" s="40"/>
      <c r="E44" s="39"/>
      <c r="F44" s="41"/>
      <c r="G44" s="52"/>
      <c r="H44" s="56"/>
      <c r="I44" s="87"/>
      <c r="J44" s="322"/>
      <c r="K44" s="45"/>
      <c r="L44" s="315"/>
      <c r="M44" s="39"/>
    </row>
    <row r="45" spans="1:21" ht="15.05" customHeight="1">
      <c r="A45" s="444"/>
      <c r="B45" s="177" t="s">
        <v>145</v>
      </c>
      <c r="C45" s="1" t="s">
        <v>29</v>
      </c>
      <c r="D45" s="40"/>
      <c r="E45" s="39"/>
      <c r="F45" s="312"/>
      <c r="G45" s="52"/>
      <c r="H45" s="38"/>
      <c r="I45" s="61"/>
      <c r="J45" s="314"/>
      <c r="K45" s="54"/>
      <c r="L45" s="314"/>
      <c r="M45" s="39"/>
    </row>
    <row r="46" spans="1:21" ht="15.05" customHeight="1">
      <c r="A46" s="444"/>
      <c r="C46" s="177" t="s">
        <v>30</v>
      </c>
      <c r="D46" s="40"/>
      <c r="E46" s="39"/>
      <c r="F46" s="41"/>
      <c r="G46" s="52"/>
      <c r="H46" s="69"/>
      <c r="I46" s="79"/>
      <c r="J46" s="315"/>
      <c r="K46" s="45"/>
      <c r="L46" s="315"/>
      <c r="M46" s="39"/>
    </row>
    <row r="47" spans="1:21" ht="2.15" customHeight="1">
      <c r="A47" s="444"/>
      <c r="D47" s="40"/>
      <c r="E47" s="39"/>
      <c r="F47" s="41"/>
      <c r="G47" s="52"/>
      <c r="H47" s="56"/>
      <c r="I47" s="87"/>
      <c r="J47" s="322"/>
      <c r="K47" s="45"/>
      <c r="L47" s="315"/>
      <c r="M47" s="39"/>
    </row>
    <row r="48" spans="1:21" ht="15.05" customHeight="1">
      <c r="A48" s="444"/>
      <c r="B48" s="177" t="s">
        <v>146</v>
      </c>
      <c r="C48" s="1" t="s">
        <v>29</v>
      </c>
      <c r="D48" s="40"/>
      <c r="E48" s="39"/>
      <c r="F48" s="312"/>
      <c r="G48" s="52"/>
      <c r="H48" s="38"/>
      <c r="I48" s="61"/>
      <c r="J48" s="314"/>
      <c r="K48" s="54"/>
      <c r="L48" s="314"/>
      <c r="M48" s="39"/>
    </row>
    <row r="49" spans="1:16" ht="15.05" customHeight="1">
      <c r="A49" s="444"/>
      <c r="C49" s="177" t="s">
        <v>30</v>
      </c>
      <c r="D49" s="40"/>
      <c r="E49" s="39"/>
      <c r="F49" s="41"/>
      <c r="G49" s="52"/>
      <c r="H49" s="69"/>
      <c r="I49" s="79"/>
      <c r="J49" s="315"/>
      <c r="K49" s="45"/>
      <c r="L49" s="315"/>
      <c r="M49" s="39"/>
    </row>
    <row r="50" spans="1:16" ht="2.15" customHeight="1">
      <c r="A50" s="444"/>
      <c r="D50" s="40"/>
      <c r="E50" s="39"/>
      <c r="F50" s="41"/>
      <c r="G50" s="52"/>
      <c r="H50" s="56"/>
      <c r="I50" s="87"/>
      <c r="J50" s="322"/>
      <c r="K50" s="45"/>
      <c r="L50" s="315"/>
      <c r="M50" s="39"/>
    </row>
    <row r="51" spans="1:16" ht="15.05" customHeight="1">
      <c r="A51" s="444"/>
      <c r="B51" s="177" t="s">
        <v>147</v>
      </c>
      <c r="C51" s="1" t="s">
        <v>29</v>
      </c>
      <c r="D51" s="40"/>
      <c r="E51" s="39"/>
      <c r="F51" s="312"/>
      <c r="G51" s="52"/>
      <c r="H51" s="38"/>
      <c r="I51" s="61"/>
      <c r="J51" s="314"/>
      <c r="K51" s="54"/>
      <c r="L51" s="314"/>
      <c r="M51" s="39"/>
    </row>
    <row r="52" spans="1:16" ht="15.05" customHeight="1">
      <c r="A52" s="444"/>
      <c r="C52" s="177" t="s">
        <v>30</v>
      </c>
      <c r="D52" s="40"/>
      <c r="E52" s="39"/>
      <c r="F52" s="41"/>
      <c r="G52" s="52"/>
      <c r="H52" s="69"/>
      <c r="I52" s="79"/>
      <c r="J52" s="315"/>
      <c r="K52" s="45"/>
      <c r="L52" s="315"/>
      <c r="M52" s="39"/>
    </row>
    <row r="53" spans="1:16" ht="2.15" customHeight="1">
      <c r="A53" s="444"/>
      <c r="D53" s="40"/>
      <c r="E53" s="50"/>
      <c r="F53" s="317"/>
      <c r="G53" s="43"/>
      <c r="H53" s="43"/>
      <c r="I53" s="43"/>
      <c r="J53" s="48"/>
      <c r="K53" s="49"/>
      <c r="L53" s="58"/>
      <c r="M53" s="39"/>
    </row>
    <row r="54" spans="1:16" ht="15.05" customHeight="1">
      <c r="A54" s="444"/>
      <c r="B54" s="177" t="s">
        <v>148</v>
      </c>
      <c r="C54" s="1" t="s">
        <v>29</v>
      </c>
      <c r="D54" s="40"/>
      <c r="E54" s="39"/>
      <c r="F54" s="312"/>
      <c r="G54" s="52"/>
      <c r="H54" s="38"/>
      <c r="I54" s="61"/>
      <c r="J54" s="314"/>
      <c r="K54" s="54"/>
      <c r="L54" s="314"/>
      <c r="M54" s="39"/>
    </row>
    <row r="55" spans="1:16" ht="15.05" customHeight="1">
      <c r="A55" s="444"/>
      <c r="C55" s="177" t="s">
        <v>30</v>
      </c>
      <c r="D55" s="40"/>
      <c r="E55" s="39"/>
      <c r="F55" s="323"/>
      <c r="G55" s="52"/>
      <c r="H55" s="69"/>
      <c r="I55" s="87"/>
      <c r="J55" s="315"/>
      <c r="K55" s="45"/>
      <c r="L55" s="315"/>
      <c r="M55" s="39"/>
    </row>
    <row r="56" spans="1:16" ht="2.15" customHeight="1">
      <c r="A56" s="444"/>
      <c r="D56" s="40"/>
      <c r="E56" s="39"/>
      <c r="F56" s="87"/>
      <c r="G56" s="43"/>
      <c r="H56" s="87"/>
      <c r="I56" s="87"/>
      <c r="J56" s="322"/>
      <c r="K56" s="49"/>
      <c r="L56" s="315"/>
      <c r="M56" s="39"/>
    </row>
    <row r="57" spans="1:16" ht="15.05" customHeight="1">
      <c r="A57" s="444"/>
      <c r="B57" s="177" t="s">
        <v>149</v>
      </c>
      <c r="C57" s="1" t="s">
        <v>29</v>
      </c>
      <c r="D57" s="40"/>
      <c r="E57" s="39"/>
      <c r="F57" s="72"/>
      <c r="G57" s="55"/>
      <c r="H57" s="38"/>
      <c r="I57" s="61"/>
      <c r="J57" s="314"/>
      <c r="K57" s="54"/>
      <c r="L57" s="314"/>
      <c r="M57" s="39"/>
    </row>
    <row r="58" spans="1:16" ht="15.05" customHeight="1" thickBot="1">
      <c r="A58" s="445"/>
      <c r="B58" s="73"/>
      <c r="C58" s="74" t="s">
        <v>30</v>
      </c>
      <c r="D58" s="75"/>
      <c r="E58" s="76"/>
      <c r="F58" s="91"/>
      <c r="G58" s="324"/>
      <c r="H58" s="325"/>
      <c r="I58" s="326"/>
      <c r="J58" s="327"/>
      <c r="K58" s="328"/>
      <c r="L58" s="327"/>
      <c r="M58" s="39"/>
    </row>
    <row r="59" spans="1:16" ht="15.05" customHeight="1" thickTop="1">
      <c r="A59" s="424" t="s">
        <v>49</v>
      </c>
      <c r="B59" s="80" t="s">
        <v>50</v>
      </c>
      <c r="C59" s="81" t="s">
        <v>29</v>
      </c>
      <c r="D59" s="82"/>
      <c r="E59" s="83"/>
      <c r="F59" s="312"/>
      <c r="G59" s="313"/>
      <c r="H59" s="38"/>
      <c r="I59" s="61"/>
      <c r="J59" s="314"/>
      <c r="K59" s="54"/>
      <c r="L59" s="314"/>
      <c r="M59" s="39"/>
    </row>
    <row r="60" spans="1:16" ht="15.05" customHeight="1">
      <c r="A60" s="425"/>
      <c r="B60" s="50"/>
      <c r="C60" s="177" t="s">
        <v>30</v>
      </c>
      <c r="D60" s="40"/>
      <c r="E60" s="39"/>
      <c r="F60" s="41"/>
      <c r="G60" s="42"/>
      <c r="H60" s="56"/>
      <c r="I60" s="79"/>
      <c r="J60" s="315"/>
      <c r="K60" s="45"/>
      <c r="L60" s="315"/>
      <c r="M60" s="39"/>
    </row>
    <row r="61" spans="1:16" ht="2.15" customHeight="1">
      <c r="A61" s="425"/>
      <c r="B61" s="50"/>
      <c r="D61" s="40"/>
      <c r="E61" s="39"/>
      <c r="F61" s="86"/>
      <c r="G61" s="43"/>
      <c r="H61" s="43"/>
      <c r="I61" s="87"/>
      <c r="J61" s="43"/>
      <c r="K61" s="87"/>
      <c r="L61" s="88"/>
      <c r="M61" s="39"/>
    </row>
    <row r="62" spans="1:16" ht="15.05" customHeight="1">
      <c r="A62" s="425"/>
      <c r="B62" s="50" t="s">
        <v>51</v>
      </c>
      <c r="C62" s="1" t="s">
        <v>29</v>
      </c>
      <c r="D62" s="40"/>
      <c r="E62" s="39"/>
      <c r="F62" s="312"/>
      <c r="G62" s="313"/>
      <c r="H62" s="38"/>
      <c r="I62" s="61"/>
      <c r="J62" s="314"/>
      <c r="K62" s="54"/>
      <c r="L62" s="314"/>
      <c r="M62" s="39"/>
      <c r="P62" s="89"/>
    </row>
    <row r="63" spans="1:16" ht="15.05" customHeight="1">
      <c r="A63" s="425"/>
      <c r="B63" s="50"/>
      <c r="C63" s="177" t="s">
        <v>30</v>
      </c>
      <c r="D63" s="40"/>
      <c r="E63" s="39"/>
      <c r="F63" s="41"/>
      <c r="G63" s="42"/>
      <c r="H63" s="56"/>
      <c r="I63" s="79"/>
      <c r="J63" s="315"/>
      <c r="K63" s="45"/>
      <c r="L63" s="315"/>
      <c r="M63" s="39"/>
    </row>
    <row r="64" spans="1:16" ht="2.15" customHeight="1">
      <c r="A64" s="425"/>
      <c r="B64" s="50"/>
      <c r="D64" s="40"/>
      <c r="E64" s="39"/>
      <c r="F64" s="86"/>
      <c r="G64" s="43"/>
      <c r="H64" s="43"/>
      <c r="I64" s="87"/>
      <c r="J64" s="43"/>
      <c r="K64" s="87"/>
      <c r="L64" s="88"/>
      <c r="M64" s="39"/>
    </row>
    <row r="65" spans="1:16" ht="15.05" customHeight="1">
      <c r="A65" s="425"/>
      <c r="B65" s="50" t="s">
        <v>52</v>
      </c>
      <c r="C65" s="1" t="s">
        <v>29</v>
      </c>
      <c r="D65" s="40"/>
      <c r="E65" s="39"/>
      <c r="F65" s="312"/>
      <c r="G65" s="313"/>
      <c r="H65" s="38"/>
      <c r="I65" s="61"/>
      <c r="J65" s="314"/>
      <c r="K65" s="54"/>
      <c r="L65" s="314"/>
      <c r="M65" s="39"/>
    </row>
    <row r="66" spans="1:16" ht="15.05" customHeight="1">
      <c r="A66" s="425"/>
      <c r="B66" s="50"/>
      <c r="C66" s="177" t="s">
        <v>30</v>
      </c>
      <c r="D66" s="40"/>
      <c r="E66" s="39"/>
      <c r="F66" s="41"/>
      <c r="G66" s="42"/>
      <c r="H66" s="56"/>
      <c r="I66" s="79"/>
      <c r="J66" s="315"/>
      <c r="K66" s="45"/>
      <c r="L66" s="315"/>
      <c r="M66" s="39"/>
    </row>
    <row r="67" spans="1:16" ht="2.15" customHeight="1">
      <c r="A67" s="425"/>
      <c r="B67" s="50"/>
      <c r="D67" s="40"/>
      <c r="E67" s="39"/>
      <c r="F67" s="86"/>
      <c r="G67" s="43"/>
      <c r="H67" s="43"/>
      <c r="I67" s="87"/>
      <c r="J67" s="43"/>
      <c r="K67" s="87"/>
      <c r="L67" s="88"/>
      <c r="M67" s="39"/>
    </row>
    <row r="68" spans="1:16" ht="15.05" customHeight="1">
      <c r="A68" s="425"/>
      <c r="B68" s="50" t="s">
        <v>150</v>
      </c>
      <c r="C68" s="1" t="s">
        <v>29</v>
      </c>
      <c r="D68" s="40"/>
      <c r="E68" s="39"/>
      <c r="F68" s="51"/>
      <c r="G68" s="313"/>
      <c r="H68" s="38"/>
      <c r="I68" s="53"/>
      <c r="J68" s="38"/>
      <c r="K68" s="54"/>
      <c r="L68" s="85"/>
      <c r="M68" s="39"/>
      <c r="P68" s="89"/>
    </row>
    <row r="69" spans="1:16" ht="15.05" customHeight="1">
      <c r="A69" s="425"/>
      <c r="B69" s="50"/>
      <c r="C69" s="177" t="s">
        <v>30</v>
      </c>
      <c r="D69" s="40"/>
      <c r="E69" s="39"/>
      <c r="F69" s="41"/>
      <c r="G69" s="42"/>
      <c r="H69" s="56"/>
      <c r="I69" s="87"/>
      <c r="J69" s="315"/>
      <c r="K69" s="45"/>
      <c r="L69" s="88"/>
      <c r="M69" s="39"/>
    </row>
    <row r="70" spans="1:16" ht="2.15" customHeight="1">
      <c r="A70" s="425"/>
      <c r="B70" s="50"/>
      <c r="D70" s="40"/>
      <c r="E70" s="39"/>
      <c r="F70" s="86"/>
      <c r="G70" s="43"/>
      <c r="H70" s="43"/>
      <c r="I70" s="87"/>
      <c r="J70" s="48"/>
      <c r="K70" s="49"/>
      <c r="L70" s="58"/>
      <c r="M70" s="39"/>
    </row>
    <row r="71" spans="1:16" ht="15.05" customHeight="1">
      <c r="A71" s="425"/>
      <c r="B71" s="50" t="s">
        <v>53</v>
      </c>
      <c r="C71" s="1" t="s">
        <v>29</v>
      </c>
      <c r="D71" s="40"/>
      <c r="E71" s="39"/>
      <c r="F71" s="72"/>
      <c r="G71" s="55"/>
      <c r="H71" s="329"/>
      <c r="I71" s="61"/>
      <c r="J71" s="314"/>
      <c r="K71" s="61"/>
      <c r="L71" s="314"/>
      <c r="M71" s="39"/>
      <c r="P71" s="89"/>
    </row>
    <row r="72" spans="1:16" ht="15.05" customHeight="1" thickBot="1">
      <c r="A72" s="426"/>
      <c r="B72" s="73"/>
      <c r="C72" s="74" t="s">
        <v>30</v>
      </c>
      <c r="D72" s="75"/>
      <c r="E72" s="76"/>
      <c r="F72" s="91"/>
      <c r="G72" s="324"/>
      <c r="H72" s="325"/>
      <c r="I72" s="93"/>
      <c r="J72" s="327"/>
      <c r="K72" s="328"/>
      <c r="L72" s="327"/>
      <c r="M72" s="39"/>
    </row>
    <row r="73" spans="1:16" ht="15.05" customHeight="1" thickTop="1">
      <c r="A73" s="330"/>
      <c r="B73" s="50" t="s">
        <v>151</v>
      </c>
      <c r="C73" s="1" t="s">
        <v>29</v>
      </c>
      <c r="D73" s="40"/>
      <c r="E73" s="39"/>
      <c r="F73" s="312"/>
      <c r="G73" s="331"/>
      <c r="H73" s="38"/>
      <c r="I73" s="84"/>
      <c r="J73" s="57"/>
      <c r="K73" s="54"/>
      <c r="L73" s="314"/>
      <c r="M73" s="39"/>
    </row>
    <row r="74" spans="1:16" ht="15.05" customHeight="1">
      <c r="A74" s="330"/>
      <c r="B74" s="50"/>
      <c r="C74" s="177" t="s">
        <v>30</v>
      </c>
      <c r="D74" s="40"/>
      <c r="E74" s="39"/>
      <c r="F74" s="323"/>
      <c r="G74" s="42"/>
      <c r="H74" s="56"/>
      <c r="I74" s="87"/>
      <c r="J74" s="315"/>
      <c r="K74" s="79"/>
      <c r="L74" s="315"/>
      <c r="M74" s="39"/>
    </row>
    <row r="75" spans="1:16" ht="2.15" customHeight="1">
      <c r="A75" s="330"/>
      <c r="D75" s="40"/>
      <c r="E75" s="50"/>
      <c r="F75" s="41"/>
      <c r="G75" s="42"/>
      <c r="H75" s="56"/>
      <c r="I75" s="87"/>
      <c r="J75" s="322"/>
      <c r="K75" s="79"/>
      <c r="L75" s="315"/>
      <c r="M75" s="40"/>
    </row>
    <row r="76" spans="1:16" ht="15.05" customHeight="1">
      <c r="A76" s="427" t="s">
        <v>54</v>
      </c>
      <c r="B76" s="50" t="s">
        <v>55</v>
      </c>
      <c r="C76" s="1" t="s">
        <v>29</v>
      </c>
      <c r="D76" s="40"/>
      <c r="E76" s="50"/>
      <c r="F76" s="72"/>
      <c r="G76" s="313"/>
      <c r="H76" s="55"/>
      <c r="I76" s="332"/>
      <c r="J76" s="47"/>
      <c r="K76" s="54"/>
      <c r="L76" s="85"/>
      <c r="M76" s="40"/>
    </row>
    <row r="77" spans="1:16" ht="15.05" customHeight="1">
      <c r="A77" s="427"/>
      <c r="B77" s="50"/>
      <c r="C77" s="1" t="s">
        <v>30</v>
      </c>
      <c r="D77" s="40"/>
      <c r="E77" s="50"/>
      <c r="F77" s="72"/>
      <c r="G77" s="70"/>
      <c r="H77" s="55"/>
      <c r="I77" s="61"/>
      <c r="J77" s="322"/>
      <c r="K77" s="45"/>
      <c r="L77" s="85"/>
      <c r="M77" s="40"/>
    </row>
    <row r="78" spans="1:16" ht="2.15" customHeight="1">
      <c r="A78" s="427"/>
      <c r="B78" s="50"/>
      <c r="C78" s="1"/>
      <c r="D78" s="40"/>
      <c r="E78" s="50"/>
      <c r="F78" s="72"/>
      <c r="G78" s="55"/>
      <c r="H78" s="55"/>
      <c r="I78" s="61"/>
      <c r="J78" s="47"/>
      <c r="K78" s="54"/>
      <c r="L78" s="85"/>
      <c r="M78" s="40"/>
    </row>
    <row r="79" spans="1:16" ht="15.05" customHeight="1">
      <c r="A79" s="427"/>
      <c r="B79" s="50" t="s">
        <v>56</v>
      </c>
      <c r="C79" s="1" t="s">
        <v>29</v>
      </c>
      <c r="D79" s="40"/>
      <c r="E79" s="50"/>
      <c r="F79" s="51"/>
      <c r="G79" s="313"/>
      <c r="H79" s="55"/>
      <c r="I79" s="332"/>
      <c r="J79" s="47"/>
      <c r="K79" s="332"/>
      <c r="L79" s="85"/>
      <c r="M79" s="40"/>
      <c r="P79" s="89"/>
    </row>
    <row r="80" spans="1:16" ht="15.05" customHeight="1">
      <c r="A80" s="427"/>
      <c r="B80" s="50"/>
      <c r="C80" s="177" t="s">
        <v>30</v>
      </c>
      <c r="D80" s="40"/>
      <c r="E80" s="50"/>
      <c r="F80" s="86"/>
      <c r="G80" s="42"/>
      <c r="H80" s="43"/>
      <c r="I80" s="44"/>
      <c r="J80" s="322"/>
      <c r="K80" s="44"/>
      <c r="L80" s="58"/>
      <c r="M80" s="40"/>
      <c r="O80" s="89"/>
    </row>
    <row r="81" spans="1:16" ht="2.15" customHeight="1">
      <c r="A81" s="427"/>
      <c r="D81" s="40"/>
      <c r="E81" s="50"/>
      <c r="F81" s="86"/>
      <c r="G81" s="43"/>
      <c r="H81" s="43"/>
      <c r="I81" s="87"/>
      <c r="J81" s="48"/>
      <c r="K81" s="49"/>
      <c r="L81" s="58"/>
      <c r="M81" s="40"/>
    </row>
    <row r="82" spans="1:16" ht="15.05" customHeight="1">
      <c r="A82" s="427"/>
      <c r="B82" s="177" t="s">
        <v>57</v>
      </c>
      <c r="C82" s="1" t="s">
        <v>29</v>
      </c>
      <c r="D82" s="40"/>
      <c r="E82" s="50"/>
      <c r="F82" s="72"/>
      <c r="G82" s="55"/>
      <c r="H82" s="38"/>
      <c r="I82" s="61"/>
      <c r="J82" s="57"/>
      <c r="K82" s="332"/>
      <c r="L82" s="314"/>
      <c r="M82" s="40"/>
    </row>
    <row r="83" spans="1:16" ht="15.05" customHeight="1">
      <c r="A83" s="427"/>
      <c r="C83" s="177" t="s">
        <v>30</v>
      </c>
      <c r="D83" s="40"/>
      <c r="E83" s="50"/>
      <c r="F83" s="90"/>
      <c r="G83" s="70"/>
      <c r="H83" s="56"/>
      <c r="I83" s="79"/>
      <c r="J83" s="315"/>
      <c r="K83" s="42"/>
      <c r="L83" s="315"/>
      <c r="M83" s="40"/>
      <c r="O83" s="89"/>
    </row>
    <row r="84" spans="1:16" ht="2.15" customHeight="1">
      <c r="A84" s="427"/>
      <c r="D84" s="40"/>
      <c r="E84" s="39"/>
      <c r="F84" s="86"/>
      <c r="G84" s="43"/>
      <c r="H84" s="43"/>
      <c r="I84" s="87"/>
      <c r="J84" s="48"/>
      <c r="K84" s="49"/>
      <c r="L84" s="58"/>
      <c r="M84" s="39"/>
    </row>
    <row r="85" spans="1:16" ht="15.05" customHeight="1">
      <c r="A85" s="427"/>
      <c r="B85" s="177" t="s">
        <v>58</v>
      </c>
      <c r="C85" s="1" t="s">
        <v>29</v>
      </c>
      <c r="D85" s="40"/>
      <c r="E85" s="39"/>
      <c r="F85" s="72"/>
      <c r="G85" s="55"/>
      <c r="H85" s="38"/>
      <c r="I85" s="61"/>
      <c r="J85" s="314"/>
      <c r="K85" s="313"/>
      <c r="L85" s="314"/>
      <c r="M85" s="39"/>
      <c r="O85" s="89"/>
    </row>
    <row r="86" spans="1:16" ht="15.05" customHeight="1" thickBot="1">
      <c r="A86" s="428"/>
      <c r="B86" s="74"/>
      <c r="C86" s="74" t="s">
        <v>30</v>
      </c>
      <c r="D86" s="75"/>
      <c r="E86" s="76"/>
      <c r="F86" s="91"/>
      <c r="G86" s="324"/>
      <c r="H86" s="325"/>
      <c r="I86" s="93"/>
      <c r="J86" s="327"/>
      <c r="K86" s="333"/>
      <c r="L86" s="315"/>
      <c r="M86" s="39"/>
    </row>
    <row r="87" spans="1:16" ht="15.05" customHeight="1" thickTop="1">
      <c r="A87" s="429" t="s">
        <v>59</v>
      </c>
      <c r="B87" s="334" t="s">
        <v>60</v>
      </c>
      <c r="C87" s="81" t="s">
        <v>29</v>
      </c>
      <c r="D87" s="82"/>
      <c r="E87" s="83"/>
      <c r="F87" s="312"/>
      <c r="G87" s="313"/>
      <c r="H87" s="38"/>
      <c r="I87" s="122"/>
      <c r="J87" s="95"/>
      <c r="K87" s="96"/>
      <c r="L87" s="97"/>
      <c r="M87" s="39"/>
    </row>
    <row r="88" spans="1:16" ht="15.05" customHeight="1">
      <c r="A88" s="427"/>
      <c r="B88" s="50"/>
      <c r="C88" s="177" t="s">
        <v>30</v>
      </c>
      <c r="D88" s="40"/>
      <c r="E88" s="39"/>
      <c r="F88" s="41"/>
      <c r="G88" s="42"/>
      <c r="H88" s="56"/>
      <c r="I88" s="108"/>
      <c r="J88" s="99"/>
      <c r="K88" s="100"/>
      <c r="L88" s="101"/>
      <c r="M88" s="39"/>
    </row>
    <row r="89" spans="1:16" ht="15.05" hidden="1" customHeight="1">
      <c r="A89" s="427"/>
      <c r="B89" s="50"/>
      <c r="D89" s="40"/>
      <c r="E89" s="39"/>
      <c r="F89" s="86"/>
      <c r="G89" s="43"/>
      <c r="H89" s="43"/>
      <c r="I89" s="108"/>
      <c r="J89" s="99"/>
      <c r="K89" s="100"/>
      <c r="L89" s="101"/>
      <c r="M89" s="39"/>
    </row>
    <row r="90" spans="1:16" ht="15.05" customHeight="1">
      <c r="A90" s="427"/>
      <c r="B90" s="50" t="s">
        <v>61</v>
      </c>
      <c r="C90" s="1" t="s">
        <v>29</v>
      </c>
      <c r="D90" s="40"/>
      <c r="E90" s="39"/>
      <c r="F90" s="86"/>
      <c r="G90" s="313"/>
      <c r="H90" s="43"/>
      <c r="I90" s="108"/>
      <c r="J90" s="99"/>
      <c r="K90" s="100"/>
      <c r="L90" s="101"/>
      <c r="M90" s="39"/>
      <c r="O90" s="89"/>
    </row>
    <row r="91" spans="1:16" ht="15.05" customHeight="1">
      <c r="A91" s="427"/>
      <c r="B91" s="50"/>
      <c r="C91" s="177" t="s">
        <v>30</v>
      </c>
      <c r="D91" s="40"/>
      <c r="E91" s="39"/>
      <c r="F91" s="86"/>
      <c r="G91" s="42"/>
      <c r="H91" s="43"/>
      <c r="I91" s="108"/>
      <c r="J91" s="99"/>
      <c r="K91" s="100"/>
      <c r="L91" s="101"/>
      <c r="M91" s="39"/>
      <c r="P91" s="89"/>
    </row>
    <row r="92" spans="1:16" ht="15.05" hidden="1" customHeight="1">
      <c r="A92" s="427"/>
      <c r="B92" s="50"/>
      <c r="D92" s="40"/>
      <c r="E92" s="39"/>
      <c r="F92" s="86"/>
      <c r="G92" s="43"/>
      <c r="H92" s="43"/>
      <c r="I92" s="108"/>
      <c r="J92" s="99"/>
      <c r="K92" s="100"/>
      <c r="L92" s="101"/>
      <c r="M92" s="39"/>
    </row>
    <row r="93" spans="1:16" ht="15.05" customHeight="1">
      <c r="A93" s="427"/>
      <c r="B93" s="50" t="s">
        <v>152</v>
      </c>
      <c r="C93" s="1" t="s">
        <v>29</v>
      </c>
      <c r="D93" s="40"/>
      <c r="E93" s="39"/>
      <c r="F93" s="86"/>
      <c r="G93" s="313"/>
      <c r="H93" s="43"/>
      <c r="I93" s="108"/>
      <c r="J93" s="99"/>
      <c r="K93" s="100"/>
      <c r="L93" s="101"/>
      <c r="M93" s="39"/>
      <c r="O93" s="335"/>
      <c r="P93" s="89"/>
    </row>
    <row r="94" spans="1:16" ht="15.05" customHeight="1">
      <c r="A94" s="427"/>
      <c r="B94" s="50"/>
      <c r="C94" s="177" t="s">
        <v>30</v>
      </c>
      <c r="D94" s="40"/>
      <c r="E94" s="39"/>
      <c r="F94" s="86"/>
      <c r="G94" s="42"/>
      <c r="H94" s="43"/>
      <c r="I94" s="108"/>
      <c r="J94" s="99"/>
      <c r="K94" s="100"/>
      <c r="L94" s="101"/>
      <c r="M94" s="39"/>
      <c r="P94" s="89"/>
    </row>
    <row r="95" spans="1:16" ht="15.05" hidden="1" customHeight="1">
      <c r="A95" s="427"/>
      <c r="B95" s="50"/>
      <c r="D95" s="40"/>
      <c r="E95" s="39"/>
      <c r="F95" s="86"/>
      <c r="G95" s="43"/>
      <c r="H95" s="43"/>
      <c r="I95" s="108"/>
      <c r="J95" s="99"/>
      <c r="K95" s="100"/>
      <c r="L95" s="101"/>
      <c r="M95" s="39"/>
    </row>
    <row r="96" spans="1:16" ht="15.05" hidden="1" customHeight="1">
      <c r="A96" s="427"/>
      <c r="B96" s="50" t="s">
        <v>62</v>
      </c>
      <c r="C96" s="1" t="s">
        <v>29</v>
      </c>
      <c r="D96" s="40"/>
      <c r="E96" s="39"/>
      <c r="F96" s="86"/>
      <c r="G96" s="43"/>
      <c r="H96" s="43"/>
      <c r="I96" s="108"/>
      <c r="J96" s="99"/>
      <c r="K96" s="100"/>
      <c r="L96" s="101"/>
      <c r="M96" s="39"/>
    </row>
    <row r="97" spans="1:22" ht="15.05" hidden="1" customHeight="1">
      <c r="A97" s="427"/>
      <c r="B97" s="50"/>
      <c r="C97" s="177" t="s">
        <v>30</v>
      </c>
      <c r="D97" s="40"/>
      <c r="E97" s="39"/>
      <c r="F97" s="86"/>
      <c r="G97" s="43"/>
      <c r="H97" s="43"/>
      <c r="I97" s="108"/>
      <c r="J97" s="99"/>
      <c r="K97" s="100"/>
      <c r="L97" s="101"/>
      <c r="M97" s="39"/>
    </row>
    <row r="98" spans="1:22" ht="15.05" hidden="1" customHeight="1">
      <c r="A98" s="427"/>
      <c r="B98" s="50"/>
      <c r="D98" s="40"/>
      <c r="E98" s="39"/>
      <c r="F98" s="86"/>
      <c r="G98" s="43"/>
      <c r="H98" s="43"/>
      <c r="I98" s="108"/>
      <c r="J98" s="99"/>
      <c r="K98" s="100"/>
      <c r="L98" s="101"/>
      <c r="M98" s="39"/>
    </row>
    <row r="99" spans="1:22" ht="15.05" customHeight="1">
      <c r="A99" s="427"/>
      <c r="B99" s="50" t="s">
        <v>63</v>
      </c>
      <c r="C99" s="1" t="s">
        <v>29</v>
      </c>
      <c r="D99" s="40"/>
      <c r="E99" s="39"/>
      <c r="F99" s="72"/>
      <c r="G99" s="55"/>
      <c r="H99" s="38"/>
      <c r="I99" s="108"/>
      <c r="J99" s="99"/>
      <c r="K99" s="100"/>
      <c r="L99" s="101"/>
      <c r="M99" s="39"/>
    </row>
    <row r="100" spans="1:22" ht="15.05" customHeight="1" thickBot="1">
      <c r="A100" s="428"/>
      <c r="B100" s="73"/>
      <c r="C100" s="74" t="s">
        <v>30</v>
      </c>
      <c r="D100" s="75"/>
      <c r="E100" s="76"/>
      <c r="F100" s="77"/>
      <c r="G100" s="78"/>
      <c r="H100" s="56"/>
      <c r="I100" s="123"/>
      <c r="J100" s="103"/>
      <c r="K100" s="104"/>
      <c r="L100" s="105"/>
      <c r="M100" s="39"/>
      <c r="O100" s="89"/>
      <c r="P100" s="89"/>
    </row>
    <row r="101" spans="1:22" ht="15.05" customHeight="1" thickTop="1">
      <c r="A101" s="429" t="s">
        <v>64</v>
      </c>
      <c r="B101" s="80"/>
      <c r="C101" s="80"/>
      <c r="D101" s="82"/>
      <c r="E101" s="83"/>
      <c r="F101" s="336"/>
      <c r="G101" s="337"/>
      <c r="H101" s="338"/>
      <c r="I101" s="94"/>
      <c r="J101" s="95"/>
      <c r="K101" s="96"/>
      <c r="L101" s="97"/>
      <c r="M101" s="39"/>
      <c r="O101" s="71"/>
      <c r="P101" s="89"/>
    </row>
    <row r="102" spans="1:22" ht="15.05" customHeight="1">
      <c r="A102" s="427"/>
      <c r="B102" s="177" t="s">
        <v>65</v>
      </c>
      <c r="C102" s="1" t="s">
        <v>29</v>
      </c>
      <c r="D102" s="40"/>
      <c r="E102" s="39"/>
      <c r="F102" s="312"/>
      <c r="G102" s="55"/>
      <c r="H102" s="55"/>
      <c r="I102" s="98"/>
      <c r="J102" s="106"/>
      <c r="K102" s="106"/>
      <c r="L102" s="101"/>
      <c r="M102" s="39"/>
      <c r="O102" s="89"/>
      <c r="P102" s="89"/>
    </row>
    <row r="103" spans="1:22" ht="15.05" customHeight="1">
      <c r="A103" s="427"/>
      <c r="C103" s="177" t="s">
        <v>30</v>
      </c>
      <c r="D103" s="40"/>
      <c r="E103" s="39"/>
      <c r="F103" s="41"/>
      <c r="G103" s="70"/>
      <c r="H103" s="43"/>
      <c r="I103" s="107"/>
      <c r="J103" s="106"/>
      <c r="K103" s="100"/>
      <c r="L103" s="101"/>
      <c r="M103" s="39"/>
      <c r="O103" s="48"/>
      <c r="P103" s="89"/>
    </row>
    <row r="104" spans="1:22" ht="15.05" customHeight="1">
      <c r="A104" s="427"/>
      <c r="B104" s="50" t="s">
        <v>66</v>
      </c>
      <c r="C104" s="1" t="s">
        <v>29</v>
      </c>
      <c r="D104" s="40"/>
      <c r="E104" s="39"/>
      <c r="F104" s="72"/>
      <c r="G104" s="55"/>
      <c r="H104" s="55"/>
      <c r="I104" s="98"/>
      <c r="J104" s="106"/>
      <c r="K104" s="100"/>
      <c r="L104" s="101"/>
      <c r="M104" s="39"/>
      <c r="O104" s="71"/>
    </row>
    <row r="105" spans="1:22" ht="15.05" customHeight="1" thickBot="1">
      <c r="A105" s="427"/>
      <c r="B105" s="73"/>
      <c r="C105" s="74" t="s">
        <v>30</v>
      </c>
      <c r="D105" s="75"/>
      <c r="E105" s="76"/>
      <c r="F105" s="109"/>
      <c r="G105" s="92"/>
      <c r="H105" s="110"/>
      <c r="I105" s="123"/>
      <c r="J105" s="103"/>
      <c r="K105" s="104"/>
      <c r="L105" s="105"/>
      <c r="M105" s="39"/>
      <c r="O105" s="89"/>
      <c r="P105" s="89"/>
    </row>
    <row r="106" spans="1:22" ht="15.05" hidden="1" customHeight="1">
      <c r="A106" s="427"/>
      <c r="B106" s="74"/>
      <c r="C106" s="74"/>
      <c r="D106" s="75"/>
      <c r="E106" s="76"/>
      <c r="F106" s="109"/>
      <c r="G106" s="110"/>
      <c r="H106" s="110"/>
      <c r="I106" s="102"/>
      <c r="J106" s="103"/>
      <c r="K106" s="111"/>
      <c r="L106" s="105"/>
      <c r="M106" s="39"/>
    </row>
    <row r="107" spans="1:22" ht="2.15" customHeight="1" thickTop="1">
      <c r="A107" s="427"/>
      <c r="D107" s="40"/>
      <c r="E107" s="39"/>
      <c r="F107" s="46"/>
      <c r="G107" s="48"/>
      <c r="H107" s="48"/>
      <c r="I107" s="59"/>
      <c r="J107" s="48"/>
      <c r="L107" s="58"/>
      <c r="M107" s="39"/>
    </row>
    <row r="108" spans="1:22" ht="15.05" customHeight="1">
      <c r="A108" s="427"/>
      <c r="D108" s="40"/>
      <c r="E108" s="39"/>
      <c r="F108" s="46"/>
      <c r="G108" s="48"/>
      <c r="H108" s="48"/>
      <c r="I108" s="59"/>
      <c r="J108" s="48"/>
      <c r="L108" s="58"/>
      <c r="M108" s="39"/>
      <c r="P108" s="339"/>
    </row>
    <row r="109" spans="1:22" ht="15.05" customHeight="1">
      <c r="A109" s="427"/>
      <c r="B109" s="112" t="s">
        <v>67</v>
      </c>
      <c r="D109" s="40"/>
      <c r="E109" s="39"/>
      <c r="F109" s="113"/>
      <c r="G109" s="114"/>
      <c r="H109" s="115"/>
      <c r="I109" s="114"/>
      <c r="J109" s="116"/>
      <c r="K109" s="117"/>
      <c r="L109" s="118"/>
      <c r="M109" s="40"/>
      <c r="O109" s="89"/>
    </row>
    <row r="110" spans="1:22" ht="15.05" customHeight="1">
      <c r="A110" s="427"/>
      <c r="B110" s="50"/>
      <c r="D110" s="40"/>
      <c r="E110" s="39"/>
      <c r="F110" s="340"/>
      <c r="G110" s="341"/>
      <c r="H110" s="119"/>
      <c r="I110" s="341"/>
      <c r="J110" s="341"/>
      <c r="K110" s="341"/>
      <c r="L110" s="342"/>
      <c r="M110" s="40"/>
      <c r="P110" s="89"/>
      <c r="U110" s="48"/>
      <c r="V110" s="48"/>
    </row>
    <row r="111" spans="1:22" ht="15.05" customHeight="1">
      <c r="A111" s="427"/>
      <c r="B111" s="112"/>
      <c r="D111" s="40"/>
      <c r="E111" s="39"/>
      <c r="F111" s="115"/>
      <c r="G111" s="114"/>
      <c r="J111" s="116"/>
      <c r="K111" s="117"/>
      <c r="L111" s="118"/>
      <c r="M111" s="40"/>
    </row>
    <row r="112" spans="1:22" ht="15.05" customHeight="1" thickBot="1">
      <c r="A112" s="428"/>
      <c r="B112" s="74"/>
      <c r="C112" s="74"/>
      <c r="D112" s="75"/>
      <c r="E112" s="76"/>
      <c r="F112" s="120"/>
      <c r="G112" s="121"/>
      <c r="J112" s="333"/>
      <c r="K112" s="333"/>
      <c r="L112" s="343"/>
      <c r="M112" s="39"/>
    </row>
    <row r="113" spans="1:13" ht="15.05" customHeight="1" thickTop="1">
      <c r="A113" s="429" t="s">
        <v>68</v>
      </c>
      <c r="B113" s="80" t="s">
        <v>69</v>
      </c>
      <c r="C113" s="81" t="s">
        <v>29</v>
      </c>
      <c r="D113" s="80"/>
      <c r="E113" s="83"/>
      <c r="F113" s="80"/>
      <c r="G113" s="344"/>
      <c r="H113" s="80"/>
      <c r="I113" s="122"/>
      <c r="J113" s="95"/>
      <c r="K113" s="95"/>
      <c r="L113" s="97"/>
      <c r="M113" s="39"/>
    </row>
    <row r="114" spans="1:13" ht="15.05" customHeight="1">
      <c r="A114" s="427"/>
      <c r="C114" s="177" t="s">
        <v>30</v>
      </c>
      <c r="E114" s="39"/>
      <c r="G114" s="44"/>
      <c r="I114" s="108"/>
      <c r="J114" s="99"/>
      <c r="K114" s="99"/>
      <c r="L114" s="101"/>
      <c r="M114" s="40"/>
    </row>
    <row r="115" spans="1:13" ht="2.15" customHeight="1">
      <c r="A115" s="427"/>
      <c r="E115" s="39"/>
      <c r="G115" s="48"/>
      <c r="I115" s="108"/>
      <c r="J115" s="99"/>
      <c r="K115" s="99"/>
      <c r="L115" s="101"/>
      <c r="M115" s="40"/>
    </row>
    <row r="116" spans="1:13" ht="15.05" customHeight="1">
      <c r="A116" s="427"/>
      <c r="B116" s="177" t="s">
        <v>70</v>
      </c>
      <c r="C116" s="1" t="s">
        <v>29</v>
      </c>
      <c r="E116" s="39"/>
      <c r="G116" s="332"/>
      <c r="I116" s="108"/>
      <c r="J116" s="99"/>
      <c r="K116" s="99"/>
      <c r="L116" s="101"/>
      <c r="M116" s="40"/>
    </row>
    <row r="117" spans="1:13" ht="15.05" customHeight="1" thickBot="1">
      <c r="A117" s="428"/>
      <c r="B117" s="74"/>
      <c r="C117" s="74" t="s">
        <v>30</v>
      </c>
      <c r="D117" s="74"/>
      <c r="E117" s="76"/>
      <c r="F117" s="74"/>
      <c r="G117" s="345"/>
      <c r="H117" s="74"/>
      <c r="I117" s="123"/>
      <c r="J117" s="103"/>
      <c r="K117" s="103"/>
      <c r="L117" s="105"/>
      <c r="M117" s="65"/>
    </row>
    <row r="118" spans="1:13" ht="15.05" customHeight="1" thickTop="1">
      <c r="A118" s="124"/>
      <c r="B118" s="125" t="s">
        <v>153</v>
      </c>
      <c r="C118" s="124"/>
      <c r="D118" s="124"/>
      <c r="E118" s="124"/>
      <c r="F118" s="124"/>
      <c r="G118" s="124"/>
      <c r="H118" s="124"/>
      <c r="I118" s="124"/>
      <c r="J118" s="124"/>
      <c r="K118" s="124"/>
      <c r="L118" s="124"/>
    </row>
    <row r="119" spans="1:13" ht="15.05" customHeight="1">
      <c r="A119" s="124"/>
      <c r="B119" s="125"/>
      <c r="C119" s="124"/>
      <c r="D119" s="124"/>
      <c r="E119" s="124"/>
      <c r="F119" s="124"/>
      <c r="G119" s="124"/>
      <c r="H119" s="124"/>
      <c r="I119" s="124"/>
      <c r="J119" s="124"/>
      <c r="K119" s="124"/>
      <c r="L119" s="124"/>
    </row>
    <row r="120" spans="1:13" ht="15.05" customHeight="1">
      <c r="A120" s="124"/>
      <c r="B120" s="124"/>
      <c r="C120" s="124"/>
      <c r="D120" s="124"/>
      <c r="E120" s="124"/>
      <c r="F120" s="124"/>
      <c r="G120" s="124"/>
      <c r="H120" s="124"/>
      <c r="I120" s="124"/>
      <c r="J120" s="124"/>
      <c r="K120" s="124"/>
      <c r="L120" s="124"/>
    </row>
    <row r="121" spans="1:13" ht="15.05" customHeight="1">
      <c r="A121" s="124"/>
      <c r="B121" s="124"/>
      <c r="C121" s="124"/>
      <c r="D121" s="124"/>
      <c r="E121" s="124"/>
      <c r="F121" s="124"/>
      <c r="G121" s="124"/>
      <c r="H121" s="126"/>
      <c r="I121" s="124"/>
      <c r="J121" s="124"/>
      <c r="K121" s="124"/>
      <c r="L121" s="124"/>
    </row>
    <row r="122" spans="1:13" ht="15.05" customHeight="1">
      <c r="K122" s="346"/>
    </row>
    <row r="123" spans="1:13" ht="15.05" customHeight="1"/>
    <row r="124" spans="1:13" ht="15.05" customHeight="1"/>
    <row r="125" spans="1:13" ht="15.05" customHeight="1"/>
    <row r="126" spans="1:13" ht="15.05" customHeight="1">
      <c r="B126" s="305"/>
    </row>
    <row r="127" spans="1:13" ht="15.05" customHeight="1">
      <c r="B127" s="306"/>
    </row>
    <row r="128" spans="1:13" ht="15.05" customHeight="1"/>
    <row r="129" ht="15.05" customHeight="1"/>
  </sheetData>
  <mergeCells count="16">
    <mergeCell ref="A1:L1"/>
    <mergeCell ref="A2:L2"/>
    <mergeCell ref="A3:L3"/>
    <mergeCell ref="A113:A117"/>
    <mergeCell ref="G4:I4"/>
    <mergeCell ref="E7:E9"/>
    <mergeCell ref="F7:L7"/>
    <mergeCell ref="F8:H8"/>
    <mergeCell ref="I8:J8"/>
    <mergeCell ref="K8:L8"/>
    <mergeCell ref="A10:A58"/>
    <mergeCell ref="M7:M9"/>
    <mergeCell ref="A59:A72"/>
    <mergeCell ref="A76:A86"/>
    <mergeCell ref="A87:A100"/>
    <mergeCell ref="A101:A112"/>
  </mergeCells>
  <conditionalFormatting sqref="F76">
    <cfRule type="expression" dxfId="76" priority="76">
      <formula>F76:G76=""</formula>
    </cfRule>
    <cfRule type="cellIs" dxfId="75" priority="77" operator="equal">
      <formula>""""""</formula>
    </cfRule>
  </conditionalFormatting>
  <conditionalFormatting sqref="F68">
    <cfRule type="expression" dxfId="74" priority="75">
      <formula>F68:G68=""</formula>
    </cfRule>
  </conditionalFormatting>
  <conditionalFormatting sqref="F79">
    <cfRule type="expression" dxfId="73" priority="74">
      <formula>F79:G79=""</formula>
    </cfRule>
  </conditionalFormatting>
  <conditionalFormatting sqref="I68">
    <cfRule type="expression" dxfId="72" priority="73">
      <formula>I68:J68=""</formula>
    </cfRule>
  </conditionalFormatting>
  <conditionalFormatting sqref="F7:L7">
    <cfRule type="expression" dxfId="71" priority="72">
      <formula>F7=""</formula>
    </cfRule>
  </conditionalFormatting>
  <conditionalFormatting sqref="F10:G10">
    <cfRule type="expression" dxfId="70" priority="71">
      <formula>F10:G10=""</formula>
    </cfRule>
  </conditionalFormatting>
  <conditionalFormatting sqref="G16">
    <cfRule type="expression" dxfId="69" priority="70">
      <formula>G16:H16=""</formula>
    </cfRule>
  </conditionalFormatting>
  <conditionalFormatting sqref="G19">
    <cfRule type="expression" dxfId="68" priority="69">
      <formula>G19:H19=""</formula>
    </cfRule>
  </conditionalFormatting>
  <conditionalFormatting sqref="G28">
    <cfRule type="expression" dxfId="67" priority="68">
      <formula>G28:H28=""</formula>
    </cfRule>
  </conditionalFormatting>
  <conditionalFormatting sqref="G31">
    <cfRule type="expression" dxfId="66" priority="67">
      <formula>G31:H31=""</formula>
    </cfRule>
  </conditionalFormatting>
  <conditionalFormatting sqref="G34">
    <cfRule type="expression" dxfId="65" priority="66">
      <formula>G34:H34=""</formula>
    </cfRule>
  </conditionalFormatting>
  <conditionalFormatting sqref="F37:G37">
    <cfRule type="expression" dxfId="64" priority="65">
      <formula>F37:G37=""</formula>
    </cfRule>
  </conditionalFormatting>
  <conditionalFormatting sqref="G42">
    <cfRule type="expression" dxfId="63" priority="64">
      <formula>G42:H42=""</formula>
    </cfRule>
  </conditionalFormatting>
  <conditionalFormatting sqref="G25">
    <cfRule type="expression" dxfId="62" priority="63">
      <formula>G25:H25=""</formula>
    </cfRule>
  </conditionalFormatting>
  <conditionalFormatting sqref="G10 G16 G19 G25 G28 G31 G34 G37">
    <cfRule type="cellIs" dxfId="61" priority="62" operator="equal">
      <formula>" -   "</formula>
    </cfRule>
  </conditionalFormatting>
  <conditionalFormatting sqref="G10 G16 G19 G25 G28 G31 G34 G37">
    <cfRule type="cellIs" dxfId="60" priority="61" operator="equal">
      <formula>0</formula>
    </cfRule>
  </conditionalFormatting>
  <conditionalFormatting sqref="G28">
    <cfRule type="expression" dxfId="59" priority="60">
      <formula>G28:H28=""</formula>
    </cfRule>
  </conditionalFormatting>
  <conditionalFormatting sqref="F13">
    <cfRule type="expression" dxfId="58" priority="59">
      <formula>F13:G13=""</formula>
    </cfRule>
  </conditionalFormatting>
  <conditionalFormatting sqref="F16">
    <cfRule type="expression" dxfId="57" priority="58">
      <formula>F16:G16=""</formula>
    </cfRule>
  </conditionalFormatting>
  <conditionalFormatting sqref="F19">
    <cfRule type="expression" dxfId="56" priority="57">
      <formula>F19:G19=""</formula>
    </cfRule>
  </conditionalFormatting>
  <conditionalFormatting sqref="F22">
    <cfRule type="expression" dxfId="55" priority="56">
      <formula>F22:G22=""</formula>
    </cfRule>
  </conditionalFormatting>
  <conditionalFormatting sqref="F25">
    <cfRule type="expression" dxfId="54" priority="55">
      <formula>F25:G25=""</formula>
    </cfRule>
  </conditionalFormatting>
  <conditionalFormatting sqref="F28">
    <cfRule type="expression" dxfId="53" priority="54">
      <formula>F28:G28=""</formula>
    </cfRule>
  </conditionalFormatting>
  <conditionalFormatting sqref="F31">
    <cfRule type="expression" dxfId="52" priority="53">
      <formula>F31:G31=""</formula>
    </cfRule>
  </conditionalFormatting>
  <conditionalFormatting sqref="F34">
    <cfRule type="expression" dxfId="51" priority="52">
      <formula>F34:G34=""</formula>
    </cfRule>
  </conditionalFormatting>
  <conditionalFormatting sqref="G13">
    <cfRule type="expression" dxfId="50" priority="51">
      <formula>G13:H13=""</formula>
    </cfRule>
  </conditionalFormatting>
  <conditionalFormatting sqref="G13">
    <cfRule type="cellIs" dxfId="49" priority="50" operator="equal">
      <formula>" -   "</formula>
    </cfRule>
  </conditionalFormatting>
  <conditionalFormatting sqref="G13">
    <cfRule type="cellIs" dxfId="48" priority="49" operator="equal">
      <formula>0</formula>
    </cfRule>
  </conditionalFormatting>
  <conditionalFormatting sqref="G16">
    <cfRule type="expression" dxfId="47" priority="48">
      <formula>G16:H16=""</formula>
    </cfRule>
  </conditionalFormatting>
  <conditionalFormatting sqref="G19">
    <cfRule type="expression" dxfId="46" priority="47">
      <formula>G19:H19=""</formula>
    </cfRule>
  </conditionalFormatting>
  <conditionalFormatting sqref="G22">
    <cfRule type="expression" dxfId="45" priority="46">
      <formula>G22:H22=""</formula>
    </cfRule>
  </conditionalFormatting>
  <conditionalFormatting sqref="G22">
    <cfRule type="cellIs" dxfId="44" priority="45" operator="equal">
      <formula>" -   "</formula>
    </cfRule>
  </conditionalFormatting>
  <conditionalFormatting sqref="G22">
    <cfRule type="cellIs" dxfId="43" priority="44" operator="equal">
      <formula>0</formula>
    </cfRule>
  </conditionalFormatting>
  <conditionalFormatting sqref="G25">
    <cfRule type="expression" dxfId="42" priority="43">
      <formula>G25:H25=""</formula>
    </cfRule>
  </conditionalFormatting>
  <conditionalFormatting sqref="G28">
    <cfRule type="expression" dxfId="41" priority="42">
      <formula>G28:H28=""</formula>
    </cfRule>
  </conditionalFormatting>
  <conditionalFormatting sqref="G31">
    <cfRule type="expression" dxfId="40" priority="41">
      <formula>G31:H31=""</formula>
    </cfRule>
  </conditionalFormatting>
  <conditionalFormatting sqref="G34">
    <cfRule type="expression" dxfId="39" priority="40">
      <formula>G34:H34=""</formula>
    </cfRule>
  </conditionalFormatting>
  <conditionalFormatting sqref="G37">
    <cfRule type="expression" dxfId="38" priority="39">
      <formula>G37:H37=""</formula>
    </cfRule>
  </conditionalFormatting>
  <conditionalFormatting sqref="F42">
    <cfRule type="expression" dxfId="37" priority="38">
      <formula>F42:G42=""</formula>
    </cfRule>
  </conditionalFormatting>
  <conditionalFormatting sqref="F45">
    <cfRule type="expression" dxfId="36" priority="37">
      <formula>F45:G45=""</formula>
    </cfRule>
  </conditionalFormatting>
  <conditionalFormatting sqref="F48">
    <cfRule type="expression" dxfId="35" priority="36">
      <formula>F48:G48=""</formula>
    </cfRule>
  </conditionalFormatting>
  <conditionalFormatting sqref="F51">
    <cfRule type="expression" dxfId="34" priority="35">
      <formula>F51:G51=""</formula>
    </cfRule>
  </conditionalFormatting>
  <conditionalFormatting sqref="F54">
    <cfRule type="expression" dxfId="33" priority="34">
      <formula>F54:G54=""</formula>
    </cfRule>
  </conditionalFormatting>
  <conditionalFormatting sqref="F55">
    <cfRule type="expression" dxfId="32" priority="33">
      <formula>F55:G55=""</formula>
    </cfRule>
  </conditionalFormatting>
  <conditionalFormatting sqref="H52">
    <cfRule type="cellIs" dxfId="31" priority="32" operator="equal">
      <formula>0</formula>
    </cfRule>
  </conditionalFormatting>
  <conditionalFormatting sqref="H55">
    <cfRule type="cellIs" dxfId="30" priority="31" operator="equal">
      <formula>0</formula>
    </cfRule>
  </conditionalFormatting>
  <conditionalFormatting sqref="G54:G55 G52">
    <cfRule type="expression" dxfId="29" priority="30">
      <formula>G52:H52=""</formula>
    </cfRule>
  </conditionalFormatting>
  <conditionalFormatting sqref="F59">
    <cfRule type="expression" dxfId="28" priority="29">
      <formula>F59:G59=""</formula>
    </cfRule>
  </conditionalFormatting>
  <conditionalFormatting sqref="F62">
    <cfRule type="expression" dxfId="27" priority="28">
      <formula>F62:G62=""</formula>
    </cfRule>
  </conditionalFormatting>
  <conditionalFormatting sqref="F65">
    <cfRule type="expression" dxfId="26" priority="27">
      <formula>F65:G65=""</formula>
    </cfRule>
  </conditionalFormatting>
  <conditionalFormatting sqref="G59">
    <cfRule type="expression" dxfId="25" priority="26">
      <formula>G59:H59=""</formula>
    </cfRule>
  </conditionalFormatting>
  <conditionalFormatting sqref="G62">
    <cfRule type="expression" dxfId="24" priority="25">
      <formula>G62:H62=""</formula>
    </cfRule>
  </conditionalFormatting>
  <conditionalFormatting sqref="G65">
    <cfRule type="expression" dxfId="23" priority="24">
      <formula>G65:H65=""</formula>
    </cfRule>
  </conditionalFormatting>
  <conditionalFormatting sqref="G68">
    <cfRule type="expression" dxfId="22" priority="23">
      <formula>G68:H68=""</formula>
    </cfRule>
  </conditionalFormatting>
  <conditionalFormatting sqref="F73">
    <cfRule type="expression" dxfId="21" priority="22">
      <formula>F73:G73=""</formula>
    </cfRule>
  </conditionalFormatting>
  <conditionalFormatting sqref="F74">
    <cfRule type="expression" dxfId="20" priority="21">
      <formula>F74:G74=""</formula>
    </cfRule>
  </conditionalFormatting>
  <conditionalFormatting sqref="G76">
    <cfRule type="expression" dxfId="19" priority="20">
      <formula>G76:H76=""</formula>
    </cfRule>
  </conditionalFormatting>
  <conditionalFormatting sqref="G79">
    <cfRule type="expression" dxfId="18" priority="19">
      <formula>G79:H79=""</formula>
    </cfRule>
  </conditionalFormatting>
  <conditionalFormatting sqref="I76">
    <cfRule type="expression" dxfId="17" priority="18">
      <formula>I76:J76=""</formula>
    </cfRule>
  </conditionalFormatting>
  <conditionalFormatting sqref="I79">
    <cfRule type="expression" dxfId="16" priority="17">
      <formula>I79:J79=""</formula>
    </cfRule>
  </conditionalFormatting>
  <conditionalFormatting sqref="K79">
    <cfRule type="expression" dxfId="15" priority="16">
      <formula>K79:L79=""</formula>
    </cfRule>
  </conditionalFormatting>
  <conditionalFormatting sqref="K82">
    <cfRule type="expression" dxfId="14" priority="15">
      <formula>K82:L82=""</formula>
    </cfRule>
  </conditionalFormatting>
  <conditionalFormatting sqref="K85">
    <cfRule type="expression" dxfId="13" priority="14">
      <formula>K85:L85=""</formula>
    </cfRule>
  </conditionalFormatting>
  <conditionalFormatting sqref="F87">
    <cfRule type="expression" dxfId="12" priority="13">
      <formula>F87:G87=""</formula>
    </cfRule>
  </conditionalFormatting>
  <conditionalFormatting sqref="G87">
    <cfRule type="expression" dxfId="11" priority="12">
      <formula>G87:H87=""</formula>
    </cfRule>
  </conditionalFormatting>
  <conditionalFormatting sqref="G90">
    <cfRule type="expression" dxfId="10" priority="11">
      <formula>G90:H90=""</formula>
    </cfRule>
  </conditionalFormatting>
  <conditionalFormatting sqref="G93">
    <cfRule type="expression" dxfId="9" priority="10">
      <formula>G93:H93=""</formula>
    </cfRule>
  </conditionalFormatting>
  <conditionalFormatting sqref="F102">
    <cfRule type="expression" dxfId="8" priority="9">
      <formula>F102:G102=""</formula>
    </cfRule>
  </conditionalFormatting>
  <conditionalFormatting sqref="F110">
    <cfRule type="expression" dxfId="7" priority="8">
      <formula>F110:G110=""</formula>
    </cfRule>
  </conditionalFormatting>
  <conditionalFormatting sqref="G110">
    <cfRule type="expression" dxfId="6" priority="7">
      <formula>G110:H110=""</formula>
    </cfRule>
  </conditionalFormatting>
  <conditionalFormatting sqref="I110">
    <cfRule type="expression" dxfId="5" priority="6">
      <formula>I110:J110=""</formula>
    </cfRule>
  </conditionalFormatting>
  <conditionalFormatting sqref="J110">
    <cfRule type="expression" dxfId="4" priority="5">
      <formula>J110:K110=""</formula>
    </cfRule>
  </conditionalFormatting>
  <conditionalFormatting sqref="K110">
    <cfRule type="expression" dxfId="3" priority="4">
      <formula>K110:L110=""</formula>
    </cfRule>
  </conditionalFormatting>
  <conditionalFormatting sqref="L110">
    <cfRule type="expression" dxfId="2" priority="3">
      <formula>L110:M110=""</formula>
    </cfRule>
  </conditionalFormatting>
  <conditionalFormatting sqref="G113">
    <cfRule type="expression" dxfId="1" priority="2">
      <formula>G113:H113=""</formula>
    </cfRule>
  </conditionalFormatting>
  <conditionalFormatting sqref="G116">
    <cfRule type="expression" dxfId="0" priority="1">
      <formula>G116:H116=""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Tariff Rate</vt:lpstr>
      <vt:lpstr>Marginal Cost Summary</vt:lpstr>
      <vt:lpstr>Price Pivot</vt:lpstr>
      <vt:lpstr>Price Data</vt:lpstr>
      <vt:lpstr>Hour Data</vt:lpstr>
      <vt:lpstr>Load &amp; Capability-10Yr</vt:lpstr>
      <vt:lpstr>Avoided Capacity</vt:lpstr>
      <vt:lpstr>2023 NSI</vt:lpstr>
      <vt:lpstr>'Tariff Rate'!Print_Area</vt:lpstr>
      <vt:lpstr>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Busse</dc:creator>
  <cp:lastModifiedBy>John Kirby</cp:lastModifiedBy>
  <dcterms:created xsi:type="dcterms:W3CDTF">2020-12-04T21:32:23Z</dcterms:created>
  <dcterms:modified xsi:type="dcterms:W3CDTF">2025-01-15T17:32:31Z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