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ROBINETT\TESTIMONY\ER-2024-0319 Ameren\Surrebuttal\"/>
    </mc:Choice>
  </mc:AlternateContent>
  <xr:revisionPtr revIDLastSave="0" documentId="13_ncr:1_{936903A6-43D6-4F5F-8ED2-0EC540BA14C1}" xr6:coauthVersionLast="47" xr6:coauthVersionMax="47" xr10:uidLastSave="{00000000-0000-0000-0000-000000000000}"/>
  <bookViews>
    <workbookView xWindow="780" yWindow="780" windowWidth="21645" windowHeight="13905" xr2:uid="{6CB71BAC-81F1-4125-A121-E36C9EA13864}"/>
  </bookViews>
  <sheets>
    <sheet name="Taum Sauk Account 332 333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6" i="1"/>
  <c r="L12" i="1"/>
  <c r="L11" i="1"/>
  <c r="L5" i="1"/>
  <c r="L4" i="1"/>
  <c r="K12" i="1"/>
  <c r="K11" i="1"/>
  <c r="K5" i="1"/>
  <c r="K4" i="1"/>
  <c r="J12" i="1"/>
  <c r="J11" i="1"/>
  <c r="J5" i="1"/>
  <c r="J4" i="1"/>
  <c r="I12" i="1"/>
  <c r="I11" i="1"/>
  <c r="I5" i="1"/>
  <c r="I4" i="1"/>
  <c r="D12" i="1"/>
  <c r="C11" i="1"/>
  <c r="C4" i="1"/>
</calcChain>
</file>

<file path=xl/sharedStrings.xml><?xml version="1.0" encoding="utf-8"?>
<sst xmlns="http://schemas.openxmlformats.org/spreadsheetml/2006/main" count="31" uniqueCount="17">
  <si>
    <t xml:space="preserve">Account </t>
  </si>
  <si>
    <t>Taum Sauk</t>
  </si>
  <si>
    <t>Reservoirs</t>
  </si>
  <si>
    <t>Water Wheels/ Generators</t>
  </si>
  <si>
    <t>Account Description</t>
  </si>
  <si>
    <t>Accumulated Reserves</t>
  </si>
  <si>
    <t>Staff Rebuttal Accounting Schedules</t>
  </si>
  <si>
    <t>Removal of Staff Adjustment to depreciation Reserve</t>
  </si>
  <si>
    <t>Retirement Date</t>
  </si>
  <si>
    <t>Remaining to Recover</t>
  </si>
  <si>
    <t>Annual Recovery</t>
  </si>
  <si>
    <t>Depreciation Rate</t>
  </si>
  <si>
    <t>Net Salvage %</t>
  </si>
  <si>
    <t>Needed At Retirement</t>
  </si>
  <si>
    <t>Remaining Life</t>
  </si>
  <si>
    <t>Plant-in-Service</t>
  </si>
  <si>
    <t>JAR-S-1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</si>
</sst>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81E4-7156-449A-9CD0-291B18BB54C1}">
  <dimension ref="A1:L13"/>
  <sheetViews>
    <sheetView tabSelected="1" workbookViewId="0">
      <selection activeCell="I1" sqref="I1"/>
    </sheetView>
  </sheetViews>
  <sheetFormatPr defaultRowHeight="15" x14ac:dyDescent="0.25"/>
  <cols>
    <col min="1" max="1" width="10.7109375" bestFit="1" customWidth="1"/>
    <col min="2" max="2" width="24.28515625" customWidth="1"/>
    <col min="3" max="3" width="14.140625" bestFit="1" customWidth="1"/>
    <col min="4" max="4" width="12.140625" bestFit="1" customWidth="1"/>
    <col min="5" max="5" width="7.5703125" customWidth="1"/>
    <col min="6" max="6" width="10.5703125" bestFit="1" customWidth="1"/>
    <col min="7" max="7" width="10.28515625" bestFit="1" customWidth="1"/>
    <col min="8" max="8" width="1.85546875" bestFit="1" customWidth="1"/>
    <col min="9" max="9" width="16.140625" bestFit="1" customWidth="1"/>
    <col min="10" max="10" width="16.140625" customWidth="1"/>
    <col min="11" max="11" width="13.85546875" bestFit="1" customWidth="1"/>
    <col min="12" max="12" width="11.7109375" bestFit="1" customWidth="1"/>
  </cols>
  <sheetData>
    <row r="1" spans="1:12" ht="15.75" x14ac:dyDescent="0.25">
      <c r="A1" s="1"/>
      <c r="B1" s="1"/>
      <c r="C1" s="11" t="s">
        <v>6</v>
      </c>
      <c r="D1" s="11"/>
      <c r="E1" s="11"/>
      <c r="F1" s="1"/>
      <c r="G1" s="1"/>
      <c r="H1" s="1"/>
      <c r="I1" s="13" t="s">
        <v>16</v>
      </c>
      <c r="J1" s="1"/>
      <c r="K1" s="1"/>
      <c r="L1" s="1"/>
    </row>
    <row r="2" spans="1:12" ht="28.15" customHeight="1" x14ac:dyDescent="0.25">
      <c r="A2" s="1" t="s">
        <v>1</v>
      </c>
      <c r="B2" s="1"/>
      <c r="C2" s="2">
        <v>45657</v>
      </c>
      <c r="D2" s="2">
        <v>45657</v>
      </c>
      <c r="E2" s="1"/>
      <c r="F2" s="1"/>
      <c r="G2" s="1"/>
      <c r="H2" s="1"/>
      <c r="I2" s="1"/>
      <c r="J2" s="1"/>
      <c r="K2" s="1"/>
      <c r="L2" s="1"/>
    </row>
    <row r="3" spans="1:12" ht="47.25" x14ac:dyDescent="0.25">
      <c r="A3" s="1" t="s">
        <v>0</v>
      </c>
      <c r="B3" s="1" t="s">
        <v>4</v>
      </c>
      <c r="C3" s="3" t="s">
        <v>15</v>
      </c>
      <c r="D3" s="3" t="s">
        <v>5</v>
      </c>
      <c r="E3" s="3" t="s">
        <v>12</v>
      </c>
      <c r="F3" s="3" t="s">
        <v>8</v>
      </c>
      <c r="G3" s="3" t="s">
        <v>14</v>
      </c>
      <c r="H3" s="3"/>
      <c r="I3" s="3" t="s">
        <v>13</v>
      </c>
      <c r="J3" s="3" t="s">
        <v>9</v>
      </c>
      <c r="K3" s="3" t="s">
        <v>10</v>
      </c>
      <c r="L3" s="3" t="s">
        <v>11</v>
      </c>
    </row>
    <row r="4" spans="1:12" ht="15.75" x14ac:dyDescent="0.25">
      <c r="A4" s="1">
        <v>332</v>
      </c>
      <c r="B4" s="1" t="s">
        <v>2</v>
      </c>
      <c r="C4" s="4">
        <f>12341121</f>
        <v>12341121</v>
      </c>
      <c r="D4" s="4">
        <v>0</v>
      </c>
      <c r="E4" s="8">
        <v>-0.01</v>
      </c>
      <c r="F4" s="9">
        <v>69185</v>
      </c>
      <c r="G4" s="10">
        <v>64.5</v>
      </c>
      <c r="H4" s="1"/>
      <c r="I4" s="5">
        <f>C4*(1-E4)</f>
        <v>12464532.210000001</v>
      </c>
      <c r="J4" s="5">
        <f>I4-D4</f>
        <v>12464532.210000001</v>
      </c>
      <c r="K4" s="5">
        <f>J4/G4</f>
        <v>193248.56139534886</v>
      </c>
      <c r="L4" s="7">
        <f>K4/C4</f>
        <v>1.5658914728682173E-2</v>
      </c>
    </row>
    <row r="5" spans="1:12" ht="15.75" x14ac:dyDescent="0.25">
      <c r="A5" s="1">
        <v>333</v>
      </c>
      <c r="B5" s="1" t="s">
        <v>3</v>
      </c>
      <c r="C5" s="4">
        <v>115613393</v>
      </c>
      <c r="D5" s="4">
        <v>14993148</v>
      </c>
      <c r="E5" s="8">
        <v>-0.09</v>
      </c>
      <c r="F5" s="9">
        <v>69185</v>
      </c>
      <c r="G5" s="10">
        <v>64.5</v>
      </c>
      <c r="H5" s="1"/>
      <c r="I5" s="5">
        <f>C5*(1-E5)</f>
        <v>126018598.37</v>
      </c>
      <c r="J5" s="5">
        <f>I5-D5</f>
        <v>111025450.37</v>
      </c>
      <c r="K5" s="5">
        <f>J5/G5</f>
        <v>1721324.8119379845</v>
      </c>
      <c r="L5" s="7">
        <f>K5/C5</f>
        <v>1.488862810157284E-2</v>
      </c>
    </row>
    <row r="6" spans="1:12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5">
        <f>SUM(K4:K5)</f>
        <v>1914573.3733333335</v>
      </c>
      <c r="L6" s="6"/>
    </row>
    <row r="7" spans="1:12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</row>
    <row r="8" spans="1:12" ht="15.75" x14ac:dyDescent="0.25">
      <c r="A8" s="1"/>
      <c r="B8" s="11" t="s">
        <v>7</v>
      </c>
      <c r="C8" s="12"/>
      <c r="D8" s="12"/>
      <c r="E8" s="1"/>
      <c r="F8" s="1"/>
      <c r="G8" s="1"/>
      <c r="H8" s="1"/>
      <c r="I8" s="1"/>
      <c r="J8" s="1"/>
      <c r="K8" s="1"/>
      <c r="L8" s="6"/>
    </row>
    <row r="9" spans="1:12" ht="15.75" x14ac:dyDescent="0.25">
      <c r="A9" s="1" t="s">
        <v>1</v>
      </c>
      <c r="B9" s="1"/>
      <c r="C9" s="2">
        <v>45657</v>
      </c>
      <c r="D9" s="2">
        <v>45657</v>
      </c>
      <c r="E9" s="1"/>
      <c r="F9" s="1"/>
      <c r="G9" s="1"/>
      <c r="H9" s="1"/>
      <c r="I9" s="1"/>
      <c r="J9" s="1"/>
      <c r="K9" s="1"/>
      <c r="L9" s="6"/>
    </row>
    <row r="10" spans="1:12" ht="47.25" x14ac:dyDescent="0.25">
      <c r="A10" s="1" t="s">
        <v>0</v>
      </c>
      <c r="B10" s="1" t="s">
        <v>4</v>
      </c>
      <c r="C10" s="3" t="s">
        <v>15</v>
      </c>
      <c r="D10" s="3" t="s">
        <v>5</v>
      </c>
      <c r="E10" s="3" t="s">
        <v>12</v>
      </c>
      <c r="F10" s="3" t="s">
        <v>8</v>
      </c>
      <c r="G10" s="3" t="s">
        <v>14</v>
      </c>
      <c r="H10" s="1"/>
      <c r="I10" s="3" t="s">
        <v>13</v>
      </c>
      <c r="J10" s="3" t="s">
        <v>9</v>
      </c>
      <c r="K10" s="3" t="s">
        <v>10</v>
      </c>
      <c r="L10" s="3" t="s">
        <v>11</v>
      </c>
    </row>
    <row r="11" spans="1:12" ht="15.75" x14ac:dyDescent="0.25">
      <c r="A11" s="1">
        <v>332</v>
      </c>
      <c r="B11" s="1" t="s">
        <v>2</v>
      </c>
      <c r="C11" s="4">
        <f>12341121</f>
        <v>12341121</v>
      </c>
      <c r="D11" s="4">
        <v>-4881640</v>
      </c>
      <c r="E11" s="8">
        <v>-0.01</v>
      </c>
      <c r="F11" s="9">
        <v>69185</v>
      </c>
      <c r="G11" s="10">
        <v>64.5</v>
      </c>
      <c r="H11" s="1"/>
      <c r="I11" s="5">
        <f>C11*(1-E11)</f>
        <v>12464532.210000001</v>
      </c>
      <c r="J11" s="5">
        <f>I11-D11</f>
        <v>17346172.210000001</v>
      </c>
      <c r="K11" s="5">
        <f>J11/G11</f>
        <v>268932.90248062019</v>
      </c>
      <c r="L11" s="7">
        <f>K11/C11</f>
        <v>2.179161054175064E-2</v>
      </c>
    </row>
    <row r="12" spans="1:12" ht="15.75" x14ac:dyDescent="0.25">
      <c r="A12" s="1">
        <v>333</v>
      </c>
      <c r="B12" s="1" t="s">
        <v>3</v>
      </c>
      <c r="C12" s="4">
        <v>115613393</v>
      </c>
      <c r="D12" s="4">
        <f>18172623+1687471+14694</f>
        <v>19874788</v>
      </c>
      <c r="E12" s="8">
        <v>-0.09</v>
      </c>
      <c r="F12" s="9">
        <v>69185</v>
      </c>
      <c r="G12" s="10">
        <v>64.5</v>
      </c>
      <c r="H12" s="1"/>
      <c r="I12" s="5">
        <f>C12*(1-E12)</f>
        <v>126018598.37</v>
      </c>
      <c r="J12" s="5">
        <f>I12-D12</f>
        <v>106143810.37</v>
      </c>
      <c r="K12" s="5">
        <f>J12/G12</f>
        <v>1645640.4708527133</v>
      </c>
      <c r="L12" s="7">
        <f>K12/C12</f>
        <v>1.4233995112077659E-2</v>
      </c>
    </row>
    <row r="13" spans="1:12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5">
        <f>SUM(K11:K12)</f>
        <v>1914573.3733333335</v>
      </c>
      <c r="L13" s="1"/>
    </row>
  </sheetData>
  <mergeCells count="2">
    <mergeCell ref="C1:E1"/>
    <mergeCell ref="B8:D8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Taum Sauk Account 332 333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Hildebrand, Tiffany</cp:lastModifiedBy>
  <dcterms:created xsi:type="dcterms:W3CDTF">2025-02-04T16:39:13Z</dcterms:created>
  <dcterms:modified xsi:type="dcterms:W3CDTF">2025-02-11T21:03:34Z</dcterms:modified>
</cp:coreProperties>
</file>