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U:\All Client Files\Utility Clients\Seven Springs Sewer &amp; Water\Annual Report\2024\"/>
    </mc:Choice>
  </mc:AlternateContent>
  <xr:revisionPtr revIDLastSave="0" documentId="13_ncr:1_{B619A866-5468-4072-974D-B5C9408FCE64}" xr6:coauthVersionLast="47" xr6:coauthVersionMax="47" xr10:uidLastSave="{00000000-0000-0000-0000-000000000000}"/>
  <bookViews>
    <workbookView xWindow="-120" yWindow="-120" windowWidth="29040" windowHeight="15720" firstSheet="20" activeTab="24" xr2:uid="{00000000-000D-0000-FFFF-FFFF00000000}"/>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no notary verification" sheetId="28" r:id="rId26"/>
    <sheet name="Sheet1" sheetId="26" r:id="rId27"/>
  </sheets>
  <externalReferences>
    <externalReference r:id="rId28"/>
  </externalReference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91029"/>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28" l="1"/>
  <c r="N24" i="28"/>
  <c r="H24" i="28"/>
  <c r="E2" i="28"/>
  <c r="N1" i="28"/>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D32" i="9"/>
  <c r="D33" i="9"/>
  <c r="D35" i="9" s="1"/>
  <c r="D34" i="9"/>
  <c r="E23" i="11" l="1"/>
  <c r="D36" i="9"/>
  <c r="N10" i="3"/>
  <c r="N9" i="3"/>
  <c r="N7" i="3"/>
  <c r="N8" i="3"/>
  <c r="N6" i="3"/>
  <c r="N11" i="3" l="1"/>
  <c r="E9" i="6" s="1"/>
  <c r="I11" i="10" l="1"/>
  <c r="E11" i="6" s="1"/>
  <c r="J11" i="10" l="1"/>
  <c r="E12" i="6" s="1"/>
  <c r="C2" i="16"/>
  <c r="N61" i="15" l="1"/>
  <c r="L61" i="15"/>
  <c r="G15" i="12" l="1"/>
  <c r="G30" i="12" s="1"/>
  <c r="E43" i="9" l="1"/>
  <c r="D43" i="9"/>
  <c r="E16" i="6"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H6" i="8"/>
  <c r="C24" i="8"/>
  <c r="E19" i="11" s="1"/>
  <c r="D24" i="8"/>
  <c r="F24" i="8"/>
  <c r="H7" i="7"/>
  <c r="C24" i="7"/>
  <c r="D24" i="7"/>
  <c r="E10" i="11" s="1"/>
  <c r="F24" i="7"/>
  <c r="C2" i="6"/>
  <c r="D3" i="4"/>
  <c r="C3" i="5"/>
  <c r="N23" i="3"/>
  <c r="J35" i="2"/>
  <c r="E20" i="6" l="1"/>
  <c r="E31" i="9"/>
  <c r="O61" i="15"/>
  <c r="K49" i="23"/>
  <c r="H16" i="19"/>
  <c r="G30" i="19"/>
  <c r="K61" i="15"/>
  <c r="K22" i="14"/>
  <c r="O49" i="23"/>
  <c r="F18" i="5" s="1"/>
  <c r="F17" i="5" l="1"/>
  <c r="F19" i="5" s="1"/>
  <c r="E32" i="9"/>
  <c r="E33" i="9" s="1"/>
  <c r="E35" i="9" s="1"/>
  <c r="F10" i="5"/>
  <c r="F11" i="5"/>
  <c r="F12" i="5" s="1"/>
  <c r="D20" i="20" l="1"/>
  <c r="D25" i="20" s="1"/>
  <c r="E36" i="9"/>
  <c r="E21" i="6" s="1"/>
  <c r="E22" i="6" s="1"/>
  <c r="F28" i="5"/>
  <c r="E22" i="11"/>
  <c r="E28" i="11" s="1"/>
  <c r="E29" i="11" s="1"/>
  <c r="E15" i="6"/>
  <c r="E17" i="6" s="1"/>
  <c r="G35" i="21"/>
  <c r="D6" i="20" s="1"/>
  <c r="G33" i="2"/>
  <c r="G35" i="2" s="1"/>
  <c r="E27" i="6" l="1"/>
  <c r="D26" i="20"/>
</calcChain>
</file>

<file path=xl/sharedStrings.xml><?xml version="1.0" encoding="utf-8"?>
<sst xmlns="http://schemas.openxmlformats.org/spreadsheetml/2006/main" count="1027" uniqueCount="660">
  <si>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</si>
  <si>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</si>
  <si>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</si>
  <si>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</si>
  <si>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</si>
  <si>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</si>
  <si>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</si>
  <si>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</si>
  <si>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</si>
  <si>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</si>
  <si>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</si>
  <si>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</si>
  <si>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</si>
  <si>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</si>
  <si>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</si>
  <si>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</si>
  <si>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</si>
  <si>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</si>
  <si>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</si>
  <si>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</si>
  <si>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</si>
  <si>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</si>
  <si>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</si>
  <si>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</si>
  <si>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</si>
  <si>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</si>
  <si>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</si>
  <si>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</si>
  <si>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</si>
  <si>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</si>
  <si>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</si>
  <si>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</si>
  <si>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</si>
  <si>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</si>
  <si>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</si>
  <si>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</si>
  <si>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</si>
  <si>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</si>
  <si>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</si>
  <si>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</si>
  <si>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</si>
  <si>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</si>
  <si>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</si>
  <si>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</si>
  <si>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</si>
  <si>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</si>
  <si>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</si>
  <si>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</si>
  <si>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</si>
  <si>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</si>
  <si>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</si>
  <si>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</si>
  <si>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</si>
  <si>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</si>
  <si>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</si>
  <si>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</si>
  <si>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</si>
  <si>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</si>
  <si>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</si>
  <si>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</si>
  <si>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</si>
  <si>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</si>
  <si>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</si>
  <si>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</si>
  <si>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</si>
  <si>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</si>
  <si>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</si>
  <si>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</si>
  <si>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</si>
  <si>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</si>
  <si>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</si>
  <si>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</si>
  <si>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</si>
  <si>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</si>
  <si>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</si>
  <si>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</si>
  <si>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</si>
  <si>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</si>
  <si>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</si>
  <si>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</si>
  <si>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</si>
  <si>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</si>
  <si>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</si>
  <si>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</si>
  <si>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</si>
  <si>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</si>
  <si>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</si>
  <si>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</si>
  <si>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</si>
  <si>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</si>
  <si>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</si>
  <si>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</si>
  <si>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</si>
  <si>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</si>
  <si>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</si>
  <si>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</si>
  <si>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</si>
  <si>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</si>
  <si>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</si>
  <si>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</si>
  <si>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</si>
  <si>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</si>
  <si>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</si>
  <si>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</si>
  <si>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</si>
  <si>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</si>
  <si>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</si>
  <si>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</si>
  <si>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</si>
  <si>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</si>
  <si>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</si>
  <si>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</si>
  <si>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</si>
  <si>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</si>
  <si>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</si>
  <si>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</si>
  <si>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</si>
  <si>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</si>
  <si>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</si>
  <si>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</si>
  <si>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</si>
  <si>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</si>
  <si>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</si>
  <si>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</si>
  <si>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</si>
  <si>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</si>
  <si>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</si>
  <si>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</si>
  <si>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</si>
  <si>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</si>
  <si>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</si>
  <si>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</si>
  <si>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</si>
  <si>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</si>
  <si>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</si>
  <si>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</si>
  <si>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</si>
  <si>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</si>
  <si>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</si>
  <si>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</si>
  <si>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</si>
  <si>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</si>
  <si>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</si>
  <si>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</si>
  <si>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</si>
  <si>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</si>
  <si>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</si>
  <si>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</si>
  <si>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</si>
  <si>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</si>
  <si>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</si>
  <si>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</si>
  <si>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</si>
  <si>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</si>
  <si>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</si>
  <si>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</si>
  <si>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</si>
  <si>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</si>
  <si>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</si>
  <si>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</si>
  <si>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</si>
  <si>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</si>
  <si>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</si>
  <si>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</si>
  <si>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</si>
  <si>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</si>
  <si>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</si>
  <si>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</si>
  <si>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</si>
  <si>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</si>
  <si>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</si>
  <si>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</si>
  <si>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</si>
  <si>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</si>
  <si>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</si>
  <si>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</si>
  <si>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</si>
  <si>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</si>
  <si>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</si>
  <si>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</si>
  <si>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</si>
  <si>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</si>
  <si>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</si>
  <si>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</si>
  <si>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</si>
  <si>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</si>
  <si>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</si>
  <si>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</si>
  <si>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</si>
  <si>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</si>
  <si>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</si>
  <si>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</si>
  <si>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</si>
  <si>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</si>
  <si>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</si>
  <si>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</si>
  <si>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</si>
  <si>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</si>
  <si>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</si>
  <si>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</si>
  <si>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</si>
  <si>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</si>
  <si>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</si>
  <si>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</si>
  <si>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</si>
  <si>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</si>
  <si>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</si>
  <si>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</si>
  <si>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</si>
  <si>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</si>
  <si>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</si>
  <si>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</si>
  <si>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</si>
  <si>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</si>
  <si>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</si>
  <si>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</si>
  <si>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</si>
  <si>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</si>
  <si>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</si>
  <si>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</si>
  <si>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</si>
  <si>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</si>
  <si>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</si>
  <si>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</si>
  <si>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</si>
  <si>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</si>
  <si>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</si>
  <si>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</si>
  <si>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</si>
  <si>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</si>
  <si>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</si>
  <si>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</si>
  <si>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</si>
  <si>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</si>
  <si>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</si>
  <si>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</si>
  <si>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</si>
  <si>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</si>
  <si>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</si>
  <si>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</si>
  <si>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</si>
  <si>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</si>
  <si>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</si>
  <si>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</si>
  <si>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</si>
  <si>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</si>
  <si>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</si>
  <si>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</si>
  <si>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</si>
  <si>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</si>
  <si>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</si>
  <si>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</si>
  <si>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</si>
  <si>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</si>
  <si>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</si>
  <si>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</si>
  <si>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</si>
  <si>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</si>
  <si>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</si>
  <si>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</si>
  <si>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</si>
  <si>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</si>
  <si>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</si>
  <si>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</si>
  <si>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</si>
  <si>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</si>
  <si>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</si>
  <si>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</si>
  <si>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</si>
  <si>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</si>
  <si>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</si>
  <si>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</si>
  <si>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</si>
  <si>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</si>
  <si>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</si>
  <si>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</si>
  <si>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</si>
  <si>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</si>
  <si>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</si>
  <si>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</si>
  <si>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</si>
  <si>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</si>
  <si>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</si>
  <si>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</si>
  <si>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</si>
  <si>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</si>
  <si>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</si>
  <si>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</si>
  <si>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</si>
  <si>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</si>
  <si>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</si>
  <si>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</si>
  <si>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</si>
  <si>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</si>
  <si>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</si>
  <si>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</si>
  <si>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</si>
  <si>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</si>
  <si>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</si>
  <si>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</si>
  <si>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</si>
  <si>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</si>
  <si>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</si>
  <si>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</si>
  <si>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</si>
  <si>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</si>
  <si>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</si>
  <si>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</si>
  <si>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</si>
  <si>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</si>
  <si>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</si>
  <si>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</si>
  <si>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</si>
  <si>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</si>
  <si>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</si>
  <si>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</si>
  <si>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</si>
  <si>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</si>
  <si>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</si>
  <si>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</si>
  <si>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</si>
  <si>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</si>
  <si>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</si>
  <si>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</si>
  <si>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</si>
  <si>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</si>
  <si>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</si>
  <si>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</si>
  <si>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</si>
  <si>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</si>
  <si>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</si>
  <si>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</si>
  <si>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</si>
  <si>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</si>
  <si>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</si>
  <si>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</si>
  <si>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</si>
  <si>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</si>
  <si>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</si>
  <si>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</si>
  <si>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</si>
  <si>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</si>
  <si>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</si>
  <si>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</si>
  <si>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</si>
  <si>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</si>
  <si>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</si>
  <si>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</si>
  <si>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</si>
  <si>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</si>
  <si>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</si>
  <si>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</si>
  <si>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</si>
  <si>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</si>
  <si>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</si>
  <si>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</si>
  <si>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</si>
  <si>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</si>
  <si>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</si>
  <si>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</si>
  <si>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</si>
  <si>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</si>
  <si>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</si>
  <si>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</si>
  <si>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</si>
  <si>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</si>
  <si>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</si>
  <si>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</si>
  <si>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</si>
  <si>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</si>
  <si>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</si>
  <si>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</si>
  <si>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</si>
  <si>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</si>
  <si>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</si>
  <si>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</si>
  <si>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</si>
  <si>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</si>
  <si>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</si>
  <si>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</si>
  <si>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</si>
  <si>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</si>
  <si>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</si>
  <si>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</si>
  <si>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</si>
  <si>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</si>
  <si>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</si>
  <si>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</si>
  <si>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</si>
  <si>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</si>
  <si>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</si>
  <si>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</si>
  <si>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</si>
  <si>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</si>
  <si>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</si>
  <si>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</si>
  <si>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</si>
  <si>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</si>
  <si>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</si>
  <si>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</si>
  <si>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</si>
  <si>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</si>
  <si>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</si>
  <si>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</si>
  <si>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</si>
  <si>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</si>
  <si>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</si>
  <si>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</si>
  <si>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</si>
  <si>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</si>
  <si>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</si>
  <si>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</si>
  <si>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</si>
  <si>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</si>
  <si>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</si>
  <si>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</si>
  <si>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</si>
  <si>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</si>
  <si>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</si>
  <si>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</si>
  <si>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</si>
  <si>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</si>
  <si>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</si>
  <si>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</si>
  <si>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</si>
  <si>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</si>
  <si>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</si>
  <si>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</si>
  <si>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</si>
  <si>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</si>
  <si>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</si>
  <si>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</si>
  <si>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</si>
  <si>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</si>
  <si>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</si>
  <si>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</si>
  <si>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</si>
  <si>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</si>
  <si>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</si>
  <si>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</si>
  <si>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</si>
  <si>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</si>
  <si>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</si>
  <si>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</si>
  <si>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</si>
  <si>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</si>
  <si>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</si>
  <si>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</si>
  <si>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</si>
  <si>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</si>
  <si>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</si>
  <si>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</si>
  <si>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</si>
  <si>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</si>
  <si>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</si>
  <si>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</si>
  <si>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</si>
  <si>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</si>
  <si>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</si>
  <si>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</si>
  <si>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</si>
  <si>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</si>
  <si>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</si>
  <si>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</si>
  <si>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</si>
  <si>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</si>
  <si>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</si>
  <si>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</si>
  <si>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</si>
  <si>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</si>
  <si>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</si>
  <si>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</si>
  <si>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</si>
  <si>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</si>
  <si>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</si>
  <si>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</si>
  <si>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</si>
  <si>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</si>
  <si>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</si>
  <si>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</si>
  <si>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</si>
  <si>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</si>
  <si>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</si>
  <si>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</si>
  <si>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</si>
  <si>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</si>
  <si>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</si>
  <si>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</si>
  <si>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</si>
  <si>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</si>
  <si>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</si>
  <si>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</si>
  <si>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</si>
  <si>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</si>
  <si>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</si>
  <si>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</si>
  <si>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</si>
  <si>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</si>
  <si>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</si>
  <si>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</si>
  <si>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</si>
  <si>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</si>
  <si>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</si>
  <si>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</si>
  <si>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</si>
  <si>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</si>
  <si>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</si>
  <si>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</si>
  <si>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</si>
  <si>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</si>
  <si>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</si>
  <si>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</si>
  <si>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</si>
  <si>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</si>
  <si>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</si>
  <si>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</si>
  <si>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</si>
  <si>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</si>
  <si>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</si>
  <si>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</si>
  <si>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</si>
  <si>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</si>
  <si>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</si>
  <si>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</si>
  <si>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</si>
  <si>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</si>
  <si>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</si>
  <si>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</si>
  <si>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</si>
  <si>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</si>
  <si>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</si>
  <si>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</si>
  <si>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</si>
  <si>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</si>
  <si>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</si>
  <si>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</si>
  <si>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</si>
  <si>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</si>
  <si>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</si>
  <si>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</si>
  <si>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</si>
  <si>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</si>
  <si>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</si>
  <si>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</si>
  <si>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</si>
  <si>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</si>
  <si>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</si>
  <si>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</si>
  <si>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</si>
  <si>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</si>
  <si>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</si>
  <si>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</si>
  <si>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</si>
  <si>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</si>
  <si>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</si>
  <si>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</si>
  <si>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</si>
  <si>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</si>
  <si>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</si>
  <si>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</si>
  <si>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</si>
  <si>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</si>
  <si>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</si>
  <si>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</si>
  <si>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</si>
  <si>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</si>
  <si>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</si>
  <si>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</si>
  <si>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</si>
  <si>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</si>
  <si>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</si>
  <si>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</si>
  <si>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</si>
  <si>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</si>
  <si>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</si>
  <si>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</si>
  <si>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</si>
  <si>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</si>
  <si>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</si>
  <si>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</si>
  <si>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</si>
  <si>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</si>
  <si>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</si>
  <si>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</si>
  <si>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</si>
  <si>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</si>
  <si>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</si>
  <si>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</si>
  <si>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</si>
  <si>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</si>
  <si>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</si>
  <si>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</si>
  <si>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</si>
  <si>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</si>
  <si>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</si>
  <si>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</si>
  <si>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</si>
  <si>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</si>
  <si>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</si>
  <si>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</si>
  <si>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</si>
  <si>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</si>
  <si>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</si>
  <si>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</si>
  <si>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</si>
  <si>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</si>
  <si>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</si>
  <si>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</si>
  <si>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</si>
  <si>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</si>
  <si>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</si>
  <si>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</si>
  <si>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</si>
  <si>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</si>
  <si>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t>This filing is required pursuant to Commission Rules 20 CSR 4240-10.145 and/or Section 393.140 RSMo.</t>
  </si>
  <si>
    <r>
      <t>Non-Public Submission</t>
    </r>
    <r>
      <rPr>
        <sz val="11"/>
        <rFont val="Arial"/>
        <family val="2"/>
      </rPr>
      <t xml:space="preserve"> (CONFIDENITAL / Filed Under Seal) 
For this filing to be considered confidential, additional submission of materials is required pursuant to Commission Rule 20 CSR 4240-2.135.</t>
    </r>
  </si>
  <si>
    <t>For the calendar year January 1 - December 31,</t>
  </si>
  <si>
    <r>
      <rPr>
        <b/>
        <sz val="9"/>
        <rFont val="Arial"/>
        <family val="2"/>
      </rPr>
      <t>Name of Affiant</t>
    </r>
    <r>
      <rPr>
        <sz val="9"/>
        <rFont val="Arial"/>
        <family val="2"/>
      </rPr>
      <t xml:space="preserve"> </t>
    </r>
    <r>
      <rPr>
        <i/>
        <sz val="9"/>
        <rFont val="Arial"/>
        <family val="2"/>
      </rPr>
      <t>(Company Official/Representative)</t>
    </r>
  </si>
  <si>
    <r>
      <rPr>
        <b/>
        <sz val="9"/>
        <rFont val="Arial"/>
        <family val="2"/>
      </rPr>
      <t>Official Title of the Affiant</t>
    </r>
    <r>
      <rPr>
        <i/>
        <sz val="9"/>
        <rFont val="Arial"/>
        <family val="2"/>
      </rPr>
      <t xml:space="preserve"> (Company Official/Representative)</t>
    </r>
  </si>
  <si>
    <r>
      <rPr>
        <b/>
        <sz val="9"/>
        <rFont val="Arial"/>
        <family val="2"/>
      </rPr>
      <t>Exact Legal Title or Name of the Respondent</t>
    </r>
    <r>
      <rPr>
        <i/>
        <sz val="9"/>
        <rFont val="Arial"/>
        <family val="2"/>
      </rPr>
      <t xml:space="preserve"> (Certificated Company Name)</t>
    </r>
  </si>
  <si>
    <r>
      <rPr>
        <b/>
        <sz val="9"/>
        <rFont val="Arial"/>
        <family val="2"/>
      </rPr>
      <t xml:space="preserve">Address and Telephone Number of the Affiant </t>
    </r>
    <r>
      <rPr>
        <i/>
        <sz val="9"/>
        <rFont val="Arial"/>
        <family val="2"/>
      </rPr>
      <t>(Company Official/Representative)</t>
    </r>
  </si>
  <si>
    <t>, to and including</t>
  </si>
  <si>
    <r>
      <t xml:space="preserve">(If electronic signatures are used, you </t>
    </r>
    <r>
      <rPr>
        <b/>
        <i/>
        <u/>
        <sz val="8"/>
        <rFont val="Arial"/>
        <family val="2"/>
      </rPr>
      <t xml:space="preserve">must </t>
    </r>
    <r>
      <rPr>
        <i/>
        <sz val="8"/>
        <rFont val="Arial"/>
        <family val="2"/>
      </rPr>
      <t>use  "/s/"  before the name.)</t>
    </r>
  </si>
  <si>
    <r>
      <t xml:space="preserve">Missouri Revised Statutes § 392.210 or §393.140 and </t>
    </r>
    <r>
      <rPr>
        <b/>
        <sz val="10"/>
        <rFont val="Calibri"/>
        <family val="2"/>
      </rPr>
      <t>§</t>
    </r>
    <r>
      <rPr>
        <b/>
        <i/>
        <sz val="10"/>
        <rFont val="Arial"/>
        <family val="2"/>
      </rPr>
      <t>509.030</t>
    </r>
  </si>
  <si>
    <t xml:space="preserve">The foregoing report must be verified by the Oath of the President, Treasurer, General Manager or Receiver of the Company. </t>
  </si>
  <si>
    <t>Revised:  2/5/2023</t>
  </si>
  <si>
    <t>Section 509.030 of the Missouri statutes provides that “[a]ny statutory requirement that pleadings be acknowledged under oath, verified or notarized may be satisfied by a declaration that the pleading is made under penalty of perjury.” The Commission accepts that an affidavit that satisfies these statutory requirements would also satisfy the requirements of the Commission’s regulations. Therefore, any person may file an affidavit in any matter before the Commission without being notarized so long as the affidavit contains the following declaration:</t>
  </si>
  <si>
    <t>“Under penalty of perjury, I declare that the foregoing is true and correct to the best of my knowledge and belief.”</t>
  </si>
  <si>
    <r>
      <rPr>
        <b/>
        <sz val="10"/>
        <rFont val="Arial"/>
        <family val="2"/>
      </rPr>
      <t>Signature of Declarant</t>
    </r>
    <r>
      <rPr>
        <sz val="10"/>
        <rFont val="Arial"/>
        <family val="2"/>
      </rPr>
      <t xml:space="preserve"> </t>
    </r>
    <r>
      <rPr>
        <i/>
        <sz val="10"/>
        <rFont val="Arial"/>
        <family val="2"/>
      </rPr>
      <t>(Company Official/Representative)</t>
    </r>
  </si>
  <si>
    <t xml:space="preserve">Seven Springs Sewer &amp; Water LLC </t>
  </si>
  <si>
    <t>1324 Clarkson, Clayton Center #113, Ellisville, MO 63011</t>
  </si>
  <si>
    <t>94 Ivy Gate, Eureka, MO 63025</t>
  </si>
  <si>
    <t>larry.harrison2122@gmail.com</t>
  </si>
  <si>
    <t>Larry Harrison</t>
  </si>
  <si>
    <t>Larry Harrison, Manager</t>
  </si>
  <si>
    <t>N/A</t>
  </si>
  <si>
    <t>None</t>
  </si>
  <si>
    <t>Organized in Missouri on October 26, 2021</t>
  </si>
  <si>
    <t>Paul Fann, CPA - Tax Filing</t>
  </si>
  <si>
    <t>Brydon, Swearengen &amp; England P.C. - Legal Services</t>
  </si>
  <si>
    <t>Lagoon</t>
  </si>
  <si>
    <t>Land Application</t>
  </si>
  <si>
    <t>PVC &amp; Transite</t>
  </si>
  <si>
    <t>8 inches</t>
  </si>
  <si>
    <t>Barnes 4' nopn clog</t>
  </si>
  <si>
    <t>Riverbend Road at Meramack, Eureka</t>
  </si>
  <si>
    <t>22'</t>
  </si>
  <si>
    <t>Missouri</t>
  </si>
  <si>
    <t>Manager</t>
  </si>
  <si>
    <t>Seven Springs Sewer &amp; Water LLC</t>
  </si>
  <si>
    <t>1324Clarkson,Clayton Center #113,Ellisville,MO 63011</t>
  </si>
  <si>
    <t>314-277-1115</t>
  </si>
  <si>
    <t>1324 Clarkson, Clayton Center #113, Ellisville, MO 63011 (314-277-1115)</t>
  </si>
  <si>
    <t>St. Louis</t>
  </si>
  <si>
    <t>Revised</t>
  </si>
  <si>
    <t>Bank Fees - Lindell Bank</t>
  </si>
  <si>
    <t>May</t>
  </si>
  <si>
    <t>//S// Larry Harrison</t>
  </si>
  <si>
    <t xml:space="preserve"> 6th</t>
  </si>
  <si>
    <t>//S// Shannon Brown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</si>
</sst>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9">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
      <b/>
      <sz val="10.5"/>
      <name val="Arial"/>
      <family val="2"/>
    </font>
    <font>
      <sz val="12"/>
      <color theme="1"/>
      <name val="Times New Roman"/>
      <family val="1"/>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xf numFmtId="0" fontId="2" fillId="0" borderId="0"/>
    <xf numFmtId="0" fontId="2" fillId="0" borderId="0"/>
  </cellStyleXfs>
  <cellXfs count="1433">
    <xf numFmtId="0" fontId="0" fillId="0" borderId="0" xfId="0"/>
    <xf numFmtId="0" fontId="2" fillId="0" borderId="0" xfId="0" applyFont="1"/>
    <xf numFmtId="0" fontId="2" fillId="0" borderId="0" xfId="0" applyFont="1" applyProtection="1">
      <protection locked="0"/>
    </xf>
    <xf numFmtId="0" fontId="8" fillId="2" borderId="0" xfId="0" applyFont="1" applyFill="1" applyAlignment="1" applyProtection="1">
      <alignment horizontal="center"/>
      <protection locked="0"/>
    </xf>
    <xf numFmtId="0" fontId="23" fillId="0" borderId="0" xfId="0" applyFont="1" applyAlignment="1">
      <alignment horizontal="center"/>
    </xf>
    <xf numFmtId="0" fontId="23" fillId="0" borderId="0" xfId="0" applyFont="1" applyAlignment="1" applyProtection="1">
      <alignment horizontal="center"/>
      <protection locked="0"/>
    </xf>
    <xf numFmtId="0" fontId="4" fillId="2" borderId="0" xfId="0" applyFont="1" applyFill="1" applyAlignment="1" applyProtection="1">
      <alignment horizontal="left"/>
      <protection locked="0"/>
    </xf>
    <xf numFmtId="0" fontId="21" fillId="0" borderId="0" xfId="0" applyFont="1"/>
    <xf numFmtId="0" fontId="2" fillId="0" borderId="1" xfId="0" applyFont="1" applyBorder="1"/>
    <xf numFmtId="44" fontId="2" fillId="4" borderId="7" xfId="2" applyFont="1" applyFill="1" applyBorder="1" applyAlignment="1" applyProtection="1">
      <alignment horizontal="center" vertical="center"/>
      <protection locked="0"/>
    </xf>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Alignment="1">
      <alignment horizontal="left"/>
    </xf>
    <xf numFmtId="0" fontId="2" fillId="3" borderId="7" xfId="0" applyFont="1" applyFill="1" applyBorder="1" applyAlignment="1">
      <alignment horizontal="center"/>
    </xf>
    <xf numFmtId="0" fontId="21" fillId="0" borderId="3" xfId="0" applyFont="1" applyBorder="1" applyAlignment="1">
      <alignment horizontal="center"/>
    </xf>
    <xf numFmtId="0" fontId="21" fillId="0" borderId="5" xfId="0" applyFont="1" applyBorder="1" applyAlignment="1">
      <alignment horizontal="left"/>
    </xf>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lignment horizontal="center"/>
    </xf>
    <xf numFmtId="0" fontId="23" fillId="0" borderId="0" xfId="0" applyFont="1" applyAlignment="1">
      <alignment horizontal="center" vertical="top"/>
    </xf>
    <xf numFmtId="164" fontId="2" fillId="0" borderId="0" xfId="0" applyNumberFormat="1" applyFont="1" applyAlignment="1">
      <alignment horizontal="center"/>
    </xf>
    <xf numFmtId="165" fontId="2" fillId="0" borderId="0" xfId="0" applyNumberFormat="1" applyFont="1" applyAlignment="1">
      <alignment horizontal="center"/>
    </xf>
    <xf numFmtId="0" fontId="2" fillId="0" borderId="0" xfId="0" applyFont="1" applyAlignment="1">
      <alignment horizontal="center" vertical="top" wrapText="1"/>
    </xf>
    <xf numFmtId="0" fontId="8" fillId="0" borderId="0" xfId="0" applyFont="1" applyAlignment="1">
      <alignment horizontal="left"/>
    </xf>
    <xf numFmtId="0" fontId="2" fillId="0" borderId="0" xfId="0" applyFont="1" applyAlignment="1">
      <alignment horizontal="left"/>
    </xf>
    <xf numFmtId="0" fontId="8" fillId="2" borderId="0" xfId="0" applyFont="1" applyFill="1"/>
    <xf numFmtId="0" fontId="29" fillId="0" borderId="0" xfId="0" applyFont="1" applyAlignment="1">
      <alignment horizontal="center"/>
    </xf>
    <xf numFmtId="0" fontId="2" fillId="0" borderId="0" xfId="0" applyFont="1" applyAlignment="1">
      <alignment horizontal="right"/>
    </xf>
    <xf numFmtId="0" fontId="18" fillId="0" borderId="0" xfId="0" applyFont="1"/>
    <xf numFmtId="0" fontId="18" fillId="0" borderId="0" xfId="0" applyFont="1" applyProtection="1">
      <protection locked="0"/>
    </xf>
    <xf numFmtId="0" fontId="4" fillId="0" borderId="0" xfId="0" applyFont="1" applyProtection="1">
      <protection locked="0"/>
    </xf>
    <xf numFmtId="0" fontId="21" fillId="0" borderId="0" xfId="0" applyFont="1" applyAlignment="1">
      <alignment horizontal="left" vertical="top" wrapText="1"/>
    </xf>
    <xf numFmtId="0" fontId="13" fillId="0" borderId="0" xfId="0" applyFont="1" applyAlignment="1">
      <alignment horizontal="center" vertical="top"/>
    </xf>
    <xf numFmtId="0" fontId="2" fillId="0" borderId="18" xfId="0" applyFont="1" applyBorder="1" applyAlignment="1" applyProtection="1">
      <alignment horizontal="center" vertical="center"/>
      <protection locked="0"/>
    </xf>
    <xf numFmtId="0" fontId="2" fillId="0" borderId="0" xfId="0" applyFont="1" applyAlignment="1">
      <alignment horizontal="left" vertical="top" wrapText="1"/>
    </xf>
    <xf numFmtId="0" fontId="2" fillId="0" borderId="18" xfId="0" applyFont="1" applyBorder="1" applyAlignment="1" applyProtection="1">
      <alignment horizontal="center"/>
      <protection locked="0"/>
    </xf>
    <xf numFmtId="0" fontId="4" fillId="0" borderId="0" xfId="0" applyFont="1"/>
    <xf numFmtId="0" fontId="23" fillId="0" borderId="0" xfId="0" applyFont="1" applyAlignment="1">
      <alignment horizontal="right"/>
    </xf>
    <xf numFmtId="0" fontId="2" fillId="0" borderId="0" xfId="0" applyFont="1" applyAlignment="1">
      <alignment textRotation="180"/>
    </xf>
    <xf numFmtId="0" fontId="23" fillId="0" borderId="0" xfId="0" applyFont="1" applyAlignment="1">
      <alignment horizontal="center" textRotation="180"/>
    </xf>
    <xf numFmtId="0" fontId="23" fillId="0" borderId="0" xfId="0" applyFont="1" applyAlignment="1">
      <alignment horizontal="center" vertical="center" textRotation="180"/>
    </xf>
    <xf numFmtId="0" fontId="4" fillId="0" borderId="0" xfId="0" applyFont="1" applyAlignment="1">
      <alignment horizontal="center" vertical="top" textRotation="180"/>
    </xf>
    <xf numFmtId="44" fontId="4" fillId="0" borderId="0" xfId="0" applyNumberFormat="1" applyFont="1" applyAlignment="1">
      <alignment horizontal="right"/>
    </xf>
    <xf numFmtId="0" fontId="23" fillId="0" borderId="0" xfId="0" applyFont="1" applyAlignment="1">
      <alignment horizontal="center" vertical="center"/>
    </xf>
    <xf numFmtId="167" fontId="2" fillId="0" borderId="0" xfId="0" applyNumberFormat="1" applyFont="1"/>
    <xf numFmtId="167" fontId="2" fillId="0" borderId="0" xfId="0" applyNumberFormat="1" applyFont="1" applyProtection="1">
      <protection locked="0"/>
    </xf>
    <xf numFmtId="0" fontId="25" fillId="0" borderId="0" xfId="0" applyFont="1" applyAlignment="1">
      <alignment horizontal="center" vertical="top" textRotation="180"/>
    </xf>
    <xf numFmtId="0" fontId="25" fillId="0" borderId="0" xfId="0" applyFont="1" applyAlignment="1">
      <alignment vertical="top" textRotation="180"/>
    </xf>
    <xf numFmtId="0" fontId="25" fillId="0" borderId="4" xfId="0" applyFont="1" applyBorder="1" applyAlignment="1">
      <alignment vertical="top" textRotation="180"/>
    </xf>
    <xf numFmtId="44" fontId="4" fillId="0" borderId="0" xfId="0" applyNumberFormat="1" applyFont="1"/>
    <xf numFmtId="167" fontId="4" fillId="0" borderId="0" xfId="0" applyNumberFormat="1" applyFont="1"/>
    <xf numFmtId="44" fontId="2" fillId="0" borderId="0" xfId="2" applyFont="1" applyBorder="1" applyAlignment="1" applyProtection="1"/>
    <xf numFmtId="0" fontId="25" fillId="0" borderId="0" xfId="0" applyFont="1" applyAlignment="1">
      <alignment textRotation="180"/>
    </xf>
    <xf numFmtId="0" fontId="23" fillId="0" borderId="0" xfId="0" applyFont="1" applyAlignment="1">
      <alignment horizontal="center" wrapText="1"/>
    </xf>
    <xf numFmtId="0" fontId="18" fillId="0" borderId="9" xfId="0" applyFont="1" applyBorder="1"/>
    <xf numFmtId="0" fontId="4" fillId="0" borderId="0" xfId="0" applyFont="1" applyAlignment="1">
      <alignment horizontal="center" vertical="top"/>
    </xf>
    <xf numFmtId="0" fontId="2" fillId="0" borderId="0" xfId="0" applyFont="1" applyAlignment="1">
      <alignment horizontal="left" vertical="top"/>
    </xf>
    <xf numFmtId="0" fontId="19" fillId="0" borderId="0" xfId="0" applyFont="1" applyAlignment="1">
      <alignment horizontal="left" vertical="top"/>
    </xf>
    <xf numFmtId="0" fontId="21" fillId="0" borderId="0" xfId="0" applyFont="1" applyAlignment="1">
      <alignment horizontal="right" vertical="top"/>
    </xf>
    <xf numFmtId="0" fontId="39" fillId="0" borderId="0" xfId="0" applyFont="1"/>
    <xf numFmtId="0" fontId="39" fillId="0" borderId="0" xfId="0" applyFont="1" applyProtection="1">
      <protection locked="0"/>
    </xf>
    <xf numFmtId="0" fontId="4" fillId="0" borderId="0" xfId="0" applyFont="1" applyAlignment="1" applyProtection="1">
      <alignment horizontal="right"/>
      <protection locked="0"/>
    </xf>
    <xf numFmtId="0" fontId="25" fillId="0" borderId="0" xfId="0" applyFont="1"/>
    <xf numFmtId="0" fontId="2" fillId="0" borderId="4" xfId="0" applyFont="1" applyBorder="1"/>
    <xf numFmtId="0" fontId="25" fillId="0" borderId="0" xfId="0" applyFont="1" applyAlignment="1" applyProtection="1">
      <alignment vertical="top" textRotation="180"/>
      <protection locked="0"/>
    </xf>
    <xf numFmtId="0" fontId="25" fillId="0" borderId="0" xfId="0" applyFont="1" applyAlignment="1" applyProtection="1">
      <alignment textRotation="180"/>
      <protection locked="0"/>
    </xf>
    <xf numFmtId="0" fontId="8" fillId="0" borderId="0" xfId="0" applyFont="1" applyAlignment="1" applyProtection="1">
      <alignment textRotation="180"/>
      <protection locked="0"/>
    </xf>
    <xf numFmtId="44" fontId="2" fillId="0" borderId="0" xfId="2" applyFont="1" applyFill="1" applyBorder="1" applyAlignment="1" applyProtection="1"/>
    <xf numFmtId="0" fontId="44" fillId="0" borderId="0" xfId="0" applyFont="1"/>
    <xf numFmtId="0" fontId="45" fillId="0" borderId="0" xfId="0" applyFont="1" applyAlignment="1">
      <alignment horizontal="center"/>
    </xf>
    <xf numFmtId="0" fontId="46" fillId="0" borderId="0" xfId="0" applyFont="1"/>
    <xf numFmtId="0" fontId="44" fillId="0" borderId="0" xfId="0" applyFont="1" applyProtection="1">
      <protection locked="0"/>
    </xf>
    <xf numFmtId="0" fontId="45" fillId="0" borderId="0" xfId="0" applyFont="1" applyAlignment="1" applyProtection="1">
      <alignment horizontal="center"/>
      <protection locked="0"/>
    </xf>
    <xf numFmtId="0" fontId="46" fillId="0" borderId="0" xfId="0" applyFont="1" applyAlignment="1">
      <alignment horizontal="left" vertical="top"/>
    </xf>
    <xf numFmtId="0" fontId="49" fillId="0" borderId="0" xfId="0" applyFont="1" applyAlignment="1">
      <alignment horizontal="left" vertical="top"/>
    </xf>
    <xf numFmtId="0" fontId="49" fillId="0" borderId="0" xfId="0" applyFont="1" applyAlignment="1">
      <alignment horizontal="right" vertical="top"/>
    </xf>
    <xf numFmtId="0" fontId="18"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vertical="top"/>
    </xf>
    <xf numFmtId="0" fontId="57" fillId="0" borderId="0" xfId="0" applyFont="1"/>
    <xf numFmtId="0" fontId="21" fillId="0" borderId="0" xfId="0" applyFont="1" applyAlignment="1">
      <alignment horizontal="center"/>
    </xf>
    <xf numFmtId="0" fontId="57" fillId="0" borderId="0" xfId="0" applyFont="1" applyProtection="1">
      <protection locked="0"/>
    </xf>
    <xf numFmtId="0" fontId="21" fillId="0" borderId="0" xfId="0" applyFont="1" applyAlignment="1" applyProtection="1">
      <alignment horizontal="center"/>
      <protection locked="0"/>
    </xf>
    <xf numFmtId="0" fontId="57"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57" fillId="0" borderId="0" xfId="0" applyFont="1" applyAlignment="1">
      <alignment vertical="center"/>
    </xf>
    <xf numFmtId="0" fontId="2" fillId="0" borderId="0" xfId="0" applyFont="1" applyAlignment="1">
      <alignment vertical="center"/>
    </xf>
    <xf numFmtId="0" fontId="2" fillId="0" borderId="4" xfId="0" applyFont="1" applyBorder="1" applyAlignment="1">
      <alignment vertical="top" wrapText="1"/>
    </xf>
    <xf numFmtId="0" fontId="30" fillId="0" borderId="0" xfId="0" applyFont="1"/>
    <xf numFmtId="0" fontId="2" fillId="2" borderId="0" xfId="6" applyFill="1"/>
    <xf numFmtId="0" fontId="2" fillId="0" borderId="5" xfId="0" applyFont="1" applyBorder="1" applyProtection="1">
      <protection locked="0"/>
    </xf>
    <xf numFmtId="0" fontId="2" fillId="2" borderId="0" xfId="6" applyFill="1" applyAlignment="1">
      <alignment horizontal="center" wrapText="1"/>
    </xf>
    <xf numFmtId="0" fontId="19" fillId="2" borderId="0" xfId="6" applyFont="1" applyFill="1" applyAlignment="1">
      <alignment horizontal="center"/>
    </xf>
    <xf numFmtId="0" fontId="25" fillId="2" borderId="0" xfId="6" applyFont="1" applyFill="1"/>
    <xf numFmtId="0" fontId="19" fillId="2" borderId="0" xfId="6" applyFont="1" applyFill="1"/>
    <xf numFmtId="0" fontId="21" fillId="2" borderId="0" xfId="6" applyFont="1" applyFill="1"/>
    <xf numFmtId="0" fontId="58" fillId="2" borderId="0" xfId="6" applyFont="1" applyFill="1"/>
    <xf numFmtId="0" fontId="15" fillId="2" borderId="0" xfId="6" applyFont="1" applyFill="1"/>
    <xf numFmtId="0" fontId="11" fillId="0" borderId="0" xfId="0" applyFont="1"/>
    <xf numFmtId="0" fontId="11" fillId="2" borderId="0" xfId="6" applyFont="1" applyFill="1" applyAlignment="1">
      <alignment horizontal="right"/>
    </xf>
    <xf numFmtId="0" fontId="11" fillId="2" borderId="0" xfId="6" applyFont="1" applyFill="1"/>
    <xf numFmtId="0" fontId="2" fillId="2" borderId="0" xfId="6" applyFill="1" applyAlignment="1">
      <alignment horizontal="left"/>
    </xf>
    <xf numFmtId="0" fontId="2" fillId="0" borderId="0" xfId="0" applyFont="1" applyAlignment="1">
      <alignment vertical="top" wrapText="1"/>
    </xf>
    <xf numFmtId="0" fontId="30" fillId="0" borderId="0" xfId="0" applyFont="1" applyAlignment="1">
      <alignment horizontal="center"/>
    </xf>
    <xf numFmtId="0" fontId="2" fillId="0" borderId="0" xfId="0" applyFont="1" applyAlignment="1">
      <alignment wrapText="1"/>
    </xf>
    <xf numFmtId="0" fontId="2" fillId="0" borderId="0" xfId="0" applyFont="1" applyAlignment="1">
      <alignment horizontal="center"/>
    </xf>
    <xf numFmtId="0" fontId="18" fillId="0" borderId="0" xfId="0" applyFont="1" applyAlignment="1">
      <alignment vertical="top"/>
    </xf>
    <xf numFmtId="0" fontId="59" fillId="0" borderId="0" xfId="0" applyFont="1" applyAlignment="1">
      <alignment vertical="center"/>
    </xf>
    <xf numFmtId="0" fontId="63" fillId="0" borderId="5" xfId="0" applyFont="1" applyBorder="1" applyAlignment="1">
      <alignment horizontal="left"/>
    </xf>
    <xf numFmtId="0" fontId="39" fillId="0" borderId="0" xfId="0" applyFont="1" applyAlignment="1">
      <alignment vertical="center"/>
    </xf>
    <xf numFmtId="44" fontId="39" fillId="0" borderId="0" xfId="2" applyFont="1" applyFill="1" applyBorder="1" applyAlignment="1" applyProtection="1"/>
    <xf numFmtId="0" fontId="68" fillId="0" borderId="0" xfId="0" applyFont="1"/>
    <xf numFmtId="166" fontId="18" fillId="0" borderId="0" xfId="1" applyNumberFormat="1" applyFont="1" applyBorder="1" applyAlignment="1" applyProtection="1">
      <alignment horizontal="center"/>
    </xf>
    <xf numFmtId="44" fontId="18" fillId="0" borderId="0" xfId="0" applyNumberFormat="1" applyFont="1" applyAlignment="1">
      <alignment horizontal="center"/>
    </xf>
    <xf numFmtId="0" fontId="39" fillId="0" borderId="0" xfId="0" applyFont="1" applyAlignment="1">
      <alignment horizontal="center"/>
    </xf>
    <xf numFmtId="0" fontId="4" fillId="0" borderId="0" xfId="0" applyFont="1" applyAlignment="1">
      <alignment textRotation="180"/>
    </xf>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lignment horizontal="center" wrapText="1"/>
    </xf>
    <xf numFmtId="0" fontId="4" fillId="0" borderId="0" xfId="0" applyFont="1" applyAlignment="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1" xfId="0" applyFont="1" applyBorder="1" applyAlignment="1">
      <alignment horizontal="center"/>
    </xf>
    <xf numFmtId="0" fontId="19" fillId="0" borderId="0" xfId="0" applyFont="1" applyAlignment="1">
      <alignment vertical="center"/>
    </xf>
    <xf numFmtId="0" fontId="25" fillId="0" borderId="4" xfId="0" applyFont="1" applyBorder="1" applyAlignment="1">
      <alignment horizontal="center" vertical="top" textRotation="180"/>
    </xf>
    <xf numFmtId="0" fontId="13" fillId="2" borderId="0" xfId="4" applyFont="1" applyFill="1"/>
    <xf numFmtId="0" fontId="6" fillId="2" borderId="0" xfId="0" applyFont="1" applyFill="1" applyAlignment="1">
      <alignment horizontal="left" vertical="top" wrapText="1" indent="1"/>
    </xf>
    <xf numFmtId="0" fontId="2" fillId="0" borderId="0" xfId="4" applyFont="1" applyProtection="1">
      <protection locked="0"/>
    </xf>
    <xf numFmtId="0" fontId="8" fillId="0" borderId="0" xfId="0" applyFont="1" applyProtection="1">
      <protection locked="0"/>
    </xf>
    <xf numFmtId="44" fontId="18" fillId="0" borderId="0" xfId="2" applyFont="1" applyFill="1" applyBorder="1" applyAlignment="1" applyProtection="1"/>
    <xf numFmtId="0" fontId="4" fillId="0" borderId="0" xfId="0" applyFont="1" applyAlignment="1">
      <alignment horizontal="right"/>
    </xf>
    <xf numFmtId="0" fontId="21" fillId="0" borderId="0" xfId="0" applyFont="1" applyAlignment="1">
      <alignment horizontal="center" vertical="center"/>
    </xf>
    <xf numFmtId="0" fontId="7" fillId="0" borderId="0" xfId="0" applyFont="1"/>
    <xf numFmtId="0" fontId="8" fillId="2" borderId="0" xfId="0" applyFont="1" applyFill="1" applyAlignment="1">
      <alignment horizontal="center"/>
    </xf>
    <xf numFmtId="0" fontId="15" fillId="0" borderId="0" xfId="0" applyFont="1" applyAlignment="1">
      <alignment horizontal="left" indent="1"/>
    </xf>
    <xf numFmtId="0" fontId="7" fillId="2" borderId="0" xfId="0" applyFont="1" applyFill="1"/>
    <xf numFmtId="0" fontId="4" fillId="2" borderId="0" xfId="0" applyFont="1" applyFill="1" applyAlignment="1">
      <alignment horizontal="left"/>
    </xf>
    <xf numFmtId="0" fontId="61" fillId="0" borderId="0" xfId="0" applyFont="1" applyAlignment="1">
      <alignment horizontal="right"/>
    </xf>
    <xf numFmtId="0" fontId="64" fillId="0" borderId="0" xfId="0" applyFont="1" applyAlignment="1">
      <alignment horizontal="center"/>
    </xf>
    <xf numFmtId="0" fontId="61" fillId="0" borderId="0" xfId="0" applyFont="1" applyAlignment="1">
      <alignment horizontal="center"/>
    </xf>
    <xf numFmtId="0" fontId="61" fillId="0" borderId="0" xfId="0" applyFont="1"/>
    <xf numFmtId="0" fontId="65" fillId="0" borderId="0" xfId="0" applyFont="1"/>
    <xf numFmtId="0" fontId="2" fillId="0" borderId="7" xfId="0" applyFont="1" applyBorder="1" applyAlignment="1" applyProtection="1">
      <alignment horizontal="center" wrapText="1"/>
      <protection locked="0"/>
    </xf>
    <xf numFmtId="0" fontId="47" fillId="0" borderId="0" xfId="0" applyFont="1"/>
    <xf numFmtId="0" fontId="62" fillId="10" borderId="7" xfId="0" applyFont="1" applyFill="1" applyBorder="1" applyAlignment="1" applyProtection="1">
      <alignment horizontal="center"/>
      <protection locked="0"/>
    </xf>
    <xf numFmtId="0" fontId="2" fillId="10" borderId="7" xfId="0" applyFont="1" applyFill="1" applyBorder="1" applyAlignment="1">
      <alignment horizontal="center"/>
    </xf>
    <xf numFmtId="0" fontId="21" fillId="10" borderId="7" xfId="0" applyFont="1" applyFill="1" applyBorder="1" applyAlignment="1">
      <alignment horizontal="center"/>
    </xf>
    <xf numFmtId="0" fontId="76" fillId="0" borderId="0" xfId="0" applyFont="1" applyAlignment="1">
      <alignment horizontal="center"/>
    </xf>
    <xf numFmtId="0" fontId="11" fillId="0" borderId="0" xfId="0" applyFont="1" applyProtection="1">
      <protection locked="0"/>
    </xf>
    <xf numFmtId="0" fontId="8" fillId="0" borderId="0" xfId="0" applyFont="1"/>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25" fillId="2" borderId="0" xfId="6" applyFont="1" applyFill="1" applyAlignment="1">
      <alignment horizontal="center"/>
    </xf>
    <xf numFmtId="0" fontId="2" fillId="0" borderId="18" xfId="0" applyFont="1" applyBorder="1" applyAlignment="1" applyProtection="1">
      <alignment horizontal="right"/>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Alignment="1">
      <alignment horizontal="center"/>
    </xf>
    <xf numFmtId="0" fontId="37" fillId="0" borderId="0" xfId="0" applyFont="1" applyAlignment="1">
      <alignment horizontal="center"/>
    </xf>
    <xf numFmtId="0" fontId="19" fillId="0" borderId="0" xfId="0" applyFont="1" applyAlignment="1">
      <alignment horizontal="center"/>
    </xf>
    <xf numFmtId="0" fontId="79" fillId="0" borderId="0" xfId="0" applyFont="1" applyAlignment="1">
      <alignment horizontal="center"/>
    </xf>
    <xf numFmtId="0" fontId="79" fillId="0" borderId="0" xfId="0" applyFont="1"/>
    <xf numFmtId="0" fontId="25" fillId="0" borderId="0" xfId="0" applyFont="1" applyProtection="1">
      <protection locked="0"/>
    </xf>
    <xf numFmtId="0" fontId="0" fillId="0" borderId="5" xfId="0" applyBorder="1" applyAlignment="1" applyProtection="1">
      <alignment horizontal="center"/>
      <protection locked="0"/>
    </xf>
    <xf numFmtId="1" fontId="23" fillId="0" borderId="0" xfId="0" applyNumberFormat="1" applyFont="1" applyAlignment="1">
      <alignment horizontal="center"/>
    </xf>
    <xf numFmtId="0" fontId="40" fillId="0" borderId="0" xfId="0" applyFont="1" applyAlignment="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xf numFmtId="0" fontId="82" fillId="0" borderId="0" xfId="0" applyFont="1"/>
    <xf numFmtId="0" fontId="3" fillId="0" borderId="0" xfId="0" applyFont="1" applyAlignment="1" applyProtection="1">
      <alignment horizontal="right"/>
      <protection locked="0"/>
    </xf>
    <xf numFmtId="0" fontId="2" fillId="0" borderId="0" xfId="0" applyFont="1" applyAlignment="1">
      <alignment horizontal="left" wrapText="1"/>
    </xf>
    <xf numFmtId="0" fontId="25" fillId="0" borderId="0" xfId="0" applyFont="1" applyAlignment="1">
      <alignment horizontal="left" vertical="top" textRotation="180"/>
    </xf>
    <xf numFmtId="0" fontId="2" fillId="0" borderId="0" xfId="0" applyFont="1" applyAlignment="1" applyProtection="1">
      <alignment wrapText="1"/>
      <protection locked="0"/>
    </xf>
    <xf numFmtId="0" fontId="25" fillId="0" borderId="4" xfId="0" applyFont="1" applyBorder="1" applyAlignment="1">
      <alignment horizontal="left" vertical="center" textRotation="180"/>
    </xf>
    <xf numFmtId="0" fontId="0" fillId="0" borderId="0" xfId="0" applyAlignment="1">
      <alignment horizontal="center"/>
    </xf>
    <xf numFmtId="0" fontId="25" fillId="0" borderId="0" xfId="0" applyFont="1" applyAlignment="1">
      <alignment horizontal="center" vertical="center" textRotation="180"/>
    </xf>
    <xf numFmtId="0" fontId="2" fillId="0" borderId="18" xfId="0" applyFont="1" applyBorder="1" applyAlignment="1">
      <alignment horizontal="right"/>
    </xf>
    <xf numFmtId="0" fontId="25" fillId="0" borderId="0" xfId="0" applyFont="1" applyAlignment="1">
      <alignment horizontal="left" vertical="center" textRotation="180"/>
    </xf>
    <xf numFmtId="166" fontId="2" fillId="0" borderId="7" xfId="1" applyNumberFormat="1" applyFont="1" applyBorder="1" applyAlignment="1" applyProtection="1">
      <protection locked="0"/>
    </xf>
    <xf numFmtId="0" fontId="18" fillId="0" borderId="0" xfId="0" applyFont="1" applyAlignment="1">
      <alignment vertical="center"/>
    </xf>
    <xf numFmtId="0" fontId="0" fillId="0" borderId="0" xfId="0" applyAlignment="1">
      <alignment horizontal="center" wrapText="1"/>
    </xf>
    <xf numFmtId="0" fontId="87" fillId="0" borderId="0" xfId="0" applyFont="1" applyAlignment="1">
      <alignment horizontal="center"/>
    </xf>
    <xf numFmtId="0" fontId="25" fillId="0" borderId="0" xfId="0" applyFont="1" applyAlignment="1">
      <alignment vertical="center"/>
    </xf>
    <xf numFmtId="0" fontId="2" fillId="2" borderId="0" xfId="6" applyFill="1" applyAlignment="1">
      <alignment horizontal="right"/>
    </xf>
    <xf numFmtId="0" fontId="21" fillId="0" borderId="12" xfId="0" applyFont="1" applyBorder="1" applyAlignment="1">
      <alignment horizontal="center"/>
    </xf>
    <xf numFmtId="0" fontId="91" fillId="0" borderId="0" xfId="0" applyFont="1" applyAlignment="1">
      <alignment vertical="center"/>
    </xf>
    <xf numFmtId="0" fontId="25" fillId="0" borderId="0" xfId="0" applyFont="1" applyAlignment="1">
      <alignment vertical="top"/>
    </xf>
    <xf numFmtId="0" fontId="2" fillId="2" borderId="0" xfId="6" applyFill="1" applyAlignment="1">
      <alignment horizontal="justify"/>
    </xf>
    <xf numFmtId="0" fontId="16" fillId="2" borderId="0" xfId="6" applyFont="1" applyFill="1"/>
    <xf numFmtId="0" fontId="16" fillId="2" borderId="0" xfId="0" applyFont="1" applyFill="1" applyAlignment="1">
      <alignment horizontal="left"/>
    </xf>
    <xf numFmtId="0" fontId="2" fillId="2" borderId="0" xfId="6" applyFill="1" applyAlignment="1">
      <alignment vertical="center"/>
    </xf>
    <xf numFmtId="0" fontId="25" fillId="0" borderId="0" xfId="0" applyFont="1" applyAlignment="1">
      <alignment vertical="center" textRotation="180"/>
    </xf>
    <xf numFmtId="0" fontId="25" fillId="0" borderId="0" xfId="0" applyFont="1" applyAlignment="1">
      <alignment horizontal="center" textRotation="180"/>
    </xf>
    <xf numFmtId="0" fontId="25" fillId="0" borderId="0" xfId="0" applyFont="1" applyAlignment="1">
      <alignment horizontal="left" vertical="center"/>
    </xf>
    <xf numFmtId="167" fontId="2" fillId="0" borderId="0" xfId="0" applyNumberFormat="1" applyFont="1" applyAlignment="1">
      <alignment vertical="center"/>
    </xf>
    <xf numFmtId="0" fontId="4" fillId="0" borderId="0" xfId="0" applyFont="1" applyAlignment="1">
      <alignment vertical="center"/>
    </xf>
    <xf numFmtId="0" fontId="2" fillId="0" borderId="0" xfId="0" applyFont="1" applyAlignment="1" applyProtection="1">
      <alignment vertical="center"/>
      <protection locked="0"/>
    </xf>
    <xf numFmtId="0" fontId="25" fillId="5" borderId="7" xfId="0" applyFont="1" applyFill="1" applyBorder="1"/>
    <xf numFmtId="0" fontId="23" fillId="8" borderId="7" xfId="0" applyFont="1" applyFill="1" applyBorder="1" applyAlignment="1">
      <alignment horizontal="center"/>
    </xf>
    <xf numFmtId="0" fontId="25" fillId="6" borderId="7" xfId="0" applyFont="1" applyFill="1" applyBorder="1"/>
    <xf numFmtId="44" fontId="5" fillId="0" borderId="0" xfId="2" applyFont="1" applyBorder="1" applyAlignment="1" applyProtection="1">
      <alignment horizontal="center" vertical="center"/>
    </xf>
    <xf numFmtId="0" fontId="48" fillId="6" borderId="7" xfId="0" applyFont="1" applyFill="1" applyBorder="1"/>
    <xf numFmtId="0" fontId="48" fillId="5" borderId="7" xfId="0" applyFont="1" applyFill="1" applyBorder="1"/>
    <xf numFmtId="0" fontId="21" fillId="7" borderId="7" xfId="0" applyFont="1" applyFill="1" applyBorder="1" applyAlignment="1">
      <alignment horizontal="center"/>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Alignment="1">
      <alignment horizontal="center"/>
    </xf>
    <xf numFmtId="0" fontId="11" fillId="0" borderId="0" xfId="0" applyFont="1" applyAlignment="1" applyProtection="1">
      <alignment textRotation="180"/>
      <protection locked="0"/>
    </xf>
    <xf numFmtId="0" fontId="4" fillId="2" borderId="0" xfId="6" applyFont="1" applyFill="1"/>
    <xf numFmtId="0" fontId="4" fillId="2" borderId="0" xfId="6" applyFont="1" applyFill="1" applyAlignment="1">
      <alignment vertical="top"/>
    </xf>
    <xf numFmtId="0" fontId="4" fillId="2" borderId="0" xfId="6" applyFont="1" applyFill="1" applyAlignment="1">
      <alignment vertical="center"/>
    </xf>
    <xf numFmtId="0" fontId="4" fillId="2" borderId="0" xfId="6" applyFont="1" applyFill="1" applyAlignment="1">
      <alignment horizontal="right"/>
    </xf>
    <xf numFmtId="0" fontId="2" fillId="0" borderId="9" xfId="0" applyFont="1" applyBorder="1"/>
    <xf numFmtId="0" fontId="25" fillId="0" borderId="11" xfId="0" applyFont="1" applyBorder="1" applyAlignment="1">
      <alignment horizontal="center"/>
    </xf>
    <xf numFmtId="0" fontId="19" fillId="0" borderId="1" xfId="0" applyFont="1" applyBorder="1"/>
    <xf numFmtId="169" fontId="25" fillId="0" borderId="1" xfId="0" applyNumberFormat="1" applyFont="1" applyBorder="1" applyAlignment="1">
      <alignment horizontal="center"/>
    </xf>
    <xf numFmtId="42" fontId="25" fillId="0" borderId="1" xfId="0" applyNumberFormat="1" applyFont="1" applyBorder="1" applyAlignment="1">
      <alignment horizontal="center"/>
    </xf>
    <xf numFmtId="9" fontId="25" fillId="0" borderId="1" xfId="0" applyNumberFormat="1" applyFont="1" applyBorder="1" applyAlignment="1">
      <alignment horizontal="center"/>
    </xf>
    <xf numFmtId="167" fontId="25" fillId="0" borderId="1" xfId="0" applyNumberFormat="1" applyFont="1" applyBorder="1" applyAlignment="1">
      <alignment horizontal="center" vertical="center"/>
    </xf>
    <xf numFmtId="167" fontId="21" fillId="0" borderId="10" xfId="0" applyNumberFormat="1" applyFont="1" applyBorder="1" applyAlignment="1">
      <alignment horizontal="center" vertical="center"/>
    </xf>
    <xf numFmtId="0" fontId="25" fillId="0" borderId="5" xfId="0" applyFont="1" applyBorder="1" applyAlignment="1">
      <alignment horizontal="center"/>
    </xf>
    <xf numFmtId="167" fontId="25" fillId="0" borderId="5" xfId="0" applyNumberFormat="1" applyFont="1" applyBorder="1" applyAlignment="1">
      <alignment horizontal="right"/>
    </xf>
    <xf numFmtId="42" fontId="25" fillId="0" borderId="5" xfId="0" applyNumberFormat="1" applyFont="1" applyBorder="1" applyAlignment="1">
      <alignment horizontal="right"/>
    </xf>
    <xf numFmtId="9" fontId="25" fillId="0" borderId="5" xfId="0" applyNumberFormat="1" applyFont="1" applyBorder="1" applyAlignment="1">
      <alignment horizontal="center"/>
    </xf>
    <xf numFmtId="167" fontId="25" fillId="0" borderId="5" xfId="0" applyNumberFormat="1" applyFont="1" applyBorder="1" applyAlignment="1">
      <alignment horizontal="center" vertical="center"/>
    </xf>
    <xf numFmtId="167" fontId="25" fillId="0" borderId="13" xfId="0" applyNumberFormat="1" applyFont="1" applyBorder="1" applyAlignment="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lignment horizontal="center"/>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16" fillId="0" borderId="22" xfId="0" applyFont="1" applyBorder="1" applyAlignment="1">
      <alignment horizontal="center"/>
    </xf>
    <xf numFmtId="0" fontId="2" fillId="0" borderId="0" xfId="0" applyFont="1" applyAlignment="1">
      <alignment vertical="top" textRotation="180"/>
    </xf>
    <xf numFmtId="0" fontId="23" fillId="0" borderId="0" xfId="0" applyFont="1" applyAlignment="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Alignment="1">
      <alignment horizontal="center"/>
    </xf>
    <xf numFmtId="0" fontId="4" fillId="0" borderId="0" xfId="0" applyFont="1" applyAlignment="1">
      <alignment vertical="top" textRotation="180"/>
    </xf>
    <xf numFmtId="0" fontId="11" fillId="0" borderId="0" xfId="0" applyFont="1" applyAlignment="1">
      <alignment horizontal="right"/>
    </xf>
    <xf numFmtId="0" fontId="11" fillId="0" borderId="0" xfId="0" applyFont="1" applyAlignment="1">
      <alignment horizontal="left" vertical="top"/>
    </xf>
    <xf numFmtId="0" fontId="25" fillId="11" borderId="0" xfId="0" applyFont="1" applyFill="1" applyAlignment="1">
      <alignment horizontal="left" vertical="top" wrapText="1"/>
    </xf>
    <xf numFmtId="0" fontId="25" fillId="12" borderId="0" xfId="0" applyFont="1" applyFill="1" applyAlignment="1">
      <alignment wrapText="1"/>
    </xf>
    <xf numFmtId="0" fontId="2" fillId="0" borderId="0" xfId="0" applyFont="1" applyAlignment="1">
      <alignment horizontal="right" wrapText="1"/>
    </xf>
    <xf numFmtId="1" fontId="39" fillId="0" borderId="5" xfId="0" applyNumberFormat="1" applyFont="1" applyBorder="1" applyAlignment="1">
      <alignment horizontal="left"/>
    </xf>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Border="1" applyAlignment="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1" fillId="0" borderId="0" xfId="0" applyFont="1" applyAlignment="1">
      <alignment horizontal="left" wrapText="1"/>
    </xf>
    <xf numFmtId="0" fontId="2" fillId="9" borderId="15"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11" fillId="0" borderId="9" xfId="0" applyFont="1" applyBorder="1" applyAlignment="1">
      <alignment horizontal="right"/>
    </xf>
    <xf numFmtId="0" fontId="4" fillId="0" borderId="0" xfId="0" applyFont="1" applyAlignment="1">
      <alignment horizontal="center" vertical="center"/>
    </xf>
    <xf numFmtId="164" fontId="3" fillId="0" borderId="0" xfId="0" applyNumberFormat="1" applyFont="1" applyAlignment="1" applyProtection="1">
      <alignment horizontal="center"/>
      <protection locked="0"/>
    </xf>
    <xf numFmtId="0" fontId="84" fillId="0" borderId="0" xfId="0" applyFont="1" applyProtection="1">
      <protection locked="0"/>
    </xf>
    <xf numFmtId="3" fontId="2" fillId="0" borderId="13" xfId="2" applyNumberFormat="1" applyFont="1" applyBorder="1" applyAlignment="1" applyProtection="1">
      <alignment horizontal="center"/>
      <protection locked="0"/>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lignment horizontal="left"/>
    </xf>
    <xf numFmtId="0" fontId="16" fillId="0" borderId="0" xfId="0" applyFont="1" applyAlignment="1">
      <alignment horizontal="center"/>
    </xf>
    <xf numFmtId="0" fontId="0" fillId="0" borderId="0" xfId="0" applyAlignment="1">
      <alignment horizontal="left" wrapText="1"/>
    </xf>
    <xf numFmtId="0" fontId="25" fillId="6" borderId="7" xfId="0" applyFont="1" applyFill="1" applyBorder="1" applyAlignment="1">
      <alignment horizontal="center"/>
    </xf>
    <xf numFmtId="0" fontId="25" fillId="5" borderId="7" xfId="0" applyFont="1" applyFill="1" applyBorder="1" applyAlignment="1">
      <alignment horizontal="center"/>
    </xf>
    <xf numFmtId="0" fontId="13" fillId="2" borderId="0" xfId="0" applyFont="1" applyFill="1" applyAlignment="1">
      <alignment horizontal="center"/>
    </xf>
    <xf numFmtId="0" fontId="25" fillId="8" borderId="7" xfId="0" applyFont="1" applyFill="1" applyBorder="1" applyAlignment="1">
      <alignment horizontal="center"/>
    </xf>
    <xf numFmtId="0" fontId="19" fillId="0" borderId="0" xfId="0" applyFont="1" applyAlignment="1">
      <alignment horizontal="center" vertical="top" textRotation="180"/>
    </xf>
    <xf numFmtId="0" fontId="25" fillId="8" borderId="7" xfId="0" applyFont="1" applyFill="1" applyBorder="1" applyAlignment="1">
      <alignment horizontal="center" vertical="center"/>
    </xf>
    <xf numFmtId="0" fontId="21" fillId="0" borderId="0" xfId="0" applyFont="1" applyAlignment="1">
      <alignment horizontal="center" vertical="top"/>
    </xf>
    <xf numFmtId="0" fontId="19" fillId="5" borderId="7" xfId="0" applyFont="1" applyFill="1" applyBorder="1" applyAlignment="1">
      <alignment horizontal="center"/>
    </xf>
    <xf numFmtId="0" fontId="102" fillId="0" borderId="0" xfId="0" applyFont="1" applyAlignment="1" applyProtection="1">
      <alignment horizontal="center"/>
      <protection locked="0"/>
    </xf>
    <xf numFmtId="0" fontId="102" fillId="0" borderId="0" xfId="0" applyFont="1" applyAlignment="1">
      <alignment horizontal="center"/>
    </xf>
    <xf numFmtId="0" fontId="19" fillId="6" borderId="7" xfId="0" applyFont="1" applyFill="1" applyBorder="1"/>
    <xf numFmtId="0" fontId="19" fillId="5" borderId="12" xfId="0" applyFont="1" applyFill="1" applyBorder="1"/>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Alignment="1" applyProtection="1">
      <alignment horizontal="right" vertical="top"/>
      <protection locked="0"/>
    </xf>
    <xf numFmtId="0" fontId="11" fillId="0" borderId="7" xfId="0" applyFont="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12" xfId="0" applyFont="1" applyBorder="1" applyAlignment="1" applyProtection="1">
      <alignment horizontal="left"/>
      <protection locked="0"/>
    </xf>
    <xf numFmtId="0" fontId="11" fillId="0" borderId="0" xfId="0" applyFont="1" applyAlignment="1">
      <alignment horizontal="left"/>
    </xf>
    <xf numFmtId="0" fontId="11" fillId="0" borderId="4" xfId="0" applyFont="1" applyBorder="1" applyAlignment="1">
      <alignment horizontal="left"/>
    </xf>
    <xf numFmtId="0" fontId="2" fillId="3" borderId="7" xfId="0" applyFont="1" applyFill="1" applyBorder="1" applyAlignment="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lignment horizontal="center"/>
    </xf>
    <xf numFmtId="0" fontId="41" fillId="0" borderId="33" xfId="0" applyFont="1" applyBorder="1" applyAlignment="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lignment horizontal="center" vertical="center" wrapText="1"/>
    </xf>
    <xf numFmtId="0" fontId="2" fillId="4" borderId="7" xfId="0" applyFont="1" applyFill="1" applyBorder="1" applyAlignment="1">
      <alignment horizontal="center" wrapText="1"/>
    </xf>
    <xf numFmtId="0" fontId="21" fillId="3" borderId="7" xfId="0" applyFont="1" applyFill="1" applyBorder="1" applyAlignment="1">
      <alignment horizontal="center" vertical="center" wrapText="1"/>
    </xf>
    <xf numFmtId="0" fontId="2" fillId="0" borderId="18" xfId="0" applyFont="1" applyBorder="1"/>
    <xf numFmtId="0" fontId="36" fillId="0" borderId="18" xfId="0" applyFont="1" applyBorder="1" applyAlignment="1">
      <alignment horizontal="center"/>
    </xf>
    <xf numFmtId="0" fontId="2" fillId="0" borderId="12" xfId="0" applyFont="1" applyBorder="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lignment horizontal="right"/>
    </xf>
    <xf numFmtId="3" fontId="2" fillId="8" borderId="13" xfId="0" applyNumberFormat="1" applyFont="1" applyFill="1" applyBorder="1" applyAlignment="1">
      <alignment horizontal="right"/>
    </xf>
    <xf numFmtId="0" fontId="11" fillId="4" borderId="7"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6" fillId="0" borderId="7" xfId="0" applyFont="1" applyBorder="1" applyAlignment="1">
      <alignment horizontal="left"/>
    </xf>
    <xf numFmtId="0" fontId="2" fillId="0" borderId="18" xfId="0" applyFont="1" applyBorder="1" applyAlignment="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xf numFmtId="42" fontId="2" fillId="6" borderId="18" xfId="0" applyNumberFormat="1" applyFont="1" applyFill="1" applyBorder="1" applyAlignment="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lignment vertical="center"/>
    </xf>
    <xf numFmtId="0" fontId="0" fillId="0" borderId="5" xfId="0" applyBorder="1" applyAlignment="1">
      <alignment vertical="center"/>
    </xf>
    <xf numFmtId="0" fontId="0" fillId="0" borderId="13" xfId="0" applyBorder="1" applyAlignment="1">
      <alignment vertical="center"/>
    </xf>
    <xf numFmtId="44" fontId="24" fillId="0" borderId="33" xfId="2" applyFont="1" applyBorder="1" applyAlignment="1" applyProtection="1">
      <alignment horizontal="center" vertical="center"/>
    </xf>
    <xf numFmtId="0" fontId="37" fillId="0" borderId="0" xfId="0" applyFont="1" applyAlignment="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Border="1"/>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2" fillId="2" borderId="0" xfId="6" applyFill="1" applyAlignment="1">
      <alignment vertical="top" wrapText="1"/>
    </xf>
    <xf numFmtId="0" fontId="2" fillId="2" borderId="0" xfId="6" applyFill="1" applyAlignment="1">
      <alignment vertical="center" wrapText="1"/>
    </xf>
    <xf numFmtId="0" fontId="39" fillId="0" borderId="0" xfId="0" applyFont="1" applyAlignment="1">
      <alignment horizontal="center" vertical="top"/>
    </xf>
    <xf numFmtId="0" fontId="81" fillId="0" borderId="0" xfId="0" applyFont="1" applyAlignment="1">
      <alignment horizontal="center" vertical="top"/>
    </xf>
    <xf numFmtId="0" fontId="75" fillId="0" borderId="0" xfId="0" applyFont="1"/>
    <xf numFmtId="0" fontId="2" fillId="2" borderId="22" xfId="6" applyFill="1" applyBorder="1"/>
    <xf numFmtId="0" fontId="2" fillId="2" borderId="1" xfId="6" applyFill="1" applyBorder="1"/>
    <xf numFmtId="0" fontId="2" fillId="2" borderId="10" xfId="6" applyFill="1" applyBorder="1"/>
    <xf numFmtId="0" fontId="2" fillId="2" borderId="4" xfId="6" applyFill="1" applyBorder="1"/>
    <xf numFmtId="0" fontId="8" fillId="2" borderId="9" xfId="6" applyFont="1" applyFill="1" applyBorder="1" applyAlignment="1">
      <alignment horizontal="center"/>
    </xf>
    <xf numFmtId="0" fontId="2" fillId="2" borderId="9" xfId="6" applyFill="1" applyBorder="1"/>
    <xf numFmtId="0" fontId="21" fillId="2" borderId="9" xfId="6" applyFont="1" applyFill="1" applyBorder="1" applyAlignment="1">
      <alignment horizontal="justify" vertical="top" wrapText="1"/>
    </xf>
    <xf numFmtId="0" fontId="15" fillId="2" borderId="4" xfId="6" applyFont="1" applyFill="1" applyBorder="1"/>
    <xf numFmtId="0" fontId="25" fillId="2" borderId="9" xfId="6" applyFont="1" applyFill="1" applyBorder="1" applyAlignment="1">
      <alignment horizontal="center"/>
    </xf>
    <xf numFmtId="0" fontId="2" fillId="2" borderId="9" xfId="6" applyFill="1" applyBorder="1" applyAlignment="1">
      <alignment horizontal="center"/>
    </xf>
    <xf numFmtId="0" fontId="2" fillId="2" borderId="9" xfId="6" applyFill="1" applyBorder="1" applyAlignment="1">
      <alignment horizontal="left"/>
    </xf>
    <xf numFmtId="0" fontId="2" fillId="2" borderId="4" xfId="6" applyFill="1" applyBorder="1" applyAlignment="1">
      <alignment horizontal="right"/>
    </xf>
    <xf numFmtId="0" fontId="2" fillId="2" borderId="4" xfId="6" applyFill="1" applyBorder="1" applyAlignment="1">
      <alignment vertical="center" wrapText="1"/>
    </xf>
    <xf numFmtId="0" fontId="2" fillId="2" borderId="9" xfId="6" applyFill="1" applyBorder="1" applyAlignment="1">
      <alignment horizontal="left" vertical="center" wrapText="1"/>
    </xf>
    <xf numFmtId="49" fontId="2" fillId="2" borderId="9" xfId="6" applyNumberFormat="1" applyFill="1" applyBorder="1" applyAlignment="1">
      <alignment wrapText="1"/>
    </xf>
    <xf numFmtId="0" fontId="2" fillId="2" borderId="9" xfId="6" applyFill="1" applyBorder="1" applyAlignment="1">
      <alignment horizontal="right"/>
    </xf>
    <xf numFmtId="0" fontId="2" fillId="2" borderId="4" xfId="6" applyFill="1" applyBorder="1" applyAlignment="1">
      <alignment vertical="center"/>
    </xf>
    <xf numFmtId="0" fontId="2" fillId="2" borderId="9" xfId="6" applyFill="1" applyBorder="1" applyAlignment="1">
      <alignment horizontal="center" vertical="center"/>
    </xf>
    <xf numFmtId="0" fontId="2" fillId="2" borderId="4" xfId="6" applyFill="1" applyBorder="1" applyAlignment="1">
      <alignment horizontal="left"/>
    </xf>
    <xf numFmtId="0" fontId="2" fillId="4" borderId="7" xfId="0" applyFont="1" applyFill="1" applyBorder="1" applyAlignment="1">
      <alignment horizontal="center" vertical="center"/>
    </xf>
    <xf numFmtId="0" fontId="2" fillId="4" borderId="3" xfId="0" applyFont="1" applyFill="1" applyBorder="1" applyAlignment="1">
      <alignment horizontal="center" wrapText="1"/>
    </xf>
    <xf numFmtId="0" fontId="3" fillId="0" borderId="10" xfId="0" applyFont="1" applyBorder="1"/>
    <xf numFmtId="0" fontId="2" fillId="0" borderId="11" xfId="0" applyFont="1" applyBorder="1"/>
    <xf numFmtId="0" fontId="21" fillId="0" borderId="5" xfId="0" applyFont="1" applyBorder="1" applyAlignment="1">
      <alignment horizontal="right"/>
    </xf>
    <xf numFmtId="0" fontId="21" fillId="0" borderId="13" xfId="0" applyFont="1" applyBorder="1" applyAlignment="1">
      <alignment horizontal="right"/>
    </xf>
    <xf numFmtId="0" fontId="21" fillId="0" borderId="11" xfId="0" applyFont="1" applyBorder="1"/>
    <xf numFmtId="0" fontId="21" fillId="0" borderId="13" xfId="0" applyFont="1" applyBorder="1" applyAlignment="1">
      <alignment horizontal="right" indent="2"/>
    </xf>
    <xf numFmtId="0" fontId="2" fillId="0" borderId="12" xfId="0" applyFont="1" applyBorder="1" applyAlignment="1" applyProtection="1">
      <alignment horizontal="center"/>
      <protection locked="0"/>
    </xf>
    <xf numFmtId="0" fontId="18" fillId="0" borderId="12" xfId="0" applyFont="1" applyBorder="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lignment horizontal="center" wrapText="1"/>
    </xf>
    <xf numFmtId="0" fontId="69" fillId="3" borderId="12" xfId="0" applyFont="1" applyFill="1" applyBorder="1" applyAlignment="1">
      <alignment horizontal="center" wrapText="1"/>
    </xf>
    <xf numFmtId="0" fontId="2" fillId="0" borderId="21" xfId="0" applyFont="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lignment horizontal="center"/>
    </xf>
    <xf numFmtId="42" fontId="2" fillId="8" borderId="8" xfId="2" applyNumberFormat="1" applyFont="1" applyFill="1" applyBorder="1" applyAlignment="1" applyProtection="1"/>
    <xf numFmtId="0" fontId="8" fillId="0" borderId="11" xfId="0" applyFont="1" applyBorder="1"/>
    <xf numFmtId="44" fontId="39" fillId="0" borderId="25" xfId="0" applyNumberFormat="1" applyFont="1" applyBorder="1"/>
    <xf numFmtId="0" fontId="5" fillId="0" borderId="25" xfId="0" applyFont="1" applyBorder="1" applyAlignment="1">
      <alignment horizontal="center" vertical="top"/>
    </xf>
    <xf numFmtId="44" fontId="39" fillId="0" borderId="33" xfId="0" applyNumberFormat="1" applyFont="1" applyBorder="1"/>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22" xfId="0" applyFont="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lignment horizontal="center"/>
    </xf>
    <xf numFmtId="0" fontId="11" fillId="0" borderId="11" xfId="0" applyFont="1" applyBorder="1" applyAlignment="1">
      <alignment horizontal="center"/>
    </xf>
    <xf numFmtId="0" fontId="5" fillId="0" borderId="3" xfId="0" applyFont="1" applyBorder="1" applyAlignment="1">
      <alignment horizontal="center" vertical="center"/>
    </xf>
    <xf numFmtId="0" fontId="11" fillId="0" borderId="3" xfId="0" applyFont="1" applyBorder="1" applyAlignment="1">
      <alignment horizontal="center" vertical="top"/>
    </xf>
    <xf numFmtId="0" fontId="21" fillId="4" borderId="4" xfId="0" applyFont="1" applyFill="1" applyBorder="1"/>
    <xf numFmtId="42" fontId="62" fillId="0" borderId="12" xfId="0" applyNumberFormat="1" applyFont="1" applyBorder="1" applyAlignment="1" applyProtection="1">
      <alignment horizontal="center"/>
      <protection locked="0"/>
    </xf>
    <xf numFmtId="0" fontId="5" fillId="0" borderId="12" xfId="0" applyFont="1" applyBorder="1" applyAlignment="1">
      <alignment horizontal="center" vertical="center"/>
    </xf>
    <xf numFmtId="0" fontId="18" fillId="4" borderId="22" xfId="0" applyFont="1" applyFill="1" applyBorder="1" applyAlignment="1">
      <alignment horizontal="center" wrapText="1"/>
    </xf>
    <xf numFmtId="0" fontId="18" fillId="4" borderId="21" xfId="0" applyFont="1" applyFill="1" applyBorder="1" applyAlignment="1">
      <alignment horizontal="center" wrapText="1"/>
    </xf>
    <xf numFmtId="42" fontId="2" fillId="0" borderId="7" xfId="0" applyNumberFormat="1" applyFont="1" applyBorder="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lignment horizontal="center" vertical="center"/>
    </xf>
    <xf numFmtId="0" fontId="5" fillId="0" borderId="33" xfId="0" applyFont="1" applyBorder="1" applyAlignment="1">
      <alignment horizontal="center" vertical="center"/>
    </xf>
    <xf numFmtId="42" fontId="2" fillId="6" borderId="21" xfId="2" applyNumberFormat="1" applyFont="1" applyFill="1" applyBorder="1" applyAlignment="1" applyProtection="1"/>
    <xf numFmtId="0" fontId="2" fillId="0" borderId="18" xfId="0" applyFont="1" applyBorder="1" applyAlignment="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xf numFmtId="0" fontId="11" fillId="0" borderId="18" xfId="0" applyFont="1" applyBorder="1" applyAlignment="1">
      <alignment horizontal="left"/>
    </xf>
    <xf numFmtId="0" fontId="11" fillId="0" borderId="21" xfId="0" applyFont="1" applyBorder="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106" fillId="0" borderId="12" xfId="0" applyFont="1" applyBorder="1" applyAlignment="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101" fillId="4" borderId="7" xfId="0" applyFont="1" applyFill="1" applyBorder="1" applyAlignment="1">
      <alignment horizontal="center" vertical="center" wrapText="1"/>
    </xf>
    <xf numFmtId="44" fontId="4" fillId="0" borderId="5" xfId="2" applyFont="1" applyBorder="1" applyAlignment="1" applyProtection="1">
      <alignment horizontal="center"/>
    </xf>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Border="1" applyAlignment="1">
      <alignment horizontal="right"/>
    </xf>
    <xf numFmtId="10" fontId="4" fillId="0" borderId="6" xfId="3" applyNumberFormat="1" applyFont="1" applyBorder="1" applyAlignment="1" applyProtection="1">
      <alignment horizontal="right"/>
    </xf>
    <xf numFmtId="3" fontId="4" fillId="0" borderId="2" xfId="0" applyNumberFormat="1" applyFont="1" applyBorder="1" applyAlignment="1">
      <alignment horizontal="right"/>
    </xf>
    <xf numFmtId="3" fontId="4" fillId="8" borderId="11" xfId="0" applyNumberFormat="1" applyFont="1" applyFill="1" applyBorder="1" applyAlignment="1">
      <alignment horizontal="right"/>
    </xf>
    <xf numFmtId="0" fontId="4" fillId="0" borderId="4" xfId="0" applyFont="1" applyBorder="1" applyAlignment="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lignment horizontal="right"/>
    </xf>
    <xf numFmtId="3" fontId="4" fillId="8" borderId="26" xfId="0" applyNumberFormat="1" applyFont="1" applyFill="1" applyBorder="1" applyAlignment="1">
      <alignment horizontal="right"/>
    </xf>
    <xf numFmtId="10" fontId="4" fillId="0" borderId="7" xfId="0" applyNumberFormat="1" applyFont="1" applyBorder="1" applyAlignment="1">
      <alignment horizontal="right"/>
    </xf>
    <xf numFmtId="3" fontId="4" fillId="8" borderId="34" xfId="0" applyNumberFormat="1" applyFont="1" applyFill="1" applyBorder="1" applyAlignment="1">
      <alignment horizontal="right"/>
    </xf>
    <xf numFmtId="0" fontId="4" fillId="0" borderId="23" xfId="0" applyFont="1" applyBorder="1" applyAlignment="1">
      <alignment horizontal="center"/>
    </xf>
    <xf numFmtId="0" fontId="70" fillId="0" borderId="0" xfId="0" applyFont="1"/>
    <xf numFmtId="0" fontId="39" fillId="13" borderId="0" xfId="0" applyFont="1" applyFill="1" applyAlignment="1">
      <alignment horizontal="center"/>
    </xf>
    <xf numFmtId="0" fontId="4" fillId="14" borderId="0" xfId="0" applyFont="1" applyFill="1" applyAlignment="1">
      <alignment horizontal="left" vertical="top" wrapText="1"/>
    </xf>
    <xf numFmtId="0" fontId="70" fillId="13" borderId="0" xfId="0" applyFont="1" applyFill="1" applyAlignment="1">
      <alignment wrapText="1"/>
    </xf>
    <xf numFmtId="0" fontId="18" fillId="13" borderId="0" xfId="0" applyFont="1" applyFill="1" applyProtection="1">
      <protection locked="0"/>
    </xf>
    <xf numFmtId="0" fontId="4" fillId="13" borderId="0" xfId="0" applyFont="1" applyFill="1" applyAlignment="1">
      <alignment horizontal="left" vertical="top" wrapText="1"/>
    </xf>
    <xf numFmtId="0" fontId="39" fillId="13" borderId="0" xfId="0" applyFont="1" applyFill="1"/>
    <xf numFmtId="0" fontId="4" fillId="0" borderId="4" xfId="0" applyFont="1" applyBorder="1"/>
    <xf numFmtId="0" fontId="4" fillId="0" borderId="9" xfId="0" applyFont="1" applyBorder="1"/>
    <xf numFmtId="0" fontId="4" fillId="0" borderId="9"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left" vertical="top"/>
    </xf>
    <xf numFmtId="0" fontId="101" fillId="9" borderId="21" xfId="0" applyFont="1" applyFill="1" applyBorder="1" applyAlignment="1">
      <alignment horizontal="center" vertical="center" wrapText="1"/>
    </xf>
    <xf numFmtId="3" fontId="4" fillId="13" borderId="6" xfId="0" applyNumberFormat="1" applyFont="1" applyFill="1" applyBorder="1" applyAlignment="1">
      <alignment horizontal="right"/>
    </xf>
    <xf numFmtId="3" fontId="4" fillId="13" borderId="2" xfId="0" applyNumberFormat="1" applyFont="1" applyFill="1" applyBorder="1" applyAlignment="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xf numFmtId="3" fontId="4" fillId="8" borderId="22" xfId="0" applyNumberFormat="1" applyFont="1" applyFill="1" applyBorder="1" applyAlignment="1">
      <alignment horizontal="right"/>
    </xf>
    <xf numFmtId="3" fontId="41" fillId="8" borderId="21" xfId="0" applyNumberFormat="1" applyFont="1" applyFill="1" applyBorder="1" applyAlignment="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lignment horizontal="center" vertical="top"/>
    </xf>
    <xf numFmtId="0" fontId="4" fillId="0" borderId="0" xfId="0" applyFont="1" applyAlignment="1">
      <alignment vertical="top"/>
    </xf>
    <xf numFmtId="0" fontId="23" fillId="0" borderId="0" xfId="0" applyFont="1" applyAlignment="1">
      <alignment vertical="top"/>
    </xf>
    <xf numFmtId="0" fontId="70" fillId="0" borderId="0" xfId="0" applyFont="1" applyAlignment="1">
      <alignment vertical="top"/>
    </xf>
    <xf numFmtId="0" fontId="4" fillId="5" borderId="7" xfId="0" applyFont="1" applyFill="1" applyBorder="1" applyAlignment="1">
      <alignment horizontal="center" vertical="center"/>
    </xf>
    <xf numFmtId="0" fontId="70" fillId="0" borderId="0" xfId="0" applyFont="1" applyAlignment="1">
      <alignment vertical="center"/>
    </xf>
    <xf numFmtId="0" fontId="4" fillId="0" borderId="0" xfId="0" applyFont="1" applyAlignment="1">
      <alignment wrapText="1"/>
    </xf>
    <xf numFmtId="44" fontId="2" fillId="9" borderId="15" xfId="0" applyNumberFormat="1" applyFont="1" applyFill="1" applyBorder="1" applyAlignment="1">
      <alignment horizontal="center" vertical="center" wrapText="1"/>
    </xf>
    <xf numFmtId="44" fontId="25" fillId="0" borderId="7" xfId="2" applyFont="1" applyBorder="1" applyAlignment="1" applyProtection="1">
      <alignment horizontal="right" vertical="top" wrapText="1"/>
      <protection locked="0"/>
    </xf>
    <xf numFmtId="44" fontId="25" fillId="5" borderId="17" xfId="2" applyFont="1" applyFill="1" applyBorder="1" applyAlignment="1" applyProtection="1">
      <alignment horizontal="right"/>
    </xf>
    <xf numFmtId="44" fontId="2" fillId="0" borderId="0" xfId="0" applyNumberFormat="1" applyFont="1" applyAlignment="1">
      <alignment vertical="top" wrapText="1"/>
    </xf>
    <xf numFmtId="44" fontId="2" fillId="0" borderId="0" xfId="0" applyNumberFormat="1" applyFont="1" applyProtection="1">
      <protection locked="0"/>
    </xf>
    <xf numFmtId="44" fontId="2" fillId="0" borderId="0" xfId="0" applyNumberFormat="1" applyFont="1"/>
    <xf numFmtId="44" fontId="2" fillId="0" borderId="0" xfId="0" applyNumberFormat="1" applyFont="1" applyAlignment="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4" fillId="0" borderId="9" xfId="0" applyFont="1" applyBorder="1" applyAlignment="1">
      <alignment horizontal="center" wrapText="1"/>
    </xf>
    <xf numFmtId="0" fontId="84" fillId="0" borderId="0" xfId="0" applyFont="1" applyAlignment="1">
      <alignment horizontal="center" vertical="center"/>
    </xf>
    <xf numFmtId="0" fontId="113" fillId="0" borderId="0" xfId="0" applyFont="1" applyAlignment="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Border="1" applyAlignment="1">
      <alignment horizontal="center" vertical="center" wrapText="1"/>
    </xf>
    <xf numFmtId="0" fontId="114" fillId="13" borderId="0" xfId="0" applyFont="1" applyFill="1" applyAlignment="1">
      <alignment horizontal="left"/>
    </xf>
    <xf numFmtId="0" fontId="98" fillId="0" borderId="0" xfId="0" applyFont="1" applyAlignment="1">
      <alignment horizontal="left"/>
    </xf>
    <xf numFmtId="0" fontId="98" fillId="0" borderId="0" xfId="0" applyFont="1"/>
    <xf numFmtId="0" fontId="42" fillId="0" borderId="0" xfId="0" applyFont="1" applyAlignment="1">
      <alignment horizontal="left"/>
    </xf>
    <xf numFmtId="0" fontId="88" fillId="10" borderId="9" xfId="0" applyFont="1" applyFill="1" applyBorder="1" applyProtection="1">
      <protection locked="0"/>
    </xf>
    <xf numFmtId="0" fontId="39" fillId="0" borderId="9" xfId="0" applyFont="1" applyBorder="1"/>
    <xf numFmtId="0" fontId="0" fillId="0" borderId="9" xfId="0" applyBorder="1"/>
    <xf numFmtId="0" fontId="0" fillId="0" borderId="0" xfId="0" applyAlignment="1" applyProtection="1">
      <alignment wrapText="1"/>
      <protection locked="0"/>
    </xf>
    <xf numFmtId="0" fontId="2" fillId="2" borderId="5" xfId="6" applyFill="1" applyBorder="1" applyAlignment="1" applyProtection="1">
      <alignment horizontal="center"/>
      <protection locked="0"/>
    </xf>
    <xf numFmtId="0" fontId="2" fillId="2" borderId="0" xfId="6" applyFill="1" applyAlignment="1">
      <alignment horizontal="center"/>
    </xf>
    <xf numFmtId="0" fontId="2" fillId="2" borderId="4" xfId="6" applyFill="1" applyBorder="1" applyAlignment="1">
      <alignment vertical="top"/>
    </xf>
    <xf numFmtId="0" fontId="21" fillId="2" borderId="0" xfId="6" applyFont="1" applyFill="1" applyAlignment="1">
      <alignment horizontal="center"/>
    </xf>
    <xf numFmtId="0" fontId="2" fillId="2" borderId="0" xfId="6" applyFill="1" applyAlignment="1">
      <alignment wrapText="1"/>
    </xf>
    <xf numFmtId="0" fontId="2" fillId="2" borderId="0" xfId="6" applyFill="1" applyAlignment="1" applyProtection="1">
      <alignment horizontal="center"/>
      <protection locked="0"/>
    </xf>
    <xf numFmtId="0" fontId="5" fillId="2" borderId="0" xfId="6" applyFont="1" applyFill="1" applyAlignment="1">
      <alignment horizontal="center" vertical="top"/>
    </xf>
    <xf numFmtId="0" fontId="70" fillId="0" borderId="9" xfId="0" applyFont="1" applyBorder="1" applyAlignment="1">
      <alignment vertical="top"/>
    </xf>
    <xf numFmtId="0" fontId="21" fillId="2" borderId="5" xfId="0" applyFont="1" applyFill="1" applyBorder="1" applyAlignment="1">
      <alignment horizontal="center"/>
    </xf>
    <xf numFmtId="0" fontId="0" fillId="0" borderId="0" xfId="0" applyAlignment="1">
      <alignment horizontal="right"/>
    </xf>
    <xf numFmtId="0" fontId="19" fillId="0" borderId="0" xfId="0" applyFont="1" applyAlignment="1">
      <alignment horizontal="right"/>
    </xf>
    <xf numFmtId="0" fontId="19" fillId="0" borderId="0" xfId="0" applyFont="1" applyAlignment="1">
      <alignment horizontal="center" vertical="center"/>
    </xf>
    <xf numFmtId="0" fontId="95" fillId="0" borderId="0" xfId="0" applyFont="1" applyAlignment="1">
      <alignment horizontal="left"/>
    </xf>
    <xf numFmtId="0" fontId="57" fillId="0" borderId="0" xfId="0" applyFont="1" applyAlignment="1">
      <alignment vertical="top"/>
    </xf>
    <xf numFmtId="42" fontId="2" fillId="6" borderId="18" xfId="0" applyNumberFormat="1" applyFont="1" applyFill="1" applyBorder="1" applyAlignment="1">
      <alignment horizontal="left"/>
    </xf>
    <xf numFmtId="0" fontId="24" fillId="2" borderId="4" xfId="0" applyFont="1" applyFill="1" applyBorder="1" applyAlignment="1">
      <alignment horizontal="left" vertical="top"/>
    </xf>
    <xf numFmtId="0" fontId="4" fillId="0" borderId="23" xfId="0" applyFont="1" applyBorder="1"/>
    <xf numFmtId="0" fontId="41" fillId="0" borderId="24" xfId="0" applyFont="1" applyBorder="1" applyAlignment="1">
      <alignment horizontal="center"/>
    </xf>
    <xf numFmtId="0" fontId="41" fillId="0" borderId="1" xfId="0" applyFont="1" applyBorder="1"/>
    <xf numFmtId="0" fontId="0" fillId="0" borderId="0" xfId="0" applyAlignment="1">
      <alignment horizontal="left" vertical="top"/>
    </xf>
    <xf numFmtId="0" fontId="4" fillId="0" borderId="22" xfId="0" applyFont="1" applyBorder="1" applyAlignment="1">
      <alignment horizontal="center" vertical="center"/>
    </xf>
    <xf numFmtId="0" fontId="41" fillId="0" borderId="33" xfId="0" applyFont="1" applyBorder="1" applyAlignment="1">
      <alignment horizontal="center" wrapText="1"/>
    </xf>
    <xf numFmtId="0" fontId="70" fillId="0" borderId="10" xfId="0" applyFont="1" applyBorder="1" applyAlignment="1">
      <alignment vertical="center"/>
    </xf>
    <xf numFmtId="0" fontId="39" fillId="0" borderId="0" xfId="0" applyFont="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39" fillId="0" borderId="0" xfId="0" applyFont="1" applyAlignment="1" applyProtection="1">
      <alignment wrapText="1"/>
      <protection locked="0"/>
    </xf>
    <xf numFmtId="0" fontId="118" fillId="10" borderId="7" xfId="0" applyFont="1" applyFill="1" applyBorder="1" applyAlignment="1">
      <alignment horizontal="center" vertical="center" wrapText="1"/>
    </xf>
    <xf numFmtId="0" fontId="118" fillId="4" borderId="7" xfId="0" applyFont="1" applyFill="1" applyBorder="1" applyAlignment="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lignment horizontal="right" vertical="center"/>
    </xf>
    <xf numFmtId="0" fontId="118" fillId="0" borderId="7" xfId="0" applyFont="1" applyBorder="1" applyAlignment="1">
      <alignment horizontal="right"/>
    </xf>
    <xf numFmtId="14" fontId="118" fillId="0" borderId="7" xfId="0" applyNumberFormat="1" applyFont="1" applyBorder="1" applyAlignment="1" applyProtection="1">
      <alignment horizontal="right" wrapText="1"/>
      <protection locked="0"/>
    </xf>
    <xf numFmtId="0" fontId="118" fillId="0" borderId="0" xfId="0" applyFont="1" applyAlignment="1">
      <alignment vertical="top" wrapText="1"/>
    </xf>
    <xf numFmtId="0" fontId="117" fillId="0" borderId="0" xfId="0" applyFont="1" applyAlignment="1">
      <alignment vertical="top" wrapText="1"/>
    </xf>
    <xf numFmtId="0" fontId="117" fillId="0" borderId="0" xfId="0" applyFont="1" applyAlignment="1">
      <alignment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Alignment="1" applyProtection="1">
      <alignment horizontal="left" wrapText="1"/>
      <protection locked="0"/>
    </xf>
    <xf numFmtId="0" fontId="118" fillId="0" borderId="0" xfId="0" applyFont="1" applyAlignment="1" applyProtection="1">
      <alignment horizontal="right"/>
      <protection locked="0"/>
    </xf>
    <xf numFmtId="0" fontId="120" fillId="0" borderId="0" xfId="0" applyFont="1" applyAlignment="1">
      <alignment horizontal="left"/>
    </xf>
    <xf numFmtId="0" fontId="125" fillId="0" borderId="0" xfId="0" applyFont="1" applyAlignment="1">
      <alignment horizontal="left"/>
    </xf>
    <xf numFmtId="0" fontId="120" fillId="0" borderId="0" xfId="0" applyFont="1" applyAlignment="1">
      <alignment horizontal="center"/>
    </xf>
    <xf numFmtId="0" fontId="118" fillId="0" borderId="0" xfId="0" applyFont="1" applyAlignment="1">
      <alignment vertical="center"/>
    </xf>
    <xf numFmtId="0" fontId="118" fillId="0" borderId="0" xfId="0" applyFont="1" applyAlignment="1" applyProtection="1">
      <alignment horizontal="center" vertical="center"/>
      <protection locked="0"/>
    </xf>
    <xf numFmtId="0" fontId="118" fillId="0" borderId="0" xfId="0" applyFont="1"/>
    <xf numFmtId="0" fontId="23" fillId="0" borderId="0" xfId="0" applyFont="1" applyAlignment="1" applyProtection="1">
      <alignment horizontal="center" vertical="top"/>
      <protection locked="0"/>
    </xf>
    <xf numFmtId="0" fontId="2" fillId="0" borderId="0" xfId="0" applyFont="1" applyAlignment="1" applyProtection="1">
      <alignment vertical="top" wrapText="1"/>
      <protection locked="0"/>
    </xf>
    <xf numFmtId="0" fontId="39" fillId="0" borderId="0" xfId="0" applyFont="1" applyAlignment="1" applyProtection="1">
      <alignment vertical="top" wrapText="1"/>
      <protection locked="0"/>
    </xf>
    <xf numFmtId="0" fontId="118" fillId="4" borderId="3" xfId="0" applyFont="1" applyFill="1" applyBorder="1" applyAlignment="1">
      <alignment horizontal="center"/>
    </xf>
    <xf numFmtId="0" fontId="118" fillId="4" borderId="3" xfId="0" applyFont="1" applyFill="1" applyBorder="1" applyAlignment="1">
      <alignment horizontal="center" vertical="center" wrapText="1"/>
    </xf>
    <xf numFmtId="0" fontId="118" fillId="4" borderId="7" xfId="0" applyFont="1" applyFill="1" applyBorder="1" applyAlignment="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lignment horizontal="right"/>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lignment horizontal="right"/>
    </xf>
    <xf numFmtId="0" fontId="41" fillId="0" borderId="7" xfId="0" applyFont="1" applyBorder="1" applyAlignment="1">
      <alignment horizontal="center" vertical="center" wrapText="1"/>
    </xf>
    <xf numFmtId="3" fontId="2" fillId="0" borderId="7" xfId="0" applyNumberFormat="1" applyFont="1" applyBorder="1" applyProtection="1">
      <protection locked="0"/>
    </xf>
    <xf numFmtId="0" fontId="24" fillId="2" borderId="0" xfId="4" applyFont="1" applyFill="1" applyAlignment="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13" fillId="2" borderId="0" xfId="4" applyFont="1" applyFill="1" applyAlignment="1">
      <alignment horizontal="right"/>
    </xf>
    <xf numFmtId="0" fontId="60" fillId="0" borderId="0" xfId="0" applyFont="1" applyAlignment="1" applyProtection="1">
      <alignment horizontal="left" vertical="top" wrapText="1"/>
      <protection locked="0"/>
    </xf>
    <xf numFmtId="0" fontId="7" fillId="0" borderId="0" xfId="0" applyFont="1" applyProtection="1">
      <protection locked="0"/>
    </xf>
    <xf numFmtId="0" fontId="0" fillId="0" borderId="0" xfId="0" applyAlignment="1" applyProtection="1">
      <alignment horizontal="left" wrapText="1"/>
      <protection locked="0"/>
    </xf>
    <xf numFmtId="0" fontId="14" fillId="2" borderId="0" xfId="4" applyFont="1" applyFill="1" applyAlignment="1" applyProtection="1">
      <alignment horizontal="center"/>
      <protection locked="0"/>
    </xf>
    <xf numFmtId="0" fontId="8" fillId="0" borderId="0" xfId="0" applyFont="1" applyAlignment="1" applyProtection="1">
      <alignment vertical="center"/>
      <protection locked="0"/>
    </xf>
    <xf numFmtId="0" fontId="11" fillId="2" borderId="0" xfId="0" applyFont="1" applyFill="1" applyAlignment="1">
      <alignment horizontal="center"/>
    </xf>
    <xf numFmtId="0" fontId="11" fillId="2" borderId="0" xfId="0" applyFont="1" applyFill="1"/>
    <xf numFmtId="0" fontId="11" fillId="2" borderId="0" xfId="0" applyFont="1" applyFill="1" applyAlignment="1" applyProtection="1">
      <alignment horizontal="center"/>
      <protection locked="0"/>
    </xf>
    <xf numFmtId="0" fontId="6" fillId="2" borderId="0" xfId="4" applyFont="1" applyFill="1"/>
    <xf numFmtId="0" fontId="16" fillId="0" borderId="0" xfId="0" applyFont="1" applyAlignment="1" applyProtection="1">
      <alignment horizontal="center"/>
      <protection locked="0"/>
    </xf>
    <xf numFmtId="0" fontId="4" fillId="0" borderId="0" xfId="4" applyFont="1" applyProtection="1">
      <protection locked="0"/>
    </xf>
    <xf numFmtId="0" fontId="21" fillId="0" borderId="0" xfId="0" applyFont="1" applyAlignment="1">
      <alignment wrapText="1"/>
    </xf>
    <xf numFmtId="0" fontId="75" fillId="0" borderId="0" xfId="0" applyFont="1" applyAlignment="1">
      <alignment wrapText="1"/>
    </xf>
    <xf numFmtId="0" fontId="13" fillId="2" borderId="14" xfId="4" applyFont="1" applyFill="1" applyBorder="1" applyAlignment="1" applyProtection="1">
      <alignment horizontal="center"/>
      <protection locked="0"/>
    </xf>
    <xf numFmtId="0" fontId="16" fillId="0" borderId="0" xfId="0" applyFont="1" applyAlignment="1">
      <alignment horizontal="left"/>
    </xf>
    <xf numFmtId="0" fontId="20" fillId="0" borderId="0" xfId="0" applyFont="1" applyAlignment="1">
      <alignment horizontal="center"/>
    </xf>
    <xf numFmtId="0" fontId="21" fillId="0" borderId="0" xfId="0" applyFont="1" applyAlignment="1" applyProtection="1">
      <alignment horizontal="left" wrapText="1"/>
      <protection locked="0"/>
    </xf>
    <xf numFmtId="0" fontId="39" fillId="0" borderId="0" xfId="0" applyFont="1" applyAlignment="1">
      <alignment horizontal="left" wrapText="1"/>
    </xf>
    <xf numFmtId="0" fontId="6" fillId="2" borderId="0" xfId="4" applyFont="1" applyFill="1" applyAlignment="1">
      <alignment horizontal="right"/>
    </xf>
    <xf numFmtId="0" fontId="11" fillId="2" borderId="0" xfId="0" applyFont="1" applyFill="1" applyAlignment="1">
      <alignment horizontal="center" vertical="center"/>
    </xf>
    <xf numFmtId="0" fontId="16" fillId="0" borderId="0" xfId="0" applyFont="1" applyAlignment="1" applyProtection="1">
      <alignment horizontal="center" vertical="center"/>
      <protection locked="0"/>
    </xf>
    <xf numFmtId="0" fontId="11" fillId="2" borderId="0" xfId="0" applyFont="1" applyFill="1" applyAlignment="1">
      <alignment vertical="center"/>
    </xf>
    <xf numFmtId="0" fontId="11" fillId="0" borderId="0" xfId="0" applyFont="1" applyAlignment="1">
      <alignment vertical="center"/>
    </xf>
    <xf numFmtId="0" fontId="11" fillId="0" borderId="0" xfId="0" applyFont="1" applyAlignment="1" applyProtection="1">
      <alignment vertical="center"/>
      <protection locked="0"/>
    </xf>
    <xf numFmtId="0" fontId="11" fillId="2" borderId="0" xfId="0" applyFont="1" applyFill="1" applyAlignment="1" applyProtection="1">
      <alignment horizontal="center" vertical="center"/>
      <protection locked="0"/>
    </xf>
    <xf numFmtId="0" fontId="35" fillId="2" borderId="0" xfId="4" applyFont="1" applyFill="1" applyAlignment="1">
      <alignment vertical="center"/>
    </xf>
    <xf numFmtId="0" fontId="6" fillId="2" borderId="0" xfId="0" applyFont="1" applyFill="1" applyAlignment="1" applyProtection="1">
      <alignment horizontal="center" vertical="center"/>
      <protection locked="0"/>
    </xf>
    <xf numFmtId="0" fontId="97" fillId="0" borderId="5" xfId="0" applyFont="1" applyBorder="1" applyAlignment="1">
      <alignment horizontal="left"/>
    </xf>
    <xf numFmtId="0" fontId="2" fillId="0" borderId="5" xfId="0" applyFont="1" applyBorder="1" applyAlignment="1">
      <alignment horizontal="left"/>
    </xf>
    <xf numFmtId="0" fontId="46" fillId="0" borderId="5" xfId="0" applyFont="1" applyBorder="1" applyAlignment="1">
      <alignment horizontal="left"/>
    </xf>
    <xf numFmtId="0" fontId="101" fillId="0" borderId="18" xfId="0" applyFont="1" applyBorder="1" applyAlignment="1" applyProtection="1">
      <alignment horizontal="left" wrapText="1"/>
      <protection locked="0"/>
    </xf>
    <xf numFmtId="0" fontId="118" fillId="0" borderId="0" xfId="0" applyFont="1" applyAlignment="1">
      <alignment vertical="top" textRotation="180"/>
    </xf>
    <xf numFmtId="0" fontId="97" fillId="0" borderId="0" xfId="0" applyFont="1" applyAlignment="1">
      <alignment horizontal="left"/>
    </xf>
    <xf numFmtId="0" fontId="2" fillId="2" borderId="0" xfId="6" applyFill="1" applyAlignment="1">
      <alignment horizontal="justify" wrapText="1"/>
    </xf>
    <xf numFmtId="0" fontId="16" fillId="2" borderId="1" xfId="6" applyFont="1" applyFill="1" applyBorder="1"/>
    <xf numFmtId="0" fontId="21" fillId="2" borderId="1" xfId="6" applyFont="1" applyFill="1" applyBorder="1" applyAlignment="1">
      <alignment horizontal="right"/>
    </xf>
    <xf numFmtId="0" fontId="21" fillId="2" borderId="10" xfId="8" applyFont="1" applyFill="1" applyBorder="1" applyAlignment="1">
      <alignment horizontal="left"/>
    </xf>
    <xf numFmtId="0" fontId="21" fillId="2" borderId="0" xfId="8" applyFont="1" applyFill="1" applyAlignment="1">
      <alignment horizontal="left"/>
    </xf>
    <xf numFmtId="0" fontId="8" fillId="2" borderId="0" xfId="6" applyFont="1" applyFill="1" applyAlignment="1">
      <alignment horizontal="center"/>
    </xf>
    <xf numFmtId="0" fontId="2" fillId="2" borderId="0" xfId="6" applyFill="1" applyAlignment="1">
      <alignment vertical="top"/>
    </xf>
    <xf numFmtId="0" fontId="0" fillId="0" borderId="9" xfId="0" applyBorder="1" applyAlignment="1">
      <alignment horizontal="justify" vertical="top" wrapText="1"/>
    </xf>
    <xf numFmtId="0" fontId="137" fillId="2" borderId="4" xfId="6" applyFont="1" applyFill="1" applyBorder="1"/>
    <xf numFmtId="0" fontId="21" fillId="2" borderId="4" xfId="6" applyFont="1" applyFill="1" applyBorder="1"/>
    <xf numFmtId="0" fontId="2" fillId="2" borderId="0" xfId="6" applyFill="1" applyAlignment="1">
      <alignment horizontal="left" wrapText="1"/>
    </xf>
    <xf numFmtId="0" fontId="2" fillId="0" borderId="0" xfId="8"/>
    <xf numFmtId="0" fontId="2" fillId="2" borderId="9" xfId="6" applyFill="1" applyBorder="1" applyAlignment="1">
      <alignment horizontal="center" wrapText="1"/>
    </xf>
    <xf numFmtId="0" fontId="21" fillId="2" borderId="9" xfId="6" applyFont="1" applyFill="1" applyBorder="1" applyAlignment="1">
      <alignment horizontal="left" vertical="center" wrapText="1"/>
    </xf>
    <xf numFmtId="0" fontId="2" fillId="2" borderId="0" xfId="6" applyFill="1" applyAlignment="1">
      <alignment horizontal="left" vertical="center" wrapText="1"/>
    </xf>
    <xf numFmtId="0" fontId="21" fillId="2" borderId="5" xfId="6" applyFont="1" applyFill="1" applyBorder="1" applyAlignment="1">
      <alignment horizontal="center"/>
    </xf>
    <xf numFmtId="49" fontId="2" fillId="2" borderId="0" xfId="8" applyNumberFormat="1" applyFill="1" applyAlignment="1">
      <alignment horizontal="center" wrapText="1"/>
    </xf>
    <xf numFmtId="49" fontId="2" fillId="2" borderId="0" xfId="6" applyNumberFormat="1" applyFill="1" applyAlignment="1">
      <alignment wrapText="1"/>
    </xf>
    <xf numFmtId="0" fontId="60" fillId="0" borderId="0" xfId="0" applyFont="1" applyAlignment="1">
      <alignment horizontal="left" vertical="top"/>
    </xf>
    <xf numFmtId="0" fontId="13" fillId="2" borderId="9" xfId="6" applyFont="1" applyFill="1" applyBorder="1"/>
    <xf numFmtId="0" fontId="97" fillId="0" borderId="0" xfId="0" applyFont="1"/>
    <xf numFmtId="0" fontId="85" fillId="0" borderId="0" xfId="0" applyFont="1"/>
    <xf numFmtId="0" fontId="21" fillId="2" borderId="0" xfId="6" applyFont="1" applyFill="1" applyAlignment="1">
      <alignment horizontal="left"/>
    </xf>
    <xf numFmtId="0" fontId="21" fillId="2" borderId="0" xfId="6" applyFont="1" applyFill="1" applyAlignment="1">
      <alignment horizontal="justify" vertical="top" wrapText="1"/>
    </xf>
    <xf numFmtId="0" fontId="26" fillId="2" borderId="0" xfId="9" applyFont="1" applyFill="1" applyAlignment="1">
      <alignment horizontal="center" vertical="center"/>
    </xf>
    <xf numFmtId="0" fontId="85" fillId="0" borderId="0" xfId="0" applyFont="1" applyAlignment="1">
      <alignment horizontal="center"/>
    </xf>
    <xf numFmtId="0" fontId="21" fillId="2" borderId="0" xfId="6" applyFont="1" applyFill="1" applyAlignment="1">
      <alignment horizontal="left" vertical="center" wrapText="1"/>
    </xf>
    <xf numFmtId="0" fontId="39" fillId="0" borderId="0" xfId="0" applyFont="1" applyAlignment="1">
      <alignment horizontal="left" vertical="center" wrapText="1"/>
    </xf>
    <xf numFmtId="0" fontId="2" fillId="2" borderId="1" xfId="6" applyFill="1" applyBorder="1" applyAlignment="1">
      <alignment horizontal="right"/>
    </xf>
    <xf numFmtId="0" fontId="2" fillId="2" borderId="4" xfId="6" applyFill="1" applyBorder="1" applyAlignment="1">
      <alignment wrapText="1"/>
    </xf>
    <xf numFmtId="0" fontId="0" fillId="0" borderId="0" xfId="0" applyAlignment="1">
      <alignment wrapText="1"/>
    </xf>
    <xf numFmtId="0" fontId="39" fillId="0" borderId="5" xfId="0" applyFont="1" applyBorder="1" applyAlignment="1">
      <alignment horizontal="left" vertical="center" wrapText="1"/>
    </xf>
    <xf numFmtId="0" fontId="6" fillId="2" borderId="0" xfId="4" applyFont="1" applyFill="1" applyAlignment="1">
      <alignment horizontal="right"/>
    </xf>
    <xf numFmtId="0" fontId="133" fillId="0" borderId="0" xfId="0" applyFont="1" applyAlignment="1">
      <alignment horizontal="center" vertical="center"/>
    </xf>
    <xf numFmtId="0" fontId="133" fillId="0" borderId="0" xfId="0" applyFont="1" applyAlignment="1">
      <alignment horizontal="center"/>
    </xf>
    <xf numFmtId="0" fontId="17" fillId="0" borderId="5" xfId="0" applyFont="1" applyBorder="1" applyAlignment="1" applyProtection="1">
      <alignment horizontal="center" wrapText="1"/>
      <protection locked="0"/>
    </xf>
    <xf numFmtId="0" fontId="6" fillId="2" borderId="0" xfId="4" applyFont="1" applyFill="1" applyAlignment="1">
      <alignment horizontal="center" vertical="top" wrapText="1"/>
    </xf>
    <xf numFmtId="0" fontId="6" fillId="2" borderId="1" xfId="4" applyFont="1" applyFill="1" applyBorder="1" applyAlignment="1">
      <alignment horizontal="center" vertical="top" wrapText="1"/>
    </xf>
    <xf numFmtId="0" fontId="6" fillId="0" borderId="0" xfId="0" applyFont="1" applyAlignment="1">
      <alignment horizontal="center"/>
    </xf>
    <xf numFmtId="0" fontId="20" fillId="0" borderId="0" xfId="0" applyFont="1" applyAlignment="1">
      <alignment horizontal="center"/>
    </xf>
    <xf numFmtId="0" fontId="19" fillId="0" borderId="0" xfId="0" applyFont="1" applyAlignment="1">
      <alignment horizontal="center"/>
    </xf>
    <xf numFmtId="0" fontId="24" fillId="2" borderId="0" xfId="4" applyFont="1" applyFill="1" applyAlignment="1">
      <alignment horizontal="center" wrapText="1"/>
    </xf>
    <xf numFmtId="0" fontId="60" fillId="0" borderId="0" xfId="0" applyFont="1" applyAlignment="1">
      <alignment horizontal="center" wrapText="1"/>
    </xf>
    <xf numFmtId="0" fontId="4" fillId="0" borderId="0" xfId="0" applyFont="1"/>
    <xf numFmtId="0" fontId="78" fillId="0" borderId="0" xfId="0" applyFont="1"/>
    <xf numFmtId="0" fontId="13" fillId="0" borderId="0" xfId="0" applyFont="1" applyAlignment="1">
      <alignment horizontal="left" vertical="top" wrapText="1"/>
    </xf>
    <xf numFmtId="0" fontId="8" fillId="2" borderId="0" xfId="0" applyFont="1" applyFill="1" applyAlignment="1">
      <alignment horizontal="center"/>
    </xf>
    <xf numFmtId="0" fontId="70" fillId="0" borderId="0" xfId="0" applyFont="1"/>
    <xf numFmtId="0" fontId="5" fillId="0" borderId="0" xfId="0" applyFont="1" applyAlignment="1">
      <alignment horizontal="center"/>
    </xf>
    <xf numFmtId="0" fontId="4" fillId="0" borderId="0" xfId="0" applyFont="1" applyAlignment="1">
      <alignment horizontal="center"/>
    </xf>
    <xf numFmtId="0" fontId="0" fillId="0" borderId="0" xfId="0"/>
    <xf numFmtId="0" fontId="16" fillId="2" borderId="0" xfId="4" applyFont="1" applyFill="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Alignment="1">
      <alignment horizontal="left" vertical="top" wrapText="1"/>
    </xf>
    <xf numFmtId="0" fontId="0" fillId="0" borderId="0" xfId="0" applyAlignment="1">
      <alignment horizontal="left" wrapText="1"/>
    </xf>
    <xf numFmtId="0" fontId="13" fillId="0" borderId="0" xfId="0" applyFont="1" applyAlignment="1">
      <alignment horizontal="left" vertical="center" wrapText="1"/>
    </xf>
    <xf numFmtId="0" fontId="136" fillId="0" borderId="0" xfId="0" applyFont="1" applyAlignment="1">
      <alignment horizontal="left" vertical="center" wrapText="1"/>
    </xf>
    <xf numFmtId="0" fontId="16" fillId="0" borderId="0" xfId="5" applyFont="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Alignment="1" applyProtection="1">
      <alignment horizontal="left" vertical="center" wrapText="1"/>
      <protection locked="0"/>
    </xf>
    <xf numFmtId="0" fontId="0" fillId="0" borderId="0" xfId="0" applyAlignment="1">
      <alignment horizontal="left" vertical="center" wrapText="1"/>
    </xf>
    <xf numFmtId="0" fontId="16" fillId="2" borderId="0" xfId="0" applyFont="1" applyFill="1" applyAlignment="1">
      <alignment horizontal="left" wrapText="1"/>
    </xf>
    <xf numFmtId="0" fontId="16" fillId="2" borderId="0" xfId="4" applyFont="1" applyFill="1" applyAlignment="1" applyProtection="1">
      <alignment horizontal="left" vertical="center" wrapText="1"/>
      <protection locked="0"/>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xf numFmtId="0" fontId="39" fillId="0" borderId="0" xfId="0" applyFont="1"/>
    <xf numFmtId="0" fontId="21" fillId="0" borderId="5" xfId="0" applyFont="1" applyBorder="1" applyAlignment="1">
      <alignment horizontal="center"/>
    </xf>
    <xf numFmtId="0" fontId="96" fillId="0" borderId="5" xfId="0" applyFont="1" applyBorder="1"/>
    <xf numFmtId="0" fontId="2" fillId="0" borderId="1" xfId="0" applyFont="1" applyBorder="1" applyAlignment="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Alignment="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Border="1"/>
    <xf numFmtId="0" fontId="0" fillId="0" borderId="1" xfId="0" applyBorder="1"/>
    <xf numFmtId="0" fontId="0" fillId="0" borderId="10" xfId="0" applyBorder="1"/>
    <xf numFmtId="0" fontId="2" fillId="0" borderId="1" xfId="0" applyFont="1" applyBorder="1" applyAlignment="1">
      <alignment horizontal="center"/>
    </xf>
    <xf numFmtId="164" fontId="2" fillId="0" borderId="5" xfId="0" applyNumberFormat="1" applyFont="1" applyBorder="1" applyAlignment="1" applyProtection="1">
      <alignment horizontal="center"/>
      <protection locked="0"/>
    </xf>
    <xf numFmtId="0" fontId="2" fillId="0" borderId="0" xfId="0" applyFont="1" applyAlignment="1">
      <alignment vertical="top" wrapText="1"/>
    </xf>
    <xf numFmtId="0" fontId="4" fillId="0" borderId="0" xfId="0" applyFont="1" applyAlignment="1">
      <alignment vertical="center"/>
    </xf>
    <xf numFmtId="0" fontId="21" fillId="0" borderId="0" xfId="0" applyFont="1"/>
    <xf numFmtId="0" fontId="0" fillId="0" borderId="9" xfId="0" applyBorder="1"/>
    <xf numFmtId="0" fontId="21" fillId="0" borderId="5" xfId="0" applyFont="1" applyBorder="1" applyAlignment="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xf numFmtId="0" fontId="39" fillId="0" borderId="9" xfId="0" applyFont="1" applyBorder="1"/>
    <xf numFmtId="0" fontId="2" fillId="0" borderId="1" xfId="0" applyFont="1" applyBorder="1" applyAlignment="1">
      <alignment horizontal="center" vertical="top" wrapText="1"/>
    </xf>
    <xf numFmtId="0" fontId="2" fillId="0" borderId="0" xfId="0" applyFont="1" applyAlignment="1">
      <alignment horizontal="right"/>
    </xf>
    <xf numFmtId="0" fontId="2" fillId="0" borderId="5" xfId="0" applyFont="1" applyBorder="1" applyAlignment="1" applyProtection="1">
      <alignment horizontal="left"/>
      <protection locked="0"/>
    </xf>
    <xf numFmtId="0" fontId="2" fillId="0" borderId="6" xfId="0" applyFont="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Font="1" applyAlignment="1">
      <alignment horizontal="left" wrapText="1"/>
    </xf>
    <xf numFmtId="0" fontId="24" fillId="0" borderId="0" xfId="0" applyFont="1" applyAlignment="1">
      <alignment horizontal="center"/>
    </xf>
    <xf numFmtId="0" fontId="0" fillId="0" borderId="0" xfId="0" applyAlignment="1">
      <alignment horizontal="center"/>
    </xf>
    <xf numFmtId="0" fontId="21" fillId="0" borderId="0" xfId="0" applyFont="1" applyAlignment="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Protection="1">
      <protection locked="0"/>
    </xf>
    <xf numFmtId="0" fontId="69" fillId="0" borderId="6" xfId="0" applyFont="1" applyBorder="1" applyProtection="1">
      <protection locked="0"/>
    </xf>
    <xf numFmtId="0" fontId="2" fillId="2" borderId="6" xfId="0" applyFont="1" applyFill="1" applyBorder="1" applyProtection="1">
      <protection locked="0"/>
    </xf>
    <xf numFmtId="0" fontId="8" fillId="0" borderId="0" xfId="0" applyFont="1" applyAlignment="1">
      <alignment horizontal="center"/>
    </xf>
    <xf numFmtId="0" fontId="25" fillId="0" borderId="4" xfId="0" applyFont="1" applyBorder="1" applyAlignment="1">
      <alignment vertical="center"/>
    </xf>
    <xf numFmtId="0" fontId="0" fillId="0" borderId="0" xfId="0" applyAlignment="1">
      <alignment vertical="center"/>
    </xf>
    <xf numFmtId="0" fontId="2" fillId="2" borderId="5" xfId="0" applyFont="1" applyFill="1" applyBorder="1" applyProtection="1">
      <protection locked="0"/>
    </xf>
    <xf numFmtId="0" fontId="69" fillId="0" borderId="5" xfId="0" applyFont="1" applyBorder="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Alignment="1">
      <alignment horizontal="left" vertical="center" wrapText="1"/>
    </xf>
    <xf numFmtId="0" fontId="21" fillId="2" borderId="5" xfId="0" applyFont="1" applyFill="1" applyBorder="1" applyAlignment="1">
      <alignment horizontal="center"/>
    </xf>
    <xf numFmtId="0" fontId="39" fillId="0" borderId="5" xfId="0" applyFont="1" applyBorder="1"/>
    <xf numFmtId="0" fontId="21" fillId="0" borderId="0" xfId="0" applyFont="1" applyAlignment="1">
      <alignment horizontal="right" indent="2"/>
    </xf>
    <xf numFmtId="0" fontId="59" fillId="0" borderId="0" xfId="0" applyFont="1" applyAlignment="1">
      <alignment horizontal="right" indent="2"/>
    </xf>
    <xf numFmtId="0" fontId="39" fillId="0" borderId="0" xfId="0" applyFont="1" applyAlignment="1">
      <alignment horizontal="right" indent="2"/>
    </xf>
    <xf numFmtId="0" fontId="30" fillId="0" borderId="0" xfId="0" applyFont="1" applyAlignment="1">
      <alignment horizontal="center" vertical="center"/>
    </xf>
    <xf numFmtId="0" fontId="21" fillId="0" borderId="5" xfId="0" applyFont="1" applyBorder="1" applyAlignment="1">
      <alignment horizontal="left" indent="1"/>
    </xf>
    <xf numFmtId="0" fontId="85" fillId="0" borderId="5" xfId="0" applyFont="1" applyBorder="1" applyAlignment="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Alignment="1">
      <alignment horizontal="center"/>
    </xf>
    <xf numFmtId="0" fontId="2" fillId="0" borderId="0" xfId="0" applyFont="1" applyAlignment="1">
      <alignment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0" borderId="0" xfId="0" applyFont="1" applyAlignment="1">
      <alignment horizontal="left"/>
    </xf>
    <xf numFmtId="0" fontId="0" fillId="0" borderId="0" xfId="0" applyAlignment="1">
      <alignment horizontal="left"/>
    </xf>
    <xf numFmtId="0" fontId="23" fillId="0" borderId="0" xfId="0" applyFont="1" applyAlignment="1">
      <alignment horizontal="center"/>
    </xf>
    <xf numFmtId="0" fontId="0" fillId="0" borderId="5" xfId="0" applyBorder="1" applyAlignment="1">
      <alignment horizontal="left" indent="1"/>
    </xf>
    <xf numFmtId="0" fontId="5" fillId="0" borderId="0" xfId="0" applyFont="1" applyAlignment="1">
      <alignment horizontal="right"/>
    </xf>
    <xf numFmtId="0" fontId="2" fillId="0" borderId="5" xfId="0" applyFont="1" applyBorder="1" applyProtection="1">
      <protection locked="0"/>
    </xf>
    <xf numFmtId="0" fontId="2" fillId="0" borderId="0" xfId="0" applyFont="1" applyAlignment="1">
      <alignment horizontal="left" wrapText="1"/>
    </xf>
    <xf numFmtId="0" fontId="2" fillId="0" borderId="0" xfId="0" applyFont="1" applyAlignment="1">
      <alignment horizontal="left" vertical="top" wrapText="1"/>
    </xf>
    <xf numFmtId="0" fontId="69" fillId="0" borderId="0" xfId="0" applyFont="1" applyAlignment="1">
      <alignment horizontal="left" vertical="top" wrapText="1"/>
    </xf>
    <xf numFmtId="0" fontId="2" fillId="0" borderId="5" xfId="0" applyFont="1" applyBorder="1" applyAlignment="1">
      <alignment horizontal="left" vertical="top" wrapText="1"/>
    </xf>
    <xf numFmtId="0" fontId="69" fillId="0" borderId="5" xfId="0" applyFont="1" applyBorder="1" applyAlignment="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lignment horizontal="left"/>
    </xf>
    <xf numFmtId="0" fontId="39" fillId="0" borderId="0" xfId="0" applyFont="1" applyAlignment="1">
      <alignment horizontal="left"/>
    </xf>
    <xf numFmtId="0" fontId="39" fillId="0" borderId="9" xfId="0" applyFont="1" applyBorder="1" applyAlignment="1">
      <alignment horizontal="left"/>
    </xf>
    <xf numFmtId="0" fontId="2" fillId="0" borderId="4" xfId="0" applyFont="1" applyBorder="1"/>
    <xf numFmtId="0" fontId="30" fillId="0" borderId="0" xfId="0" applyFont="1" applyAlignment="1">
      <alignment horizontal="center" wrapText="1"/>
    </xf>
    <xf numFmtId="0" fontId="26" fillId="0" borderId="0" xfId="0" applyFont="1"/>
    <xf numFmtId="0" fontId="9" fillId="0" borderId="0" xfId="0" applyFont="1"/>
    <xf numFmtId="0" fontId="2" fillId="9" borderId="3" xfId="0" applyFont="1" applyFill="1" applyBorder="1" applyAlignment="1">
      <alignment horizontal="center" wrapText="1"/>
    </xf>
    <xf numFmtId="0" fontId="2" fillId="9" borderId="6" xfId="0" applyFont="1" applyFill="1" applyBorder="1" applyAlignment="1">
      <alignment horizontal="center" wrapText="1"/>
    </xf>
    <xf numFmtId="0" fontId="2" fillId="9" borderId="2" xfId="0" applyFont="1" applyFill="1" applyBorder="1" applyAlignment="1">
      <alignment horizontal="center" wrapText="1"/>
    </xf>
    <xf numFmtId="0" fontId="2" fillId="0" borderId="4" xfId="0" applyFont="1" applyBorder="1" applyAlignment="1">
      <alignment horizontal="left" wrapText="1"/>
    </xf>
    <xf numFmtId="0" fontId="2" fillId="0" borderId="9" xfId="0" applyFont="1" applyBorder="1" applyAlignment="1">
      <alignment horizontal="left" wrapText="1"/>
    </xf>
    <xf numFmtId="0" fontId="2" fillId="0" borderId="22" xfId="0" applyFont="1" applyBorder="1"/>
    <xf numFmtId="0" fontId="39" fillId="0" borderId="1" xfId="0" applyFont="1" applyBorder="1"/>
    <xf numFmtId="0" fontId="25" fillId="0" borderId="0" xfId="0" applyFont="1"/>
    <xf numFmtId="0" fontId="21" fillId="10" borderId="0" xfId="0" applyFont="1" applyFill="1" applyAlignment="1">
      <alignment horizontal="left" vertical="top" wrapText="1"/>
    </xf>
    <xf numFmtId="0" fontId="83" fillId="0" borderId="0" xfId="0" applyFont="1" applyAlignment="1">
      <alignment horizontal="center"/>
    </xf>
    <xf numFmtId="0" fontId="81" fillId="0" borderId="0" xfId="0" applyFont="1" applyAlignment="1">
      <alignment horizontal="center"/>
    </xf>
    <xf numFmtId="0" fontId="26" fillId="0" borderId="0" xfId="0" applyFont="1" applyAlignment="1">
      <alignment horizontal="left"/>
    </xf>
    <xf numFmtId="0" fontId="9" fillId="0" borderId="0" xfId="0" applyFont="1" applyAlignment="1">
      <alignment horizontal="left"/>
    </xf>
    <xf numFmtId="0" fontId="2" fillId="0" borderId="9" xfId="0" applyFont="1" applyBorder="1"/>
    <xf numFmtId="0" fontId="2" fillId="4" borderId="3" xfId="0" applyFont="1" applyFill="1" applyBorder="1" applyAlignment="1">
      <alignment horizontal="center" wrapText="1"/>
    </xf>
    <xf numFmtId="0" fontId="2" fillId="4" borderId="6" xfId="0" applyFont="1" applyFill="1" applyBorder="1" applyAlignment="1">
      <alignment horizontal="center"/>
    </xf>
    <xf numFmtId="0" fontId="2" fillId="0" borderId="10" xfId="0" applyFont="1" applyBorder="1"/>
    <xf numFmtId="0" fontId="97" fillId="0" borderId="9" xfId="0" applyFont="1" applyBorder="1"/>
    <xf numFmtId="0" fontId="2" fillId="0" borderId="4" xfId="0" applyFont="1" applyBorder="1" applyAlignment="1">
      <alignment wrapText="1"/>
    </xf>
    <xf numFmtId="0" fontId="2" fillId="0" borderId="9" xfId="0" applyFont="1" applyBorder="1" applyAlignment="1">
      <alignment wrapText="1"/>
    </xf>
    <xf numFmtId="0" fontId="21" fillId="4" borderId="4" xfId="0" applyFont="1" applyFill="1" applyBorder="1" applyAlignment="1">
      <alignment vertical="center" wrapText="1"/>
    </xf>
    <xf numFmtId="0" fontId="19" fillId="3" borderId="0" xfId="0" applyFont="1" applyFill="1" applyAlignment="1">
      <alignment horizontal="left" wrapText="1"/>
    </xf>
    <xf numFmtId="0" fontId="25" fillId="3" borderId="0" xfId="0" applyFont="1" applyFill="1" applyAlignment="1">
      <alignment horizontal="left" wrapText="1"/>
    </xf>
    <xf numFmtId="0" fontId="16" fillId="0" borderId="0" xfId="0" applyFont="1" applyAlignment="1">
      <alignment horizontal="center" textRotation="180"/>
    </xf>
    <xf numFmtId="0" fontId="0" fillId="0" borderId="0" xfId="0" applyAlignment="1">
      <alignment horizontal="left" vertical="top" wrapText="1"/>
    </xf>
    <xf numFmtId="0" fontId="25" fillId="0" borderId="4" xfId="0" applyFont="1" applyBorder="1" applyAlignment="1">
      <alignment horizontal="center" vertical="top" textRotation="180"/>
    </xf>
    <xf numFmtId="0" fontId="0" fillId="0" borderId="4" xfId="0" applyBorder="1"/>
    <xf numFmtId="0" fontId="19" fillId="0" borderId="4" xfId="0" applyFont="1" applyBorder="1" applyAlignment="1">
      <alignment horizontal="left" vertical="top" textRotation="180"/>
    </xf>
    <xf numFmtId="0" fontId="85" fillId="0" borderId="4" xfId="0" applyFont="1" applyBorder="1" applyAlignment="1">
      <alignment horizontal="left" vertical="top" textRotation="180"/>
    </xf>
    <xf numFmtId="0" fontId="85" fillId="0" borderId="4" xfId="0" applyFont="1" applyBorder="1"/>
    <xf numFmtId="0" fontId="25" fillId="0" borderId="0" xfId="0" applyFont="1" applyAlignment="1">
      <alignment horizontal="left" vertical="top" textRotation="180"/>
    </xf>
    <xf numFmtId="0" fontId="2" fillId="0" borderId="0" xfId="0" applyFont="1" applyAlignment="1">
      <alignment horizontal="center" textRotation="180"/>
    </xf>
    <xf numFmtId="0" fontId="11" fillId="0" borderId="0" xfId="0" applyFont="1"/>
    <xf numFmtId="0" fontId="2" fillId="3" borderId="3" xfId="0" applyFont="1" applyFill="1" applyBorder="1" applyAlignment="1">
      <alignment horizontal="center"/>
    </xf>
    <xf numFmtId="0" fontId="2" fillId="3" borderId="6" xfId="0" applyFont="1" applyFill="1" applyBorder="1" applyAlignment="1">
      <alignment horizontal="center"/>
    </xf>
    <xf numFmtId="0" fontId="2" fillId="3" borderId="2" xfId="0" applyFont="1" applyFill="1" applyBorder="1" applyAlignment="1">
      <alignment horizontal="center"/>
    </xf>
    <xf numFmtId="0" fontId="2" fillId="3" borderId="2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13" fillId="0" borderId="0" xfId="0" applyFont="1" applyAlignment="1">
      <alignment horizontal="center" vertical="top" textRotation="180"/>
    </xf>
    <xf numFmtId="0" fontId="2" fillId="0" borderId="0" xfId="0" applyFont="1" applyAlignment="1">
      <alignment horizontal="center" vertical="top" textRotation="180"/>
    </xf>
    <xf numFmtId="0" fontId="18" fillId="0" borderId="0" xfId="0" applyFont="1" applyAlignment="1">
      <alignment wrapText="1"/>
    </xf>
    <xf numFmtId="0" fontId="2" fillId="4" borderId="3"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2" xfId="0" applyFont="1" applyFill="1" applyBorder="1" applyAlignment="1">
      <alignment horizontal="center" vertical="center"/>
    </xf>
    <xf numFmtId="0" fontId="18"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21"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4" xfId="0" applyFont="1" applyBorder="1" applyAlignment="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xf numFmtId="0" fontId="0" fillId="0" borderId="13" xfId="0" applyBorder="1"/>
    <xf numFmtId="0" fontId="21" fillId="0" borderId="4" xfId="0" applyFont="1" applyBorder="1" applyAlignment="1">
      <alignment horizontal="right"/>
    </xf>
    <xf numFmtId="0" fontId="21" fillId="0" borderId="9" xfId="0" applyFont="1" applyBorder="1" applyAlignment="1">
      <alignment horizontal="right"/>
    </xf>
    <xf numFmtId="0" fontId="18" fillId="0" borderId="4" xfId="0" applyFont="1" applyBorder="1" applyAlignment="1" applyProtection="1">
      <alignment vertical="center"/>
      <protection locked="0"/>
    </xf>
    <xf numFmtId="0" fontId="18" fillId="0" borderId="11" xfId="0" applyFont="1" applyBorder="1" applyAlignment="1">
      <alignment horizontal="center"/>
    </xf>
    <xf numFmtId="0" fontId="18" fillId="0" borderId="5" xfId="0" applyFont="1" applyBorder="1" applyAlignment="1">
      <alignment horizontal="center"/>
    </xf>
    <xf numFmtId="0" fontId="9" fillId="0" borderId="0" xfId="0" applyFont="1" applyAlignment="1">
      <alignment horizontal="center"/>
    </xf>
    <xf numFmtId="0" fontId="18" fillId="4" borderId="3" xfId="0" applyFont="1" applyFill="1" applyBorder="1" applyAlignment="1">
      <alignment horizontal="center"/>
    </xf>
    <xf numFmtId="0" fontId="18" fillId="4" borderId="2" xfId="0" applyFont="1" applyFill="1" applyBorder="1" applyAlignment="1">
      <alignment horizontal="center"/>
    </xf>
    <xf numFmtId="0" fontId="21" fillId="0" borderId="4" xfId="0" applyFont="1" applyBorder="1"/>
    <xf numFmtId="0" fontId="21" fillId="0" borderId="9" xfId="0" applyFont="1" applyBorder="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lignment horizontal="center" vertical="center"/>
    </xf>
    <xf numFmtId="0" fontId="18" fillId="0" borderId="5"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vertical="center"/>
    </xf>
    <xf numFmtId="0" fontId="97" fillId="0" borderId="0" xfId="0" applyFont="1" applyAlignment="1">
      <alignment horizontal="left" vertical="top" textRotation="180"/>
    </xf>
    <xf numFmtId="0" fontId="31" fillId="0" borderId="11" xfId="0" applyFont="1" applyBorder="1" applyAlignment="1">
      <alignment horizontal="center"/>
    </xf>
    <xf numFmtId="0" fontId="100" fillId="0" borderId="13" xfId="0" applyFont="1" applyBorder="1" applyAlignment="1">
      <alignment horizontal="center"/>
    </xf>
    <xf numFmtId="0" fontId="2" fillId="0" borderId="0" xfId="0" applyFont="1" applyAlignment="1">
      <alignment horizontal="right" textRotation="180"/>
    </xf>
    <xf numFmtId="0" fontId="69" fillId="0" borderId="4" xfId="0" applyFont="1" applyBorder="1" applyAlignment="1">
      <alignment horizontal="left" vertical="top" textRotation="180"/>
    </xf>
    <xf numFmtId="0" fontId="2" fillId="0" borderId="5" xfId="0" applyFont="1" applyBorder="1" applyAlignment="1">
      <alignment vertical="top" wrapText="1"/>
    </xf>
    <xf numFmtId="0" fontId="2" fillId="9" borderId="21" xfId="0" applyFont="1" applyFill="1" applyBorder="1" applyAlignment="1">
      <alignment horizontal="center" vertical="center" wrapText="1"/>
    </xf>
    <xf numFmtId="0" fontId="2" fillId="9" borderId="12" xfId="0" applyFont="1" applyFill="1" applyBorder="1" applyAlignment="1">
      <alignment horizontal="center" vertical="center" wrapText="1"/>
    </xf>
    <xf numFmtId="167" fontId="2" fillId="9" borderId="21" xfId="0" applyNumberFormat="1" applyFont="1" applyFill="1" applyBorder="1" applyAlignment="1">
      <alignment horizontal="center" vertical="center" textRotation="180" wrapText="1"/>
    </xf>
    <xf numFmtId="167" fontId="2" fillId="9" borderId="12" xfId="0" applyNumberFormat="1" applyFont="1" applyFill="1" applyBorder="1" applyAlignment="1">
      <alignment horizontal="center" vertical="center" textRotation="180" wrapText="1"/>
    </xf>
    <xf numFmtId="0" fontId="2" fillId="9" borderId="22" xfId="0" applyFont="1" applyFill="1" applyBorder="1" applyAlignment="1">
      <alignment horizontal="center" vertical="center" wrapText="1"/>
    </xf>
    <xf numFmtId="0" fontId="2" fillId="9" borderId="11" xfId="0" applyFont="1" applyFill="1" applyBorder="1" applyAlignment="1">
      <alignment horizontal="center" vertical="center" wrapText="1"/>
    </xf>
    <xf numFmtId="167" fontId="2" fillId="9" borderId="31" xfId="0" applyNumberFormat="1" applyFont="1" applyFill="1" applyBorder="1" applyAlignment="1">
      <alignment horizontal="center" vertical="center" textRotation="180" wrapText="1"/>
    </xf>
    <xf numFmtId="167" fontId="2" fillId="9" borderId="16" xfId="0" applyNumberFormat="1" applyFont="1" applyFill="1" applyBorder="1" applyAlignment="1">
      <alignment horizontal="center" vertical="center" textRotation="180" wrapText="1"/>
    </xf>
    <xf numFmtId="0" fontId="2" fillId="9" borderId="21" xfId="0" applyFont="1" applyFill="1" applyBorder="1" applyAlignment="1">
      <alignment horizontal="center" vertical="center" textRotation="180" wrapText="1"/>
    </xf>
    <xf numFmtId="0" fontId="2" fillId="9" borderId="12" xfId="0" applyFont="1" applyFill="1" applyBorder="1" applyAlignment="1">
      <alignment horizontal="center" vertical="center" textRotation="180" wrapText="1"/>
    </xf>
    <xf numFmtId="0" fontId="11" fillId="11" borderId="29" xfId="0" applyFont="1" applyFill="1" applyBorder="1" applyAlignment="1">
      <alignment horizontal="center" vertical="center" wrapText="1"/>
    </xf>
    <xf numFmtId="0" fontId="11" fillId="11" borderId="27" xfId="0" applyFont="1" applyFill="1" applyBorder="1" applyAlignment="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Alignment="1">
      <alignment horizontal="center" vertical="center" textRotation="180"/>
    </xf>
    <xf numFmtId="0" fontId="5" fillId="0" borderId="0" xfId="0" applyFont="1" applyAlignment="1">
      <alignment horizontal="center" vertical="center"/>
    </xf>
    <xf numFmtId="0" fontId="69" fillId="0" borderId="0" xfId="0" applyFont="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Alignment="1">
      <alignment vertical="center"/>
    </xf>
    <xf numFmtId="0" fontId="39" fillId="0" borderId="12" xfId="0" applyFont="1" applyBorder="1" applyAlignment="1">
      <alignment horizontal="center" vertical="center" textRotation="180" wrapText="1"/>
    </xf>
    <xf numFmtId="0" fontId="2" fillId="0" borderId="4" xfId="0" applyFont="1" applyBorder="1" applyAlignment="1">
      <alignment horizontal="left"/>
    </xf>
    <xf numFmtId="0" fontId="0" fillId="0" borderId="9" xfId="0" applyBorder="1" applyAlignment="1">
      <alignment horizontal="left"/>
    </xf>
    <xf numFmtId="0" fontId="36" fillId="0" borderId="4" xfId="0" applyFont="1" applyBorder="1"/>
    <xf numFmtId="0" fontId="2" fillId="0" borderId="11" xfId="0" applyFont="1" applyBorder="1" applyAlignment="1">
      <alignment horizontal="left" wrapText="1"/>
    </xf>
    <xf numFmtId="0" fontId="2" fillId="0" borderId="5" xfId="0" applyFont="1" applyBorder="1" applyAlignment="1">
      <alignment horizontal="left" wrapText="1"/>
    </xf>
    <xf numFmtId="0" fontId="2" fillId="0" borderId="13" xfId="0" applyFont="1" applyBorder="1" applyAlignment="1">
      <alignment horizontal="left" wrapText="1"/>
    </xf>
    <xf numFmtId="0" fontId="21" fillId="0" borderId="2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xf numFmtId="0" fontId="39" fillId="0" borderId="9" xfId="0" applyFont="1" applyBorder="1" applyAlignment="1">
      <alignment horizontal="right"/>
    </xf>
    <xf numFmtId="0" fontId="2" fillId="0" borderId="4" xfId="0" applyFont="1" applyBorder="1" applyAlignment="1">
      <alignment horizontal="right"/>
    </xf>
    <xf numFmtId="0" fontId="69" fillId="0" borderId="0" xfId="0" applyFont="1" applyAlignment="1">
      <alignment horizontal="right"/>
    </xf>
    <xf numFmtId="0" fontId="69" fillId="0" borderId="9" xfId="0" applyFont="1" applyBorder="1" applyAlignment="1">
      <alignment horizontal="right"/>
    </xf>
    <xf numFmtId="0" fontId="69" fillId="0" borderId="0" xfId="0" applyFont="1" applyAlignment="1">
      <alignment wrapText="1"/>
    </xf>
    <xf numFmtId="0" fontId="69" fillId="0" borderId="9" xfId="0" applyFont="1" applyBorder="1" applyAlignment="1">
      <alignment wrapText="1"/>
    </xf>
    <xf numFmtId="0" fontId="21" fillId="0" borderId="4" xfId="0" applyFont="1" applyBorder="1" applyAlignment="1">
      <alignment horizontal="left"/>
    </xf>
    <xf numFmtId="0" fontId="21" fillId="0" borderId="0" xfId="0" applyFont="1" applyAlignment="1">
      <alignment horizontal="left"/>
    </xf>
    <xf numFmtId="0" fontId="21" fillId="0" borderId="9" xfId="0" applyFont="1" applyBorder="1" applyAlignment="1">
      <alignment horizontal="left"/>
    </xf>
    <xf numFmtId="0" fontId="19" fillId="3" borderId="0" xfId="0" applyFont="1" applyFill="1" applyAlignment="1">
      <alignment horizontal="left" vertical="center"/>
    </xf>
    <xf numFmtId="0" fontId="2" fillId="3" borderId="0" xfId="0" applyFont="1" applyFill="1" applyAlignment="1">
      <alignment horizontal="left" vertical="center"/>
    </xf>
    <xf numFmtId="0" fontId="39" fillId="0" borderId="0" xfId="0" applyFont="1" applyAlignment="1">
      <alignment vertical="center"/>
    </xf>
    <xf numFmtId="0" fontId="18" fillId="0" borderId="5" xfId="0" applyFont="1" applyBorder="1"/>
    <xf numFmtId="0" fontId="18" fillId="0" borderId="13" xfId="0" applyFont="1" applyBorder="1"/>
    <xf numFmtId="0" fontId="2" fillId="4" borderId="7" xfId="0" applyFont="1" applyFill="1" applyBorder="1" applyAlignment="1">
      <alignment horizontal="center" vertical="center" wrapText="1"/>
    </xf>
    <xf numFmtId="0" fontId="36" fillId="0" borderId="22" xfId="0" applyFont="1" applyBorder="1" applyAlignment="1">
      <alignment horizontal="left"/>
    </xf>
    <xf numFmtId="0" fontId="36" fillId="0" borderId="10" xfId="0" applyFont="1" applyBorder="1" applyAlignment="1">
      <alignment horizontal="left"/>
    </xf>
    <xf numFmtId="0" fontId="2" fillId="0" borderId="0" xfId="0" applyFont="1" applyAlignment="1">
      <alignment horizontal="center"/>
    </xf>
    <xf numFmtId="0" fontId="2" fillId="4" borderId="7" xfId="0" applyFont="1" applyFill="1" applyBorder="1" applyAlignment="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lignment horizontal="left"/>
    </xf>
    <xf numFmtId="0" fontId="75" fillId="0" borderId="0" xfId="0" applyFont="1"/>
    <xf numFmtId="0" fontId="75" fillId="0" borderId="9" xfId="0" applyFont="1" applyBorder="1"/>
    <xf numFmtId="0" fontId="2" fillId="3" borderId="3"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97" fillId="0" borderId="0" xfId="0" applyFont="1"/>
    <xf numFmtId="0" fontId="5" fillId="0" borderId="0" xfId="0" applyFont="1" applyAlignment="1">
      <alignment horizontal="right" vertical="center"/>
    </xf>
    <xf numFmtId="0" fontId="0" fillId="0" borderId="0" xfId="0" applyAlignment="1">
      <alignment horizontal="right" vertical="center"/>
    </xf>
    <xf numFmtId="0" fontId="36" fillId="0" borderId="0" xfId="0" applyFont="1"/>
    <xf numFmtId="0" fontId="36" fillId="0" borderId="9" xfId="0" applyFont="1" applyBorder="1"/>
    <xf numFmtId="0" fontId="2" fillId="0" borderId="11" xfId="0" applyFont="1" applyBorder="1" applyAlignment="1">
      <alignment horizontal="center"/>
    </xf>
    <xf numFmtId="0" fontId="2" fillId="0" borderId="5" xfId="0" applyFont="1" applyBorder="1" applyAlignment="1">
      <alignment horizontal="center"/>
    </xf>
    <xf numFmtId="0" fontId="2" fillId="0" borderId="13" xfId="0" applyFont="1" applyBorder="1" applyAlignment="1">
      <alignment horizontal="center"/>
    </xf>
    <xf numFmtId="0" fontId="36" fillId="0" borderId="22" xfId="0" applyFont="1" applyBorder="1"/>
    <xf numFmtId="0" fontId="36" fillId="0" borderId="1" xfId="0" applyFont="1" applyBorder="1"/>
    <xf numFmtId="0" fontId="36" fillId="0" borderId="10" xfId="0" applyFont="1" applyBorder="1"/>
    <xf numFmtId="0" fontId="2" fillId="0" borderId="0" xfId="0" applyFont="1" applyAlignment="1">
      <alignment horizontal="left" vertical="top" textRotation="180"/>
    </xf>
    <xf numFmtId="0" fontId="21" fillId="0" borderId="4" xfId="0" applyFont="1" applyBorder="1" applyAlignment="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wrapText="1"/>
      <protection locked="0"/>
    </xf>
    <xf numFmtId="0" fontId="0" fillId="0" borderId="9" xfId="0" applyBorder="1" applyAlignment="1" applyProtection="1">
      <alignment wrapText="1"/>
      <protection locked="0"/>
    </xf>
    <xf numFmtId="0" fontId="11" fillId="0" borderId="4" xfId="0" applyFont="1" applyBorder="1" applyAlignment="1">
      <alignment horizontal="left"/>
    </xf>
    <xf numFmtId="0" fontId="11" fillId="0" borderId="4" xfId="0" applyFont="1" applyBorder="1"/>
    <xf numFmtId="0" fontId="80" fillId="0" borderId="0" xfId="0" applyFont="1"/>
    <xf numFmtId="0" fontId="80" fillId="0" borderId="9" xfId="0" applyFont="1" applyBorder="1"/>
    <xf numFmtId="0" fontId="11" fillId="0" borderId="3" xfId="0" applyFont="1" applyBorder="1" applyAlignment="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Alignment="1">
      <alignment horizontal="center" vertical="top" textRotation="180"/>
    </xf>
    <xf numFmtId="0" fontId="80" fillId="0" borderId="0" xfId="0" applyFont="1" applyAlignment="1">
      <alignment horizontal="center" vertical="top"/>
    </xf>
    <xf numFmtId="0" fontId="24" fillId="0" borderId="0" xfId="0" applyFont="1" applyAlignment="1">
      <alignment horizontal="right"/>
    </xf>
    <xf numFmtId="0" fontId="25" fillId="0" borderId="0" xfId="0" applyFont="1" applyAlignment="1">
      <alignment horizontal="right"/>
    </xf>
    <xf numFmtId="0" fontId="2" fillId="0" borderId="4" xfId="0" applyFont="1" applyBorder="1" applyAlignment="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lignment horizontal="center"/>
    </xf>
    <xf numFmtId="0" fontId="8" fillId="11" borderId="22" xfId="0" applyFont="1" applyFill="1" applyBorder="1" applyAlignment="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22" fillId="0" borderId="0" xfId="0" applyFont="1" applyAlignment="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xf numFmtId="0" fontId="39" fillId="0" borderId="11" xfId="0" applyFont="1" applyBorder="1"/>
    <xf numFmtId="0" fontId="11" fillId="10" borderId="3"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9" xfId="0" applyFont="1" applyBorder="1"/>
    <xf numFmtId="0" fontId="11" fillId="9" borderId="21" xfId="0" applyFont="1" applyFill="1" applyBorder="1" applyAlignment="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lignment horizontal="center"/>
    </xf>
    <xf numFmtId="0" fontId="11" fillId="4" borderId="6" xfId="0" applyFont="1" applyFill="1" applyBorder="1" applyAlignment="1">
      <alignment horizontal="center"/>
    </xf>
    <xf numFmtId="0" fontId="11" fillId="4" borderId="2" xfId="0" applyFont="1" applyFill="1" applyBorder="1" applyAlignment="1">
      <alignment horizontal="center"/>
    </xf>
    <xf numFmtId="0" fontId="11" fillId="0" borderId="22" xfId="0" applyFont="1" applyBorder="1" applyAlignment="1">
      <alignment horizontal="left"/>
    </xf>
    <xf numFmtId="0" fontId="25" fillId="0" borderId="0" xfId="0" applyFont="1" applyAlignment="1">
      <alignment horizontal="center" vertical="center"/>
    </xf>
    <xf numFmtId="0" fontId="4" fillId="11" borderId="0" xfId="0" applyFont="1" applyFill="1" applyAlignment="1">
      <alignment horizontal="left" vertical="top" wrapText="1"/>
    </xf>
    <xf numFmtId="0" fontId="70" fillId="12" borderId="0" xfId="0" applyFont="1" applyFill="1" applyAlignment="1">
      <alignment wrapText="1"/>
    </xf>
    <xf numFmtId="0" fontId="4" fillId="0" borderId="4" xfId="0" applyFont="1" applyBorder="1" applyAlignment="1">
      <alignment horizontal="center"/>
    </xf>
    <xf numFmtId="0" fontId="4" fillId="0" borderId="9" xfId="0" applyFont="1" applyBorder="1" applyAlignment="1">
      <alignment horizontal="center"/>
    </xf>
    <xf numFmtId="0" fontId="4" fillId="0" borderId="4" xfId="0" applyFont="1" applyBorder="1"/>
    <xf numFmtId="0" fontId="4" fillId="0" borderId="9" xfId="0" applyFont="1" applyBorder="1"/>
    <xf numFmtId="0" fontId="4" fillId="0" borderId="11" xfId="0" applyFont="1" applyBorder="1"/>
    <xf numFmtId="0" fontId="4" fillId="0" borderId="5" xfId="0" applyFont="1" applyBorder="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lignment vertical="top" wrapText="1"/>
    </xf>
    <xf numFmtId="0" fontId="4" fillId="0" borderId="9" xfId="0" applyFont="1" applyBorder="1" applyAlignment="1">
      <alignment vertical="top"/>
    </xf>
    <xf numFmtId="0" fontId="4" fillId="0" borderId="4" xfId="0" applyFont="1" applyBorder="1" applyAlignment="1">
      <alignment wrapText="1"/>
    </xf>
    <xf numFmtId="0" fontId="110" fillId="0" borderId="4" xfId="0" applyFont="1" applyBorder="1" applyAlignment="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xf numFmtId="0" fontId="4" fillId="0" borderId="4" xfId="0" applyFont="1" applyBorder="1" applyAlignment="1">
      <alignment vertical="center"/>
    </xf>
    <xf numFmtId="0" fontId="78" fillId="0" borderId="0" xfId="0" applyFont="1" applyAlignment="1">
      <alignment vertical="center"/>
    </xf>
    <xf numFmtId="0" fontId="4" fillId="0" borderId="0" xfId="0" applyFont="1" applyAlignment="1">
      <alignment horizontal="left" vertical="top"/>
    </xf>
    <xf numFmtId="0" fontId="109" fillId="4" borderId="3" xfId="0" applyFont="1" applyFill="1" applyBorder="1" applyAlignment="1">
      <alignment horizontal="center" vertical="center" wrapText="1"/>
    </xf>
    <xf numFmtId="0" fontId="109" fillId="4" borderId="6" xfId="0" applyFont="1" applyFill="1" applyBorder="1" applyAlignment="1">
      <alignment horizontal="center" vertical="center" wrapText="1"/>
    </xf>
    <xf numFmtId="0" fontId="109" fillId="4" borderId="2" xfId="0" applyFont="1" applyFill="1" applyBorder="1" applyAlignment="1">
      <alignment horizontal="center" vertical="center" wrapText="1"/>
    </xf>
    <xf numFmtId="0" fontId="101" fillId="4" borderId="21" xfId="0" applyFont="1" applyFill="1" applyBorder="1" applyAlignment="1">
      <alignment horizontal="center" vertical="center" wrapText="1"/>
    </xf>
    <xf numFmtId="0" fontId="101" fillId="3" borderId="12" xfId="0" applyFont="1" applyFill="1" applyBorder="1" applyAlignment="1">
      <alignment horizontal="center" vertical="center" wrapText="1"/>
    </xf>
    <xf numFmtId="0" fontId="37" fillId="0" borderId="0" xfId="0" applyFont="1" applyAlignment="1">
      <alignment horizontal="left"/>
    </xf>
    <xf numFmtId="0" fontId="60" fillId="0" borderId="0" xfId="0" applyFont="1"/>
    <xf numFmtId="0" fontId="41" fillId="0" borderId="0" xfId="0" applyFont="1" applyAlignment="1">
      <alignment horizontal="center"/>
    </xf>
    <xf numFmtId="0" fontId="101" fillId="4" borderId="22" xfId="0" applyFont="1" applyFill="1" applyBorder="1" applyAlignment="1">
      <alignment horizontal="center" vertical="center" wrapText="1"/>
    </xf>
    <xf numFmtId="0" fontId="101" fillId="3" borderId="10" xfId="0" applyFont="1" applyFill="1" applyBorder="1" applyAlignment="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Alignment="1">
      <alignment horizontal="left" textRotation="180"/>
    </xf>
    <xf numFmtId="0" fontId="37" fillId="0" borderId="0" xfId="0" applyFont="1" applyAlignment="1">
      <alignment horizontal="center"/>
    </xf>
    <xf numFmtId="0" fontId="25" fillId="0" borderId="0" xfId="0" applyFont="1" applyAlignment="1">
      <alignment horizont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 xfId="0" applyFont="1" applyBorder="1" applyAlignment="1">
      <alignment horizontal="center"/>
    </xf>
    <xf numFmtId="0" fontId="78" fillId="0" borderId="1" xfId="0" applyFont="1" applyBorder="1" applyAlignment="1">
      <alignment horizontal="center"/>
    </xf>
    <xf numFmtId="0" fontId="4" fillId="0" borderId="0" xfId="0" applyFont="1" applyAlignment="1">
      <alignment horizontal="center" vertical="top" wrapText="1"/>
    </xf>
    <xf numFmtId="0" fontId="75" fillId="0" borderId="0" xfId="0" applyFont="1" applyAlignment="1">
      <alignment horizontal="left"/>
    </xf>
    <xf numFmtId="0" fontId="75" fillId="0" borderId="0" xfId="0" applyFont="1" applyAlignment="1">
      <alignment horizontal="right"/>
    </xf>
    <xf numFmtId="0" fontId="104" fillId="0" borderId="5" xfId="0" applyFont="1" applyBorder="1" applyAlignment="1">
      <alignment horizontal="left" indent="1"/>
    </xf>
    <xf numFmtId="0" fontId="98" fillId="0" borderId="0" xfId="0" applyFont="1" applyAlignment="1">
      <alignment horizontal="center" vertical="center" textRotation="180"/>
    </xf>
    <xf numFmtId="0" fontId="81" fillId="0" borderId="0" xfId="0" applyFont="1"/>
    <xf numFmtId="0" fontId="14" fillId="0" borderId="0" xfId="0" applyFont="1" applyAlignment="1">
      <alignment horizontal="center" vertical="center"/>
    </xf>
    <xf numFmtId="0" fontId="39" fillId="0" borderId="2" xfId="0" applyFont="1" applyBorder="1" applyAlignment="1">
      <alignment horizontal="center" wrapTex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lignment horizontal="left" wrapText="1" indent="1"/>
    </xf>
    <xf numFmtId="0" fontId="85" fillId="0" borderId="5" xfId="0" applyFont="1" applyBorder="1" applyAlignment="1">
      <alignment horizontal="left" wrapText="1" indent="1"/>
    </xf>
    <xf numFmtId="0" fontId="25" fillId="0" borderId="0" xfId="0" applyFont="1" applyAlignment="1">
      <alignment horizontal="center" textRotation="180"/>
    </xf>
    <xf numFmtId="0" fontId="21" fillId="4" borderId="21"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0" borderId="12" xfId="0" applyFont="1" applyBorder="1" applyAlignment="1">
      <alignment horizontal="center" vertical="center" wrapText="1"/>
    </xf>
    <xf numFmtId="0" fontId="11" fillId="0" borderId="0" xfId="0" applyFont="1" applyAlignment="1">
      <alignment horizontal="center"/>
    </xf>
    <xf numFmtId="0" fontId="19" fillId="0" borderId="0" xfId="0" applyFont="1" applyAlignment="1">
      <alignment horizontal="left" vertical="center" textRotation="180"/>
    </xf>
    <xf numFmtId="0" fontId="104" fillId="0" borderId="0" xfId="0" applyFont="1" applyAlignment="1">
      <alignment horizontal="left" vertical="center" textRotation="180"/>
    </xf>
    <xf numFmtId="0" fontId="4" fillId="0" borderId="0" xfId="0" applyFont="1" applyAlignment="1">
      <alignment horizontal="right"/>
    </xf>
    <xf numFmtId="0" fontId="22" fillId="0" borderId="0" xfId="0" applyFont="1" applyAlignment="1">
      <alignment horizontal="center" vertical="center"/>
    </xf>
    <xf numFmtId="0" fontId="16" fillId="0" borderId="0" xfId="0" applyFont="1" applyAlignment="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lignment horizontal="center" vertical="center" wrapText="1"/>
    </xf>
    <xf numFmtId="0" fontId="11" fillId="4" borderId="7" xfId="0" applyFont="1" applyFill="1" applyBorder="1" applyAlignment="1">
      <alignment horizontal="center" vertical="center"/>
    </xf>
    <xf numFmtId="0" fontId="11" fillId="3" borderId="7" xfId="0" applyFont="1" applyFill="1" applyBorder="1" applyAlignment="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xf numFmtId="0" fontId="16" fillId="0" borderId="11" xfId="0" applyFont="1" applyBorder="1" applyAlignment="1">
      <alignment horizontal="left"/>
    </xf>
    <xf numFmtId="0" fontId="2" fillId="0" borderId="4" xfId="0" applyFont="1" applyBorder="1" applyAlignment="1">
      <alignment vertical="top" textRotation="180"/>
    </xf>
    <xf numFmtId="0" fontId="75" fillId="0" borderId="4" xfId="0" applyFont="1" applyBorder="1" applyAlignment="1">
      <alignment vertical="top" textRotation="180"/>
    </xf>
    <xf numFmtId="0" fontId="19" fillId="0" borderId="4" xfId="0" applyFont="1" applyBorder="1" applyAlignment="1">
      <alignment horizontal="center" vertical="top" textRotation="180"/>
    </xf>
    <xf numFmtId="0" fontId="85" fillId="0" borderId="4" xfId="0" applyFont="1" applyBorder="1" applyAlignment="1">
      <alignment horizontal="center" vertical="top" textRotation="180"/>
    </xf>
    <xf numFmtId="0" fontId="2" fillId="0" borderId="0" xfId="0" applyFont="1" applyAlignment="1">
      <alignment horizontal="left" textRotation="180"/>
    </xf>
    <xf numFmtId="0" fontId="2" fillId="4" borderId="21" xfId="0" applyFont="1" applyFill="1" applyBorder="1" applyAlignment="1">
      <alignment horizontal="center" vertical="top" wrapText="1"/>
    </xf>
    <xf numFmtId="0" fontId="2" fillId="4" borderId="12" xfId="0" applyFont="1" applyFill="1" applyBorder="1" applyAlignment="1">
      <alignment horizontal="center" vertical="top" wrapText="1"/>
    </xf>
    <xf numFmtId="0" fontId="61" fillId="0" borderId="0" xfId="0" applyFont="1" applyAlignment="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lignment horizontal="center" vertical="center" wrapText="1"/>
    </xf>
    <xf numFmtId="0" fontId="18" fillId="4" borderId="6" xfId="0" applyFont="1" applyFill="1" applyBorder="1" applyAlignment="1">
      <alignment horizontal="center" vertical="center"/>
    </xf>
    <xf numFmtId="0" fontId="46" fillId="0" borderId="0" xfId="0" applyFont="1" applyAlignment="1">
      <alignment horizontal="right"/>
    </xf>
    <xf numFmtId="0" fontId="46" fillId="0" borderId="4" xfId="0" applyFont="1" applyBorder="1"/>
    <xf numFmtId="0" fontId="49" fillId="0" borderId="5" xfId="0" applyFont="1" applyBorder="1" applyAlignment="1">
      <alignment horizontal="left"/>
    </xf>
    <xf numFmtId="0" fontId="46" fillId="0" borderId="0" xfId="0" applyFont="1"/>
    <xf numFmtId="0" fontId="93" fillId="0" borderId="0" xfId="0" applyFont="1" applyAlignment="1">
      <alignment horizontal="center"/>
    </xf>
    <xf numFmtId="0" fontId="55" fillId="0" borderId="0" xfId="0" applyFont="1" applyAlignment="1">
      <alignment horizontal="center"/>
    </xf>
    <xf numFmtId="0" fontId="46" fillId="0" borderId="0" xfId="0" applyFont="1" applyAlignment="1">
      <alignment horizontal="center"/>
    </xf>
    <xf numFmtId="0" fontId="46" fillId="4" borderId="22" xfId="0" applyFont="1" applyFill="1" applyBorder="1" applyAlignment="1">
      <alignment horizontal="center" vertical="center" wrapText="1"/>
    </xf>
    <xf numFmtId="0" fontId="46" fillId="4" borderId="1" xfId="0" applyFont="1" applyFill="1" applyBorder="1" applyAlignment="1">
      <alignment horizontal="center" vertical="center"/>
    </xf>
    <xf numFmtId="0" fontId="46" fillId="4" borderId="11" xfId="0" applyFont="1" applyFill="1" applyBorder="1" applyAlignment="1">
      <alignment horizontal="center" vertical="center"/>
    </xf>
    <xf numFmtId="0" fontId="46" fillId="4" borderId="5" xfId="0" applyFont="1" applyFill="1" applyBorder="1" applyAlignment="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lignment horizontal="center" vertical="center" wrapText="1"/>
    </xf>
    <xf numFmtId="0" fontId="46" fillId="4" borderId="12" xfId="0" applyFont="1" applyFill="1" applyBorder="1" applyAlignment="1">
      <alignment horizontal="center" vertical="center" wrapText="1"/>
    </xf>
    <xf numFmtId="0" fontId="54" fillId="0" borderId="22" xfId="0" applyFont="1" applyBorder="1" applyAlignment="1">
      <alignment horizontal="left"/>
    </xf>
    <xf numFmtId="0" fontId="53" fillId="0" borderId="10" xfId="0" applyFont="1" applyBorder="1" applyAlignment="1">
      <alignment horizontal="left"/>
    </xf>
    <xf numFmtId="0" fontId="44" fillId="0" borderId="0" xfId="0" applyFont="1"/>
    <xf numFmtId="0" fontId="48" fillId="0" borderId="11" xfId="0" applyFont="1" applyBorder="1" applyAlignment="1">
      <alignment horizontal="left"/>
    </xf>
    <xf numFmtId="0" fontId="0" fillId="0" borderId="5" xfId="0" applyBorder="1"/>
    <xf numFmtId="0" fontId="49" fillId="0" borderId="4" xfId="0" applyFont="1" applyBorder="1" applyAlignment="1">
      <alignment horizontal="right"/>
    </xf>
    <xf numFmtId="0" fontId="54" fillId="0" borderId="4" xfId="0" applyFont="1" applyBorder="1" applyAlignment="1">
      <alignment horizontal="left"/>
    </xf>
    <xf numFmtId="0" fontId="53" fillId="0" borderId="9" xfId="0" applyFont="1" applyBorder="1" applyAlignment="1">
      <alignment horizontal="left"/>
    </xf>
    <xf numFmtId="0" fontId="54" fillId="0" borderId="0" xfId="0" applyFont="1" applyAlignment="1">
      <alignment horizontal="left"/>
    </xf>
    <xf numFmtId="0" fontId="85" fillId="0" borderId="0" xfId="0" applyFont="1"/>
    <xf numFmtId="0" fontId="85" fillId="0" borderId="9" xfId="0" applyFont="1" applyBorder="1"/>
    <xf numFmtId="0" fontId="48" fillId="0" borderId="4" xfId="0" applyFont="1" applyBorder="1" applyAlignment="1">
      <alignment vertical="center"/>
    </xf>
    <xf numFmtId="0" fontId="49" fillId="3" borderId="0" xfId="0" applyFont="1" applyFill="1" applyAlignment="1">
      <alignment horizontal="left" vertical="top"/>
    </xf>
    <xf numFmtId="0" fontId="46" fillId="3" borderId="0" xfId="0" applyFont="1" applyFill="1" applyAlignment="1">
      <alignment horizontal="left" vertical="top"/>
    </xf>
    <xf numFmtId="0" fontId="74" fillId="0" borderId="0" xfId="0" applyFont="1" applyAlignment="1">
      <alignment horizontal="center"/>
    </xf>
    <xf numFmtId="0" fontId="73" fillId="0" borderId="0" xfId="0" applyFont="1" applyAlignment="1">
      <alignment horizontal="center"/>
    </xf>
    <xf numFmtId="0" fontId="46" fillId="0" borderId="4" xfId="0" applyFont="1" applyBorder="1" applyAlignment="1">
      <alignment horizontal="right"/>
    </xf>
    <xf numFmtId="0" fontId="39" fillId="0" borderId="0" xfId="0" applyFont="1" applyAlignment="1">
      <alignment horizontal="right"/>
    </xf>
    <xf numFmtId="0" fontId="92" fillId="0" borderId="0" xfId="0" applyFont="1" applyAlignment="1">
      <alignment horizontal="left"/>
    </xf>
    <xf numFmtId="0" fontId="92" fillId="0" borderId="9" xfId="0" applyFont="1" applyBorder="1" applyAlignment="1">
      <alignment horizontal="left"/>
    </xf>
    <xf numFmtId="0" fontId="46" fillId="0" borderId="4" xfId="0" applyFont="1" applyBorder="1" applyAlignment="1">
      <alignment wrapText="1"/>
    </xf>
    <xf numFmtId="0" fontId="49" fillId="0" borderId="4" xfId="0" applyFont="1" applyBorder="1"/>
    <xf numFmtId="0" fontId="25" fillId="0" borderId="0" xfId="0" applyFont="1" applyAlignment="1">
      <alignment horizontal="right" vertical="top"/>
    </xf>
    <xf numFmtId="0" fontId="18" fillId="0" borderId="0" xfId="0" applyFont="1" applyAlignment="1">
      <alignment vertical="top"/>
    </xf>
    <xf numFmtId="0" fontId="36" fillId="0" borderId="0" xfId="0" applyFont="1" applyAlignment="1">
      <alignment horizontal="left"/>
    </xf>
    <xf numFmtId="0" fontId="36" fillId="0" borderId="9" xfId="0" applyFont="1" applyBorder="1" applyAlignment="1">
      <alignment horizontal="left"/>
    </xf>
    <xf numFmtId="0" fontId="18" fillId="0" borderId="4" xfId="0" applyFont="1" applyBorder="1" applyAlignment="1">
      <alignment horizontal="left"/>
    </xf>
    <xf numFmtId="0" fontId="4" fillId="0" borderId="9" xfId="0" applyFont="1" applyBorder="1" applyAlignment="1">
      <alignment wrapText="1"/>
    </xf>
    <xf numFmtId="0" fontId="4" fillId="0" borderId="0" xfId="0" applyFont="1" applyAlignment="1">
      <alignment vertical="center" wrapText="1"/>
    </xf>
    <xf numFmtId="0" fontId="78" fillId="0" borderId="0" xfId="0" applyFont="1" applyAlignment="1">
      <alignment wrapText="1"/>
    </xf>
    <xf numFmtId="0" fontId="4" fillId="0" borderId="0" xfId="0" applyFont="1" applyAlignment="1">
      <alignment horizontal="left" vertical="top" wrapText="1"/>
    </xf>
    <xf numFmtId="0" fontId="78" fillId="0" borderId="0" xfId="0" applyFont="1" applyAlignment="1">
      <alignment vertical="top" wrapText="1"/>
    </xf>
    <xf numFmtId="0" fontId="4" fillId="0" borderId="0" xfId="0" applyFont="1" applyAlignment="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Alignment="1">
      <alignment horizontal="center"/>
    </xf>
    <xf numFmtId="0" fontId="101" fillId="9" borderId="21" xfId="0" applyFont="1" applyFill="1" applyBorder="1" applyAlignment="1">
      <alignment horizontal="center" vertical="center" wrapText="1"/>
    </xf>
    <xf numFmtId="0" fontId="101" fillId="9" borderId="12" xfId="0" applyFont="1" applyFill="1" applyBorder="1" applyAlignment="1">
      <alignment horizontal="center" vertical="center" wrapText="1"/>
    </xf>
    <xf numFmtId="0" fontId="110" fillId="0" borderId="22" xfId="0" applyFont="1" applyBorder="1" applyAlignment="1">
      <alignment horizontal="center"/>
    </xf>
    <xf numFmtId="0" fontId="23" fillId="0" borderId="1" xfId="0" applyFont="1" applyBorder="1" applyAlignment="1">
      <alignment horizontal="center"/>
    </xf>
    <xf numFmtId="0" fontId="4" fillId="12" borderId="0" xfId="0" applyFont="1" applyFill="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lignment horizontal="center" vertical="center"/>
    </xf>
    <xf numFmtId="0" fontId="70" fillId="0" borderId="23" xfId="0" applyFont="1" applyBorder="1" applyAlignment="1">
      <alignment vertical="center"/>
    </xf>
    <xf numFmtId="0" fontId="34" fillId="0" borderId="0" xfId="0" applyFont="1" applyAlignment="1">
      <alignment vertical="center"/>
    </xf>
    <xf numFmtId="0" fontId="101" fillId="9" borderId="22" xfId="0" applyFont="1" applyFill="1" applyBorder="1" applyAlignment="1">
      <alignment horizontal="center" vertical="center" wrapText="1"/>
    </xf>
    <xf numFmtId="0" fontId="101" fillId="10" borderId="10"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lignment horizontal="left" indent="1"/>
    </xf>
    <xf numFmtId="0" fontId="4" fillId="0" borderId="1" xfId="0" applyFont="1" applyBorder="1" applyAlignment="1">
      <alignment horizontal="center" wrapText="1"/>
    </xf>
    <xf numFmtId="0" fontId="4" fillId="0" borderId="4" xfId="0" applyFont="1" applyBorder="1" applyAlignment="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lignment horizontal="center" vertical="center" wrapText="1"/>
    </xf>
    <xf numFmtId="0" fontId="109" fillId="9" borderId="6" xfId="0" applyFont="1" applyFill="1" applyBorder="1" applyAlignment="1">
      <alignment horizontal="center" vertical="center" wrapText="1"/>
    </xf>
    <xf numFmtId="0" fontId="109" fillId="9" borderId="2" xfId="0" applyFont="1" applyFill="1" applyBorder="1" applyAlignment="1">
      <alignment horizontal="center" vertical="center" wrapText="1"/>
    </xf>
    <xf numFmtId="0" fontId="101" fillId="10" borderId="10" xfId="0" applyFont="1" applyFill="1" applyBorder="1" applyAlignment="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lignment horizontal="left"/>
    </xf>
    <xf numFmtId="0" fontId="119" fillId="0" borderId="5" xfId="0" applyFont="1" applyBorder="1" applyAlignment="1">
      <alignment horizontal="left"/>
    </xf>
    <xf numFmtId="0" fontId="119" fillId="0" borderId="13" xfId="0" applyFont="1" applyBorder="1" applyAlignment="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lignment horizontal="left"/>
    </xf>
    <xf numFmtId="0" fontId="119" fillId="0" borderId="6" xfId="0" applyFont="1" applyBorder="1" applyAlignment="1">
      <alignment horizontal="left"/>
    </xf>
    <xf numFmtId="0" fontId="119" fillId="0" borderId="2" xfId="0" applyFont="1" applyBorder="1" applyAlignment="1">
      <alignment horizontal="left"/>
    </xf>
    <xf numFmtId="0" fontId="118" fillId="4" borderId="3" xfId="0" applyFont="1" applyFill="1" applyBorder="1" applyAlignment="1">
      <alignment horizontal="center"/>
    </xf>
    <xf numFmtId="0" fontId="118" fillId="4" borderId="6" xfId="0" applyFont="1" applyFill="1" applyBorder="1" applyAlignment="1">
      <alignment horizontal="center"/>
    </xf>
    <xf numFmtId="0" fontId="118" fillId="4" borderId="2" xfId="0" applyFont="1" applyFill="1" applyBorder="1" applyAlignment="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xf numFmtId="0" fontId="119" fillId="0" borderId="5" xfId="0" applyFont="1" applyBorder="1"/>
    <xf numFmtId="0" fontId="118" fillId="4" borderId="3" xfId="0" applyFont="1" applyFill="1" applyBorder="1" applyAlignment="1">
      <alignment horizontal="center" vertical="center" wrapText="1"/>
    </xf>
    <xf numFmtId="0" fontId="118" fillId="4" borderId="2" xfId="0" applyFont="1" applyFill="1" applyBorder="1" applyAlignment="1">
      <alignment horizontal="center" vertical="center" wrapText="1"/>
    </xf>
    <xf numFmtId="0" fontId="118" fillId="4" borderId="6" xfId="0" applyFont="1" applyFill="1" applyBorder="1" applyAlignment="1">
      <alignment horizontal="center" vertical="center" wrapText="1"/>
    </xf>
    <xf numFmtId="0" fontId="123" fillId="0" borderId="0" xfId="0" applyFont="1" applyAlignment="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xf numFmtId="0" fontId="117" fillId="0" borderId="6" xfId="0" applyFont="1" applyBorder="1"/>
    <xf numFmtId="3" fontId="118" fillId="0" borderId="3" xfId="0" applyNumberFormat="1"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Alignment="1">
      <alignment vertical="center" wrapText="1"/>
    </xf>
    <xf numFmtId="10" fontId="118" fillId="0" borderId="3" xfId="0" applyNumberFormat="1" applyFont="1" applyBorder="1" applyAlignment="1" applyProtection="1">
      <alignment horizontal="left" vertical="top" wrapText="1"/>
      <protection locked="0"/>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lignment horizontal="left" vertical="top" wrapText="1"/>
    </xf>
    <xf numFmtId="0" fontId="118" fillId="0" borderId="0" xfId="0" applyFont="1" applyAlignment="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4" fillId="0" borderId="0" xfId="0" applyFont="1" applyAlignment="1">
      <alignment horizontal="center"/>
    </xf>
    <xf numFmtId="0" fontId="118" fillId="4" borderId="7" xfId="0" applyFont="1" applyFill="1" applyBorder="1" applyAlignment="1">
      <alignment horizontal="center"/>
    </xf>
    <xf numFmtId="0" fontId="118" fillId="0" borderId="4" xfId="0" applyFont="1" applyBorder="1" applyAlignment="1">
      <alignment horizontal="left" vertical="center" wrapText="1"/>
    </xf>
    <xf numFmtId="0" fontId="118" fillId="0" borderId="0" xfId="0" applyFont="1" applyAlignment="1">
      <alignment horizontal="left" vertical="center" wrapText="1"/>
    </xf>
    <xf numFmtId="0" fontId="123" fillId="0" borderId="1" xfId="0" applyFont="1" applyBorder="1" applyAlignment="1">
      <alignment horizontal="center"/>
    </xf>
    <xf numFmtId="0" fontId="124" fillId="0" borderId="1" xfId="0" applyFont="1" applyBorder="1" applyAlignment="1">
      <alignment horizontal="center"/>
    </xf>
    <xf numFmtId="0" fontId="118" fillId="0" borderId="1" xfId="0" applyFont="1" applyBorder="1" applyAlignment="1">
      <alignment horizontal="left" vertical="top" wrapText="1"/>
    </xf>
    <xf numFmtId="0" fontId="0" fillId="0" borderId="1" xfId="0" applyBorder="1" applyAlignment="1">
      <alignment horizontal="left" vertical="top" wrapText="1"/>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lignment horizontal="center" wrapText="1"/>
    </xf>
    <xf numFmtId="0" fontId="117" fillId="0" borderId="5" xfId="0" applyFont="1" applyBorder="1" applyAlignment="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Font="1" applyFill="1" applyBorder="1" applyAlignment="1">
      <alignment horizontal="left" indent="1"/>
    </xf>
    <xf numFmtId="0" fontId="13" fillId="2" borderId="0" xfId="6" applyFont="1" applyFill="1" applyAlignment="1">
      <alignment horizontal="center"/>
    </xf>
    <xf numFmtId="0" fontId="2" fillId="2" borderId="0" xfId="6" applyFill="1" applyAlignment="1">
      <alignment horizontal="center"/>
    </xf>
    <xf numFmtId="0" fontId="2" fillId="2" borderId="5" xfId="6"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Alignment="1">
      <alignment horizontal="left"/>
    </xf>
    <xf numFmtId="0" fontId="21" fillId="2" borderId="0" xfId="6" applyFont="1" applyFill="1"/>
    <xf numFmtId="0" fontId="2" fillId="2" borderId="0" xfId="6" applyFill="1" applyAlignment="1">
      <alignment horizontal="right"/>
    </xf>
    <xf numFmtId="0" fontId="24" fillId="2" borderId="4" xfId="0" applyFont="1" applyFill="1" applyBorder="1" applyAlignment="1">
      <alignment horizontal="left" vertical="top"/>
    </xf>
    <xf numFmtId="0" fontId="0" fillId="0" borderId="0" xfId="0" applyAlignment="1">
      <alignment horizontal="left" vertical="top"/>
    </xf>
    <xf numFmtId="0" fontId="21" fillId="2" borderId="0" xfId="6" applyFont="1" applyFill="1" applyAlignment="1">
      <alignment horizontal="center"/>
    </xf>
    <xf numFmtId="0" fontId="15" fillId="2" borderId="0" xfId="6" applyFont="1" applyFill="1"/>
    <xf numFmtId="0" fontId="97" fillId="0" borderId="0" xfId="0" applyFont="1" applyAlignment="1">
      <alignment horizontal="right"/>
    </xf>
    <xf numFmtId="0" fontId="19" fillId="2" borderId="0" xfId="6" applyFont="1" applyFill="1" applyAlignment="1">
      <alignment horizontal="center"/>
    </xf>
    <xf numFmtId="0" fontId="59" fillId="0" borderId="0" xfId="0" applyFont="1" applyAlignment="1">
      <alignment horizontal="center"/>
    </xf>
    <xf numFmtId="16" fontId="21" fillId="2" borderId="5" xfId="6" quotePrefix="1" applyNumberFormat="1" applyFont="1" applyFill="1" applyBorder="1" applyAlignment="1">
      <alignment horizontal="center" wrapText="1"/>
    </xf>
    <xf numFmtId="0" fontId="21" fillId="2" borderId="5" xfId="6" applyFont="1" applyFill="1" applyBorder="1" applyAlignment="1">
      <alignment horizontal="center" wrapText="1"/>
    </xf>
    <xf numFmtId="0" fontId="2" fillId="2" borderId="5" xfId="6" applyFill="1" applyBorder="1" applyAlignment="1" applyProtection="1">
      <alignment horizontal="left" wrapText="1"/>
      <protection locked="0"/>
    </xf>
    <xf numFmtId="0" fontId="2" fillId="2" borderId="0" xfId="6" applyFill="1" applyAlignment="1">
      <alignment horizontal="left"/>
    </xf>
    <xf numFmtId="0" fontId="21" fillId="2" borderId="0" xfId="6" applyFont="1" applyFill="1" applyAlignment="1">
      <alignment horizontal="justify" vertical="top" wrapText="1"/>
    </xf>
    <xf numFmtId="0" fontId="39" fillId="0" borderId="0" xfId="0" applyFont="1" applyAlignment="1">
      <alignment horizontal="justify" vertical="top" wrapText="1"/>
    </xf>
    <xf numFmtId="0" fontId="39" fillId="0" borderId="0" xfId="0" applyFont="1" applyAlignment="1">
      <alignment horizontal="center"/>
    </xf>
    <xf numFmtId="49" fontId="21" fillId="2" borderId="5" xfId="0" applyNumberFormat="1" applyFont="1" applyFill="1" applyBorder="1" applyAlignment="1">
      <alignment horizontal="center" wrapText="1"/>
    </xf>
    <xf numFmtId="0" fontId="39" fillId="0" borderId="5" xfId="0" applyFont="1" applyBorder="1" applyAlignment="1">
      <alignment horizontal="center" wrapText="1"/>
    </xf>
    <xf numFmtId="0" fontId="21" fillId="2" borderId="0" xfId="6" applyFont="1" applyFill="1" applyAlignment="1">
      <alignment horizontal="left" vertical="top" wrapText="1"/>
    </xf>
    <xf numFmtId="0" fontId="2" fillId="2" borderId="4" xfId="6" applyFill="1" applyBorder="1"/>
    <xf numFmtId="0" fontId="2" fillId="2" borderId="5" xfId="6"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ill="1" applyBorder="1" applyAlignment="1">
      <alignment vertical="top"/>
    </xf>
    <xf numFmtId="0" fontId="0" fillId="0" borderId="0" xfId="0" applyAlignment="1">
      <alignment vertical="top"/>
    </xf>
    <xf numFmtId="0" fontId="26" fillId="0" borderId="11" xfId="0" applyFont="1" applyBorder="1" applyAlignment="1">
      <alignment horizontal="center"/>
    </xf>
    <xf numFmtId="0" fontId="59" fillId="0" borderId="5" xfId="0" applyFont="1" applyBorder="1"/>
    <xf numFmtId="0" fontId="59" fillId="0" borderId="13" xfId="0" applyFont="1" applyBorder="1"/>
    <xf numFmtId="0" fontId="106" fillId="2" borderId="0" xfId="6" applyFont="1" applyFill="1" applyAlignment="1">
      <alignment horizontal="center" vertical="top"/>
    </xf>
    <xf numFmtId="0" fontId="73" fillId="0" borderId="0" xfId="0" applyFont="1" applyAlignment="1">
      <alignment vertical="top"/>
    </xf>
    <xf numFmtId="0" fontId="73" fillId="0" borderId="9" xfId="0" applyFont="1" applyBorder="1" applyAlignment="1">
      <alignment vertical="top"/>
    </xf>
    <xf numFmtId="0" fontId="106" fillId="0" borderId="0" xfId="0" applyFont="1" applyAlignment="1">
      <alignment horizontal="center" vertical="top"/>
    </xf>
    <xf numFmtId="0" fontId="131" fillId="0" borderId="0" xfId="0" applyFont="1" applyAlignment="1">
      <alignment horizontal="center" vertical="top"/>
    </xf>
    <xf numFmtId="0" fontId="95" fillId="0" borderId="0" xfId="0" applyFont="1" applyAlignment="1">
      <alignment horizontal="center"/>
    </xf>
    <xf numFmtId="0" fontId="26" fillId="2" borderId="0" xfId="6" applyFont="1" applyFill="1" applyAlignment="1">
      <alignment horizontal="center" wrapText="1"/>
    </xf>
    <xf numFmtId="0" fontId="0" fillId="0" borderId="5" xfId="0" applyBorder="1" applyAlignment="1">
      <alignment wrapText="1"/>
    </xf>
    <xf numFmtId="15" fontId="2" fillId="2" borderId="5" xfId="6" applyNumberFormat="1" applyFill="1" applyBorder="1" applyAlignment="1" applyProtection="1">
      <alignment horizontal="center"/>
      <protection locked="0"/>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Alignment="1">
      <alignment horizontal="center" vertical="top"/>
    </xf>
    <xf numFmtId="0" fontId="69" fillId="0" borderId="0" xfId="0" applyFont="1" applyAlignment="1">
      <alignment horizontal="center" vertical="top"/>
    </xf>
    <xf numFmtId="0" fontId="2" fillId="2" borderId="1" xfId="6" applyFill="1" applyBorder="1" applyAlignment="1">
      <alignment horizontal="right"/>
    </xf>
    <xf numFmtId="0" fontId="21" fillId="2" borderId="5" xfId="8" applyFont="1" applyFill="1" applyBorder="1" applyAlignment="1">
      <alignment horizontal="left"/>
    </xf>
    <xf numFmtId="0" fontId="25" fillId="2" borderId="0" xfId="6" applyFont="1" applyFill="1" applyAlignment="1">
      <alignment horizontal="center" vertical="top"/>
    </xf>
    <xf numFmtId="0" fontId="25" fillId="2" borderId="9" xfId="6" applyFont="1" applyFill="1" applyBorder="1" applyAlignment="1">
      <alignment horizontal="center" vertical="top"/>
    </xf>
    <xf numFmtId="0" fontId="0" fillId="0" borderId="0" xfId="0" applyAlignment="1">
      <alignment horizontal="justify" vertical="top" wrapText="1"/>
    </xf>
    <xf numFmtId="0" fontId="13" fillId="2" borderId="9" xfId="6" applyFont="1" applyFill="1" applyBorder="1" applyAlignment="1">
      <alignment horizontal="center"/>
    </xf>
    <xf numFmtId="0" fontId="98" fillId="0" borderId="0" xfId="0" applyFont="1"/>
    <xf numFmtId="0" fontId="0" fillId="0" borderId="5" xfId="0" applyBorder="1" applyAlignment="1">
      <alignment horizontal="center" wrapText="1"/>
    </xf>
    <xf numFmtId="0" fontId="26" fillId="2" borderId="0" xfId="9" applyFont="1" applyFill="1" applyAlignment="1">
      <alignment horizontal="center" vertical="center"/>
    </xf>
    <xf numFmtId="0" fontId="0" fillId="0" borderId="0" xfId="0" applyAlignment="1">
      <alignment horizontal="center" vertical="center"/>
    </xf>
    <xf numFmtId="0" fontId="21" fillId="2" borderId="0" xfId="6" applyFont="1" applyFill="1" applyAlignment="1">
      <alignment horizontal="left" wrapText="1"/>
    </xf>
    <xf numFmtId="0" fontId="19" fillId="2" borderId="1" xfId="6" applyFont="1" applyFill="1" applyBorder="1" applyAlignment="1">
      <alignment horizontal="center"/>
    </xf>
    <xf numFmtId="0" fontId="138" fillId="0" borderId="0" xfId="0" applyFont="1" applyAlignment="1">
      <alignment horizontal="center" vertical="center" wrapText="1"/>
    </xf>
    <xf numFmtId="0" fontId="138" fillId="0" borderId="0" xfId="0" applyFont="1" applyAlignment="1">
      <alignment horizontal="center" vertical="center"/>
    </xf>
    <xf numFmtId="0" fontId="2" fillId="2" borderId="0" xfId="6" applyFill="1" applyAlignment="1">
      <alignment horizontal="center" vertical="top"/>
    </xf>
    <xf numFmtId="0" fontId="2" fillId="2" borderId="9" xfId="6" applyFill="1" applyBorder="1" applyAlignment="1">
      <alignment horizontal="center" vertical="top"/>
    </xf>
    <xf numFmtId="0" fontId="5" fillId="2" borderId="0" xfId="9" applyFont="1" applyFill="1" applyAlignment="1">
      <alignment horizontal="center" vertical="top"/>
    </xf>
    <xf numFmtId="0" fontId="78" fillId="0" borderId="0" xfId="0" applyFont="1" applyAlignment="1">
      <alignment horizontal="center" vertical="top"/>
    </xf>
    <xf numFmtId="0" fontId="78" fillId="0" borderId="9" xfId="0" applyFont="1" applyBorder="1" applyAlignment="1">
      <alignment horizontal="center" vertical="top"/>
    </xf>
    <xf numFmtId="0" fontId="26" fillId="2" borderId="11" xfId="8" applyFont="1" applyFill="1" applyBorder="1" applyAlignment="1">
      <alignment horizontal="center"/>
    </xf>
    <xf numFmtId="0" fontId="39" fillId="0" borderId="5" xfId="0" applyFont="1" applyBorder="1" applyAlignment="1">
      <alignment horizontal="center"/>
    </xf>
    <xf numFmtId="0" fontId="0" fillId="0" borderId="13" xfId="0" applyBorder="1" applyAlignment="1">
      <alignment horizontal="center"/>
    </xf>
  </cellXfs>
  <cellStyles count="10">
    <cellStyle name="Comma" xfId="1" builtinId="3"/>
    <cellStyle name="Currency" xfId="2" builtinId="4"/>
    <cellStyle name="Hyperlink" xfId="7" builtinId="8"/>
    <cellStyle name="Normal" xfId="0" builtinId="0"/>
    <cellStyle name="Normal_Cover" xfId="4" xr:uid="{00000000-0005-0000-0000-000004000000}"/>
    <cellStyle name="Normal_Cover_1" xfId="5" xr:uid="{00000000-0005-0000-0000-000005000000}"/>
    <cellStyle name="Normal_IXC Annual Report Form" xfId="6" xr:uid="{00000000-0005-0000-0000-000006000000}"/>
    <cellStyle name="Normal_IXC Annual Report Form 2" xfId="9" xr:uid="{00000000-0005-0000-0000-000007000000}"/>
    <cellStyle name="Normal_Verification 2007" xfId="8" xr:uid="{00000000-0005-0000-0000-000008000000}"/>
    <cellStyle name="Percent" xfId="3" builtinId="5"/>
  </cellStyles>
  <dxfs count="15">
    <dxf>
      <font>
        <condense val="0"/>
        <extend val="0"/>
        <color rgb="FFFFFFFF"/>
      </font>
    </dxf>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123825</xdr:colOff>
          <xdr:row>28</xdr:row>
          <xdr:rowOff>47625</xdr:rowOff>
        </xdr:from>
        <xdr:to>
          <xdr:col>9</xdr:col>
          <xdr:colOff>161925</xdr:colOff>
          <xdr:row>29</xdr:row>
          <xdr:rowOff>38100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22</xdr:row>
          <xdr:rowOff>47625</xdr:rowOff>
        </xdr:from>
        <xdr:to>
          <xdr:col>1</xdr:col>
          <xdr:colOff>209550</xdr:colOff>
          <xdr:row>24</xdr:row>
          <xdr:rowOff>19050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9525</xdr:colOff>
          <xdr:row>24</xdr:row>
          <xdr:rowOff>57150</xdr:rowOff>
        </xdr:from>
        <xdr:to>
          <xdr:col>1</xdr:col>
          <xdr:colOff>209550</xdr:colOff>
          <xdr:row>25</xdr:row>
          <xdr:rowOff>171450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152400</xdr:rowOff>
        </xdr:from>
        <xdr:to>
          <xdr:col>1</xdr:col>
          <xdr:colOff>257175</xdr:colOff>
          <xdr:row>17</xdr:row>
          <xdr:rowOff>171450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95250</xdr:rowOff>
        </xdr:from>
        <xdr:to>
          <xdr:col>1</xdr:col>
          <xdr:colOff>238125</xdr:colOff>
          <xdr:row>20</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a16="http://schemas.microsoft.com/office/drawing/2014/main"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 uri="{FF2B5EF4-FFF2-40B4-BE49-F238E27FC236}">
                  <a16:creationId xmlns:a16="http://schemas.microsoft.com/office/drawing/2014/main"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35</xdr:row>
          <xdr:rowOff>0</xdr:rowOff>
        </xdr:to>
        <xdr:sp macro="" textlink="">
          <xdr:nvSpPr>
            <xdr:cNvPr id="16386" name="Drop Down 2" hidden="1">
              <a:extLst>
                <a:ext uri="{63B3BB69-23CF-44E3-9099-C40C66FF867C}">
                  <a14:compatExt spid="_x0000_s16386"/>
                </a:ext>
                <a:ext uri="{FF2B5EF4-FFF2-40B4-BE49-F238E27FC236}">
                  <a16:creationId xmlns:a16="http://schemas.microsoft.com/office/drawing/2014/main"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 uri="{FF2B5EF4-FFF2-40B4-BE49-F238E27FC236}">
                  <a16:creationId xmlns:a16="http://schemas.microsoft.com/office/drawing/2014/main"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a16="http://schemas.microsoft.com/office/drawing/2014/main"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a16="http://schemas.microsoft.com/office/drawing/2014/main"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257175</xdr:colOff>
          <xdr:row>52</xdr:row>
          <xdr:rowOff>19050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 uri="{FF2B5EF4-FFF2-40B4-BE49-F238E27FC236}">
                  <a16:creationId xmlns:a16="http://schemas.microsoft.com/office/drawing/2014/main"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 uri="{FF2B5EF4-FFF2-40B4-BE49-F238E27FC236}">
                  <a16:creationId xmlns:a16="http://schemas.microsoft.com/office/drawing/2014/main"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 uri="{FF2B5EF4-FFF2-40B4-BE49-F238E27FC236}">
                  <a16:creationId xmlns:a16="http://schemas.microsoft.com/office/drawing/2014/main"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19050</xdr:rowOff>
        </xdr:from>
        <xdr:to>
          <xdr:col>13</xdr:col>
          <xdr:colOff>904875</xdr:colOff>
          <xdr:row>34</xdr:row>
          <xdr:rowOff>209550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1724025</xdr:colOff>
          <xdr:row>41</xdr:row>
          <xdr:rowOff>95250</xdr:rowOff>
        </xdr:from>
        <xdr:to>
          <xdr:col>6</xdr:col>
          <xdr:colOff>3648075</xdr:colOff>
          <xdr:row>41</xdr:row>
          <xdr:rowOff>295275</xdr:rowOff>
        </xdr:to>
        <xdr:sp macro="" textlink="">
          <xdr:nvSpPr>
            <xdr:cNvPr id="7171" name="Drop Down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xdr:row>
          <xdr:rowOff>28575</xdr:rowOff>
        </xdr:from>
        <xdr:to>
          <xdr:col>2</xdr:col>
          <xdr:colOff>895350</xdr:colOff>
          <xdr:row>6</xdr:row>
          <xdr:rowOff>19050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xdr:row>
          <xdr:rowOff>28575</xdr:rowOff>
        </xdr:from>
        <xdr:to>
          <xdr:col>2</xdr:col>
          <xdr:colOff>742950</xdr:colOff>
          <xdr:row>7</xdr:row>
          <xdr:rowOff>19050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xdr:row>
          <xdr:rowOff>28575</xdr:rowOff>
        </xdr:from>
        <xdr:to>
          <xdr:col>4</xdr:col>
          <xdr:colOff>19050</xdr:colOff>
          <xdr:row>8</xdr:row>
          <xdr:rowOff>19050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5</xdr:row>
          <xdr:rowOff>28575</xdr:rowOff>
        </xdr:from>
        <xdr:to>
          <xdr:col>4</xdr:col>
          <xdr:colOff>742950</xdr:colOff>
          <xdr:row>6</xdr:row>
          <xdr:rowOff>19050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xdr:row>
          <xdr:rowOff>38100</xdr:rowOff>
        </xdr:from>
        <xdr:to>
          <xdr:col>4</xdr:col>
          <xdr:colOff>742950</xdr:colOff>
          <xdr:row>7</xdr:row>
          <xdr:rowOff>28575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38100</xdr:rowOff>
        </xdr:from>
        <xdr:to>
          <xdr:col>6</xdr:col>
          <xdr:colOff>1352550</xdr:colOff>
          <xdr:row>6</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38100</xdr:rowOff>
        </xdr:from>
        <xdr:to>
          <xdr:col>6</xdr:col>
          <xdr:colOff>1352550</xdr:colOff>
          <xdr:row>7</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 uri="{FF2B5EF4-FFF2-40B4-BE49-F238E27FC236}">
                  <a16:creationId xmlns:a16="http://schemas.microsoft.com/office/drawing/2014/main"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142875</xdr:rowOff>
        </xdr:from>
        <xdr:to>
          <xdr:col>4</xdr:col>
          <xdr:colOff>1009650</xdr:colOff>
          <xdr:row>25</xdr:row>
          <xdr:rowOff>180975</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57150</xdr:rowOff>
        </xdr:from>
        <xdr:to>
          <xdr:col>4</xdr:col>
          <xdr:colOff>828675</xdr:colOff>
          <xdr:row>45</xdr:row>
          <xdr:rowOff>171450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nnual%20Reports\2022\Forms\Electric,%20Steam-Heat\Electric,%20Steam-Heat%20Annual%20Report%20(Part%201%20of%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age 1"/>
      <sheetName val="Page 2"/>
      <sheetName val="Page 3a - Empire District"/>
      <sheetName val="Page 3b- EMM"/>
      <sheetName val="Page 3c - EMW"/>
      <sheetName val="Page 3d - Union Electric"/>
      <sheetName val="Page 3e - Vicinity Energy"/>
      <sheetName val="pdf"/>
      <sheetName val="verification notary"/>
      <sheetName val="no notary verificat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79"/>
  <sheetViews>
    <sheetView showGridLines="0" view="pageBreakPreview" topLeftCell="A6" zoomScaleNormal="100" zoomScaleSheetLayoutView="100" workbookViewId="0">
      <selection activeCell="A14" sqref="A14:J14"/>
    </sheetView>
  </sheetViews>
  <sheetFormatPr defaultColWidth="9.140625" defaultRowHeight="12.75"/>
  <cols>
    <col min="1" max="1" width="4.140625" style="2" customWidth="1"/>
    <col min="2" max="2" width="4.7109375" style="2" customWidth="1"/>
    <col min="3" max="3" width="13.42578125" style="2" customWidth="1"/>
    <col min="4" max="4" width="4" style="2" customWidth="1"/>
    <col min="5" max="5" width="4.42578125" style="2" customWidth="1"/>
    <col min="6" max="6" width="11.7109375" style="2" customWidth="1"/>
    <col min="7" max="7" width="4.140625" style="2" customWidth="1"/>
    <col min="8" max="8" width="9.28515625" style="2" customWidth="1"/>
    <col min="9" max="9" width="12.7109375" style="2" customWidth="1"/>
    <col min="10" max="10" width="9.28515625" style="2" customWidth="1"/>
    <col min="11" max="16384" width="9.140625" style="2"/>
  </cols>
  <sheetData>
    <row r="1" spans="1:12" ht="31.15" customHeight="1">
      <c r="A1" s="775" t="s">
        <v>629</v>
      </c>
      <c r="B1" s="775"/>
      <c r="C1" s="775"/>
      <c r="D1" s="775"/>
      <c r="E1" s="775"/>
      <c r="F1" s="775"/>
      <c r="G1" s="775"/>
      <c r="H1" s="775"/>
      <c r="I1" s="775"/>
      <c r="J1" s="775"/>
    </row>
    <row r="2" spans="1:12" ht="16.899999999999999" customHeight="1">
      <c r="A2" s="776" t="s">
        <v>609</v>
      </c>
      <c r="B2" s="777"/>
      <c r="C2" s="777"/>
      <c r="D2" s="777"/>
      <c r="E2" s="777"/>
      <c r="F2" s="777"/>
      <c r="G2" s="777"/>
      <c r="H2" s="777"/>
      <c r="I2" s="777"/>
      <c r="J2" s="777"/>
      <c r="K2" s="129"/>
      <c r="L2" s="129"/>
    </row>
    <row r="3" spans="1:12" s="32" customFormat="1" ht="13.9" customHeight="1">
      <c r="A3" s="781" t="s">
        <v>613</v>
      </c>
      <c r="B3" s="782"/>
      <c r="C3" s="782"/>
      <c r="D3" s="782"/>
      <c r="E3" s="782"/>
      <c r="F3" s="782"/>
      <c r="G3" s="782"/>
      <c r="H3" s="782"/>
      <c r="I3" s="782"/>
      <c r="J3" s="782"/>
      <c r="K3" s="717"/>
      <c r="L3" s="717"/>
    </row>
    <row r="4" spans="1:12" ht="42.6" customHeight="1">
      <c r="A4" s="703"/>
      <c r="B4" s="707"/>
      <c r="C4" s="705"/>
      <c r="D4" s="705"/>
      <c r="E4" s="705"/>
      <c r="F4" s="704"/>
      <c r="G4" s="704"/>
      <c r="H4" s="704"/>
      <c r="I4" s="704"/>
      <c r="J4" s="704"/>
      <c r="K4" s="129"/>
      <c r="L4" s="129"/>
    </row>
    <row r="5" spans="1:12" ht="20.25">
      <c r="A5" s="774" t="s">
        <v>10</v>
      </c>
      <c r="B5" s="774"/>
      <c r="C5" s="774"/>
      <c r="D5" s="774"/>
      <c r="E5" s="774"/>
      <c r="F5" s="774"/>
      <c r="G5" s="774"/>
      <c r="H5" s="774"/>
      <c r="I5" s="774"/>
      <c r="J5" s="774"/>
    </row>
    <row r="6" spans="1:12" ht="30.6" customHeight="1">
      <c r="A6" s="778" t="s">
        <v>9</v>
      </c>
      <c r="B6" s="778"/>
      <c r="C6" s="778"/>
      <c r="D6" s="778"/>
      <c r="E6" s="778"/>
      <c r="F6" s="778"/>
      <c r="G6" s="778"/>
      <c r="H6" s="778"/>
      <c r="I6" s="778"/>
      <c r="J6" s="778"/>
    </row>
    <row r="7" spans="1:12" ht="19.149999999999999" customHeight="1">
      <c r="A7" s="779" t="s">
        <v>8</v>
      </c>
      <c r="B7" s="780"/>
      <c r="C7" s="780"/>
      <c r="D7" s="780"/>
      <c r="E7" s="780"/>
      <c r="F7" s="780"/>
      <c r="G7" s="780"/>
      <c r="H7" s="780"/>
      <c r="I7" s="780"/>
      <c r="J7" s="780"/>
    </row>
    <row r="8" spans="1:12" ht="19.149999999999999" customHeight="1">
      <c r="A8" s="722"/>
      <c r="B8" s="163"/>
      <c r="C8" s="163"/>
      <c r="D8" s="163"/>
      <c r="E8" s="163"/>
      <c r="F8" s="163"/>
      <c r="G8" s="163"/>
      <c r="H8" s="163"/>
      <c r="I8" s="163"/>
      <c r="J8" s="163"/>
    </row>
    <row r="9" spans="1:12" ht="19.149999999999999" customHeight="1">
      <c r="A9" s="773" t="s">
        <v>7</v>
      </c>
      <c r="B9" s="773"/>
      <c r="C9" s="773"/>
      <c r="D9" s="773"/>
      <c r="E9" s="773"/>
      <c r="F9" s="773"/>
      <c r="G9" s="773"/>
      <c r="H9" s="773"/>
      <c r="I9" s="773"/>
      <c r="J9" s="773"/>
    </row>
    <row r="10" spans="1:12" s="708" customFormat="1" ht="20.25">
      <c r="A10" s="774" t="s">
        <v>6</v>
      </c>
      <c r="B10" s="774"/>
      <c r="C10" s="774"/>
      <c r="D10" s="774"/>
      <c r="E10" s="774"/>
      <c r="F10" s="774"/>
      <c r="G10" s="774"/>
      <c r="H10" s="774"/>
      <c r="I10" s="774"/>
      <c r="J10" s="774"/>
    </row>
    <row r="11" spans="1:12" ht="7.9" customHeight="1">
      <c r="A11" s="1"/>
      <c r="B11" s="134"/>
      <c r="C11" s="134"/>
      <c r="D11" s="134"/>
      <c r="E11" s="134"/>
      <c r="F11" s="1"/>
      <c r="G11" s="1"/>
      <c r="H11" s="1"/>
      <c r="I11" s="1"/>
      <c r="J11" s="1"/>
    </row>
    <row r="12" spans="1:12" s="708" customFormat="1" ht="18.75" thickBot="1">
      <c r="A12" s="725"/>
      <c r="B12" s="725"/>
      <c r="C12" s="772" t="s">
        <v>5</v>
      </c>
      <c r="D12" s="772"/>
      <c r="E12" s="772"/>
      <c r="F12" s="772"/>
      <c r="G12" s="772"/>
      <c r="H12" s="720">
        <v>2024</v>
      </c>
      <c r="I12" s="715"/>
      <c r="J12" s="134"/>
    </row>
    <row r="13" spans="1:12" ht="33" customHeight="1">
      <c r="A13" s="706"/>
      <c r="B13" s="706"/>
      <c r="C13" s="706"/>
      <c r="D13" s="641"/>
      <c r="E13" s="641"/>
      <c r="F13" s="641" t="s">
        <v>654</v>
      </c>
      <c r="G13" s="641"/>
      <c r="H13" s="710"/>
      <c r="I13" s="127"/>
      <c r="J13" s="1"/>
    </row>
    <row r="14" spans="1:12" s="711" customFormat="1" ht="37.9" customHeight="1">
      <c r="A14" s="795" t="s">
        <v>614</v>
      </c>
      <c r="B14" s="796"/>
      <c r="C14" s="796"/>
      <c r="D14" s="796"/>
      <c r="E14" s="796"/>
      <c r="F14" s="796"/>
      <c r="G14" s="796"/>
      <c r="H14" s="796"/>
      <c r="I14" s="796"/>
      <c r="J14" s="796"/>
    </row>
    <row r="15" spans="1:12" ht="7.15" customHeight="1">
      <c r="A15" s="718"/>
      <c r="B15" s="719"/>
      <c r="C15" s="719"/>
      <c r="D15" s="719"/>
      <c r="E15" s="719"/>
      <c r="F15" s="719"/>
      <c r="G15" s="719"/>
      <c r="H15" s="719"/>
      <c r="I15" s="719"/>
      <c r="J15" s="719"/>
    </row>
    <row r="16" spans="1:12" ht="42" customHeight="1">
      <c r="A16" s="791" t="s">
        <v>606</v>
      </c>
      <c r="B16" s="792"/>
      <c r="C16" s="792"/>
      <c r="D16" s="792"/>
      <c r="E16" s="792"/>
      <c r="F16" s="792"/>
      <c r="G16" s="792"/>
      <c r="H16" s="792"/>
      <c r="I16" s="792"/>
      <c r="J16" s="792"/>
    </row>
    <row r="17" spans="1:16" s="3" customFormat="1" ht="13.15" customHeight="1">
      <c r="A17" s="785"/>
      <c r="B17" s="785"/>
      <c r="C17" s="785"/>
      <c r="D17" s="785"/>
      <c r="E17" s="785"/>
      <c r="F17" s="785"/>
      <c r="G17" s="785"/>
      <c r="H17" s="785"/>
      <c r="I17" s="785"/>
      <c r="J17" s="151"/>
      <c r="K17" s="130"/>
      <c r="L17" s="130"/>
      <c r="M17" s="130"/>
      <c r="N17" s="2"/>
      <c r="O17" s="2"/>
      <c r="P17" s="2"/>
    </row>
    <row r="18" spans="1:16" s="731" customFormat="1" ht="15">
      <c r="A18" s="726"/>
      <c r="B18" s="727"/>
      <c r="C18" s="799" t="s">
        <v>364</v>
      </c>
      <c r="D18" s="799"/>
      <c r="E18" s="799"/>
      <c r="F18" s="800"/>
      <c r="G18" s="728"/>
      <c r="H18" s="728"/>
      <c r="I18" s="729"/>
      <c r="J18" s="729"/>
      <c r="K18" s="730"/>
      <c r="L18" s="730"/>
      <c r="M18" s="730"/>
      <c r="N18" s="730"/>
      <c r="O18" s="730"/>
    </row>
    <row r="19" spans="1:16" s="3" customFormat="1" ht="8.1" customHeight="1">
      <c r="A19" s="135"/>
      <c r="B19" s="135"/>
      <c r="C19" s="709"/>
      <c r="D19" s="709"/>
      <c r="E19" s="709"/>
      <c r="F19" s="709"/>
      <c r="G19" s="136"/>
      <c r="H19" s="136"/>
      <c r="I19" s="1"/>
      <c r="J19" s="1"/>
      <c r="K19" s="2"/>
      <c r="L19" s="2"/>
      <c r="M19" s="2"/>
      <c r="N19" s="2"/>
      <c r="O19" s="2"/>
    </row>
    <row r="20" spans="1:16" s="714" customFormat="1" ht="15">
      <c r="A20" s="712"/>
      <c r="B20" s="716"/>
      <c r="C20" s="801" t="s">
        <v>4</v>
      </c>
      <c r="D20" s="801"/>
      <c r="E20" s="801"/>
      <c r="F20" s="794"/>
      <c r="G20" s="713"/>
      <c r="H20" s="713"/>
      <c r="I20" s="100"/>
      <c r="J20" s="100"/>
      <c r="K20" s="150"/>
      <c r="L20" s="150"/>
      <c r="M20" s="150"/>
      <c r="N20" s="150"/>
      <c r="O20" s="150"/>
    </row>
    <row r="21" spans="1:16" s="3" customFormat="1" ht="21.6" customHeight="1">
      <c r="A21" s="135"/>
      <c r="B21" s="135"/>
      <c r="C21" s="135"/>
      <c r="D21" s="135"/>
      <c r="E21" s="135"/>
      <c r="F21" s="135"/>
      <c r="G21" s="135"/>
      <c r="H21" s="135"/>
      <c r="I21" s="135"/>
      <c r="J21" s="135"/>
      <c r="K21" s="2"/>
      <c r="L21" s="2"/>
      <c r="M21" s="2"/>
      <c r="N21" s="2"/>
      <c r="O21" s="2"/>
    </row>
    <row r="22" spans="1:16" ht="15">
      <c r="A22" s="797" t="s">
        <v>607</v>
      </c>
      <c r="B22" s="798"/>
      <c r="C22" s="798"/>
      <c r="D22" s="798"/>
      <c r="E22" s="798"/>
      <c r="F22" s="798"/>
      <c r="G22" s="798"/>
      <c r="H22" s="798"/>
      <c r="I22" s="798"/>
      <c r="J22" s="1"/>
    </row>
    <row r="23" spans="1:16" ht="5.45" customHeight="1">
      <c r="A23" s="1"/>
      <c r="B23" s="1"/>
      <c r="C23" s="1"/>
      <c r="D23" s="1"/>
      <c r="E23" s="1"/>
      <c r="F23" s="1"/>
      <c r="G23" s="1"/>
      <c r="H23" s="1"/>
      <c r="I23" s="1"/>
      <c r="J23" s="1"/>
    </row>
    <row r="24" spans="1:16" s="730" customFormat="1" ht="15" customHeight="1">
      <c r="A24" s="729"/>
      <c r="B24" s="732"/>
      <c r="C24" s="802" t="s">
        <v>608</v>
      </c>
      <c r="D24" s="802"/>
      <c r="E24" s="802"/>
      <c r="F24" s="800"/>
      <c r="G24" s="800"/>
      <c r="H24" s="800"/>
      <c r="I24" s="800"/>
      <c r="J24" s="729"/>
    </row>
    <row r="25" spans="1:16" ht="8.1" customHeight="1">
      <c r="A25" s="786"/>
      <c r="B25" s="786"/>
      <c r="C25" s="786"/>
      <c r="D25" s="786"/>
      <c r="E25" s="786"/>
      <c r="F25" s="786"/>
      <c r="G25" s="1"/>
      <c r="H25" s="1"/>
      <c r="I25" s="1"/>
      <c r="J25" s="1"/>
    </row>
    <row r="26" spans="1:16" s="202" customFormat="1" ht="19.5" customHeight="1">
      <c r="A26" s="88"/>
      <c r="B26" s="733"/>
      <c r="C26" s="793" t="s">
        <v>615</v>
      </c>
      <c r="D26" s="794"/>
      <c r="E26" s="794"/>
      <c r="F26" s="794"/>
      <c r="G26" s="794"/>
      <c r="H26" s="794"/>
      <c r="I26" s="794"/>
      <c r="J26" s="794"/>
    </row>
    <row r="27" spans="1:16" ht="43.15" customHeight="1">
      <c r="A27" s="135"/>
      <c r="B27" s="137"/>
      <c r="C27" s="794"/>
      <c r="D27" s="794"/>
      <c r="E27" s="794"/>
      <c r="F27" s="794"/>
      <c r="G27" s="794"/>
      <c r="H27" s="794"/>
      <c r="I27" s="794"/>
      <c r="J27" s="794"/>
    </row>
    <row r="28" spans="1:16" ht="37.15" customHeight="1">
      <c r="A28" s="135"/>
      <c r="B28" s="137"/>
      <c r="C28" s="137"/>
      <c r="D28" s="137"/>
      <c r="E28" s="137"/>
      <c r="F28" s="128"/>
      <c r="G28" s="151"/>
      <c r="H28" s="151"/>
      <c r="I28" s="1"/>
      <c r="J28" s="128"/>
    </row>
    <row r="29" spans="1:16" s="130" customFormat="1" ht="15">
      <c r="A29" s="151"/>
      <c r="B29" s="151"/>
      <c r="C29" s="151"/>
      <c r="D29" s="151"/>
      <c r="E29" s="151"/>
      <c r="F29" s="151"/>
      <c r="J29" s="151"/>
    </row>
    <row r="30" spans="1:16" ht="15">
      <c r="A30" s="783"/>
      <c r="B30" s="787"/>
      <c r="C30" s="787"/>
      <c r="D30" s="787"/>
      <c r="E30" s="787"/>
      <c r="F30" s="787"/>
      <c r="G30" s="788" t="s">
        <v>2</v>
      </c>
      <c r="H30" s="788"/>
      <c r="I30" s="789"/>
      <c r="J30" s="790"/>
    </row>
    <row r="31" spans="1:16" ht="10.9" customHeight="1">
      <c r="A31" s="783" t="s">
        <v>625</v>
      </c>
      <c r="B31" s="784"/>
      <c r="C31" s="784"/>
      <c r="D31" s="784"/>
      <c r="E31" s="784"/>
      <c r="F31" s="784"/>
      <c r="G31" s="1"/>
      <c r="H31" s="1"/>
      <c r="I31" s="1"/>
      <c r="J31" s="1"/>
    </row>
    <row r="43" spans="9:9">
      <c r="I43" s="2" t="s">
        <v>1</v>
      </c>
    </row>
    <row r="44" spans="9:9">
      <c r="I44" s="2" t="s">
        <v>604</v>
      </c>
    </row>
    <row r="78" spans="7:7">
      <c r="G78" s="2" t="s">
        <v>1</v>
      </c>
    </row>
    <row r="79" spans="7:7">
      <c r="G79" s="2" t="s">
        <v>0</v>
      </c>
    </row>
  </sheetData>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14" priority="18" stopIfTrue="1"/>
    <cfRule type="duplicateValues" dxfId="13"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123825</xdr:colOff>
                    <xdr:row>28</xdr:row>
                    <xdr:rowOff>47625</xdr:rowOff>
                  </from>
                  <to>
                    <xdr:col>9</xdr:col>
                    <xdr:colOff>161925</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xdr:colOff>
                    <xdr:row>22</xdr:row>
                    <xdr:rowOff>47625</xdr:rowOff>
                  </from>
                  <to>
                    <xdr:col>1</xdr:col>
                    <xdr:colOff>209550</xdr:colOff>
                    <xdr:row>24</xdr:row>
                    <xdr:rowOff>19050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9525</xdr:colOff>
                    <xdr:row>24</xdr:row>
                    <xdr:rowOff>57150</xdr:rowOff>
                  </from>
                  <to>
                    <xdr:col>1</xdr:col>
                    <xdr:colOff>209550</xdr:colOff>
                    <xdr:row>25</xdr:row>
                    <xdr:rowOff>171450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28575</xdr:colOff>
                    <xdr:row>16</xdr:row>
                    <xdr:rowOff>152400</xdr:rowOff>
                  </from>
                  <to>
                    <xdr:col>1</xdr:col>
                    <xdr:colOff>257175</xdr:colOff>
                    <xdr:row>17</xdr:row>
                    <xdr:rowOff>171450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19050</xdr:colOff>
                    <xdr:row>18</xdr:row>
                    <xdr:rowOff>95250</xdr:rowOff>
                  </from>
                  <to>
                    <xdr:col>1</xdr:col>
                    <xdr:colOff>238125</xdr:colOff>
                    <xdr:row>20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R41"/>
  <sheetViews>
    <sheetView showGridLines="0" view="pageBreakPreview" topLeftCell="A4" zoomScale="85" zoomScaleNormal="100" zoomScaleSheetLayoutView="85" workbookViewId="0"/>
  </sheetViews>
  <sheetFormatPr defaultColWidth="2.140625" defaultRowHeight="12.75"/>
  <cols>
    <col min="1" max="1" width="3.140625" style="4" bestFit="1" customWidth="1"/>
    <col min="2" max="2" width="13.85546875" style="1" customWidth="1"/>
    <col min="3" max="3" width="19.140625" style="1" bestFit="1" customWidth="1"/>
    <col min="4" max="4" width="8.42578125" style="46" customWidth="1"/>
    <col min="5" max="5" width="11.42578125" style="46" customWidth="1"/>
    <col min="6" max="6" width="6.85546875" style="1" customWidth="1"/>
    <col min="7" max="7" width="7.5703125" style="46" customWidth="1"/>
    <col min="8" max="8" width="11.28515625" style="46" customWidth="1"/>
    <col min="9" max="9" width="15.28515625" style="612" customWidth="1"/>
    <col min="10" max="10" width="13.7109375" style="612" customWidth="1"/>
    <col min="11" max="11" width="7.5703125" style="1" customWidth="1"/>
    <col min="12" max="12" width="7.28515625" style="1" customWidth="1"/>
    <col min="13" max="13" width="14.5703125" style="1" customWidth="1"/>
    <col min="14" max="14" width="15" style="1" customWidth="1"/>
    <col min="15" max="15" width="14.42578125" style="1" customWidth="1"/>
    <col min="16" max="16" width="0.85546875" style="1" customWidth="1"/>
    <col min="17" max="17" width="2.85546875" style="38" customWidth="1"/>
    <col min="18" max="18" width="3" style="38" customWidth="1"/>
    <col min="19" max="254" width="9.140625" style="1" customWidth="1"/>
    <col min="255" max="16384" width="2.140625" style="1"/>
  </cols>
  <sheetData>
    <row r="1" spans="1:18" ht="20.100000000000001" customHeight="1">
      <c r="B1" s="882" t="s">
        <v>102</v>
      </c>
      <c r="C1" s="882"/>
      <c r="D1" s="882"/>
      <c r="E1" s="882"/>
      <c r="F1" s="882"/>
      <c r="G1" s="882"/>
      <c r="H1" s="882"/>
      <c r="I1" s="882"/>
      <c r="J1" s="882"/>
      <c r="K1" s="882"/>
      <c r="L1" s="882"/>
      <c r="M1" s="882"/>
      <c r="N1" s="882"/>
      <c r="O1" s="882"/>
      <c r="P1" s="105"/>
      <c r="Q1" s="42">
        <v>2</v>
      </c>
      <c r="R1" s="42">
        <v>1</v>
      </c>
    </row>
    <row r="2" spans="1:18" s="88" customFormat="1" ht="27" customHeight="1">
      <c r="A2" s="45"/>
      <c r="B2" s="1000" t="s">
        <v>462</v>
      </c>
      <c r="C2" s="1000"/>
      <c r="D2" s="1000"/>
      <c r="E2" s="1000"/>
      <c r="F2" s="1000"/>
      <c r="G2" s="1000"/>
      <c r="H2" s="1000"/>
      <c r="I2" s="1000"/>
      <c r="J2" s="1000"/>
      <c r="K2" s="1000"/>
      <c r="L2" s="1000"/>
      <c r="M2" s="1000"/>
      <c r="N2" s="1000"/>
      <c r="O2" s="1000"/>
      <c r="Q2" s="995" t="s">
        <v>354</v>
      </c>
      <c r="R2" s="197"/>
    </row>
    <row r="3" spans="1:18" s="88" customFormat="1" ht="32.25" customHeight="1" thickBot="1">
      <c r="A3" s="311"/>
      <c r="B3" s="1001" t="s">
        <v>457</v>
      </c>
      <c r="C3" s="1001" t="s">
        <v>458</v>
      </c>
      <c r="D3" s="1003" t="s">
        <v>439</v>
      </c>
      <c r="E3" s="1001" t="s">
        <v>438</v>
      </c>
      <c r="F3" s="1009" t="s">
        <v>437</v>
      </c>
      <c r="G3" s="1009" t="s">
        <v>436</v>
      </c>
      <c r="H3" s="1005" t="s">
        <v>459</v>
      </c>
      <c r="I3" s="1011" t="s">
        <v>389</v>
      </c>
      <c r="J3" s="1021"/>
      <c r="K3" s="1007" t="s">
        <v>440</v>
      </c>
      <c r="L3" s="1003" t="s">
        <v>537</v>
      </c>
      <c r="M3" s="1005" t="s">
        <v>574</v>
      </c>
      <c r="N3" s="1011" t="s">
        <v>101</v>
      </c>
      <c r="O3" s="1012"/>
      <c r="Q3" s="995"/>
      <c r="R3" s="197"/>
    </row>
    <row r="4" spans="1:18" s="88" customFormat="1" ht="97.5" customHeight="1">
      <c r="A4" s="45"/>
      <c r="B4" s="1002"/>
      <c r="C4" s="1013"/>
      <c r="D4" s="1004"/>
      <c r="E4" s="1013"/>
      <c r="F4" s="1010"/>
      <c r="G4" s="1010"/>
      <c r="H4" s="1006"/>
      <c r="I4" s="607" t="s">
        <v>460</v>
      </c>
      <c r="J4" s="607" t="s">
        <v>461</v>
      </c>
      <c r="K4" s="1008"/>
      <c r="L4" s="1023"/>
      <c r="M4" s="1006"/>
      <c r="N4" s="308" t="s">
        <v>575</v>
      </c>
      <c r="O4" s="309" t="s">
        <v>576</v>
      </c>
      <c r="Q4" s="995"/>
      <c r="R4" s="197"/>
    </row>
    <row r="5" spans="1:18" s="80" customFormat="1" ht="84" customHeight="1">
      <c r="A5" s="21">
        <v>3</v>
      </c>
      <c r="B5" s="325"/>
      <c r="C5" s="325"/>
      <c r="D5" s="212"/>
      <c r="E5" s="211"/>
      <c r="F5" s="346"/>
      <c r="G5" s="263"/>
      <c r="H5" s="264"/>
      <c r="I5" s="608"/>
      <c r="J5" s="608"/>
      <c r="K5" s="262"/>
      <c r="L5" s="262"/>
      <c r="M5" s="260"/>
      <c r="N5" s="260"/>
      <c r="O5" s="260"/>
      <c r="P5" s="210"/>
      <c r="Q5" s="1014" t="str">
        <f>IF(Cover!A1&gt;0,Cover!A1,"")</f>
        <v xml:space="preserve">Seven Springs Sewer &amp; Water LLC </v>
      </c>
      <c r="R5" s="49"/>
    </row>
    <row r="6" spans="1:18" ht="84" customHeight="1">
      <c r="A6" s="21">
        <v>4</v>
      </c>
      <c r="B6" s="325"/>
      <c r="C6" s="325"/>
      <c r="D6" s="212"/>
      <c r="E6" s="213"/>
      <c r="F6" s="323"/>
      <c r="G6" s="212"/>
      <c r="H6" s="264"/>
      <c r="I6" s="608"/>
      <c r="J6" s="608"/>
      <c r="K6" s="262"/>
      <c r="L6" s="262"/>
      <c r="M6" s="260"/>
      <c r="N6" s="315"/>
      <c r="O6" s="315"/>
      <c r="P6" s="53"/>
      <c r="Q6" s="1014"/>
      <c r="R6" s="54"/>
    </row>
    <row r="7" spans="1:18" ht="84" customHeight="1">
      <c r="A7" s="21">
        <v>5</v>
      </c>
      <c r="B7" s="325"/>
      <c r="C7" s="325"/>
      <c r="D7" s="212"/>
      <c r="E7" s="213"/>
      <c r="F7" s="324"/>
      <c r="G7" s="212"/>
      <c r="H7" s="264"/>
      <c r="I7" s="608"/>
      <c r="J7" s="608"/>
      <c r="K7" s="262"/>
      <c r="L7" s="262"/>
      <c r="M7" s="316"/>
      <c r="N7" s="315"/>
      <c r="O7" s="315"/>
      <c r="P7" s="53"/>
      <c r="Q7" s="1014"/>
      <c r="R7" s="54"/>
    </row>
    <row r="8" spans="1:18" ht="84" customHeight="1">
      <c r="A8" s="21">
        <v>6</v>
      </c>
      <c r="B8" s="325"/>
      <c r="C8" s="325"/>
      <c r="D8" s="212"/>
      <c r="E8" s="213"/>
      <c r="F8" s="323"/>
      <c r="G8" s="212"/>
      <c r="H8" s="264"/>
      <c r="I8" s="608"/>
      <c r="J8" s="608"/>
      <c r="K8" s="262"/>
      <c r="L8" s="262"/>
      <c r="M8" s="260"/>
      <c r="N8" s="315"/>
      <c r="O8" s="315"/>
      <c r="P8" s="53"/>
      <c r="Q8" s="1014"/>
      <c r="R8" s="998" t="s">
        <v>100</v>
      </c>
    </row>
    <row r="9" spans="1:18" ht="84" customHeight="1">
      <c r="A9" s="21">
        <v>7</v>
      </c>
      <c r="B9" s="325"/>
      <c r="C9" s="325"/>
      <c r="D9" s="212"/>
      <c r="E9" s="213"/>
      <c r="F9" s="324"/>
      <c r="G9" s="212"/>
      <c r="H9" s="264"/>
      <c r="I9" s="608"/>
      <c r="J9" s="608"/>
      <c r="K9" s="262"/>
      <c r="L9" s="262"/>
      <c r="M9" s="260"/>
      <c r="N9" s="315"/>
      <c r="O9" s="315"/>
      <c r="P9" s="53"/>
      <c r="Q9" s="1014"/>
      <c r="R9" s="998"/>
    </row>
    <row r="10" spans="1:18" ht="84" customHeight="1">
      <c r="A10" s="21">
        <v>8</v>
      </c>
      <c r="B10" s="325"/>
      <c r="C10" s="325"/>
      <c r="D10" s="212"/>
      <c r="E10" s="213"/>
      <c r="F10" s="324"/>
      <c r="G10" s="212"/>
      <c r="H10" s="264"/>
      <c r="I10" s="608"/>
      <c r="J10" s="608"/>
      <c r="K10" s="262"/>
      <c r="L10" s="262"/>
      <c r="M10" s="260"/>
      <c r="N10" s="315"/>
      <c r="O10" s="315"/>
      <c r="P10" s="53"/>
      <c r="Q10" s="1014"/>
      <c r="R10" s="998"/>
    </row>
    <row r="11" spans="1:18" ht="23.25" customHeight="1" thickBot="1">
      <c r="A11" s="4">
        <v>9</v>
      </c>
      <c r="B11" s="239" t="s">
        <v>66</v>
      </c>
      <c r="C11" s="223"/>
      <c r="D11" s="224"/>
      <c r="E11" s="225"/>
      <c r="F11" s="226"/>
      <c r="G11" s="227"/>
      <c r="H11" s="228"/>
      <c r="I11" s="609">
        <f>SUM(I5:I10)</f>
        <v>0</v>
      </c>
      <c r="J11" s="609">
        <f>SUM(J5:J10)</f>
        <v>0</v>
      </c>
      <c r="K11" s="322"/>
      <c r="L11" s="622"/>
      <c r="M11" s="261">
        <f>SUM(M5:M10)</f>
        <v>0</v>
      </c>
      <c r="N11" s="261">
        <f>SUM(N5:N10)</f>
        <v>0</v>
      </c>
      <c r="O11" s="261">
        <f>SUM(O5:O10)</f>
        <v>0</v>
      </c>
      <c r="P11" s="53"/>
      <c r="Q11" s="1014"/>
      <c r="R11" s="972">
        <f>IF(Cover!H12&gt;0, Cover!H12,"")</f>
        <v>2024</v>
      </c>
    </row>
    <row r="12" spans="1:18" ht="13.5">
      <c r="B12" s="222"/>
      <c r="C12" s="229"/>
      <c r="D12" s="230"/>
      <c r="E12" s="231"/>
      <c r="F12" s="232"/>
      <c r="G12" s="233"/>
      <c r="H12" s="234"/>
      <c r="I12" s="996" t="s">
        <v>386</v>
      </c>
      <c r="J12" s="997"/>
      <c r="K12" s="235"/>
      <c r="L12" s="235"/>
      <c r="M12" s="236"/>
      <c r="N12" s="237" t="s">
        <v>64</v>
      </c>
      <c r="O12" s="238" t="s">
        <v>63</v>
      </c>
      <c r="P12" s="53"/>
      <c r="Q12" s="1014"/>
      <c r="R12" s="999"/>
    </row>
    <row r="13" spans="1:18" ht="12.75" hidden="1" customHeight="1">
      <c r="A13" s="336" t="s">
        <v>99</v>
      </c>
      <c r="D13" s="52"/>
      <c r="E13" s="52"/>
      <c r="F13" s="51"/>
      <c r="G13" s="52"/>
      <c r="H13" s="52"/>
      <c r="I13" s="51"/>
      <c r="J13" s="51"/>
      <c r="K13" s="51"/>
      <c r="L13" s="51"/>
      <c r="M13" s="51"/>
      <c r="N13" s="51"/>
      <c r="O13" s="51"/>
      <c r="P13" s="51"/>
      <c r="Q13" s="50"/>
      <c r="R13" s="126"/>
    </row>
    <row r="14" spans="1:18" ht="20.100000000000001" customHeight="1">
      <c r="A14" s="4">
        <v>10</v>
      </c>
      <c r="B14" s="898" t="s">
        <v>441</v>
      </c>
      <c r="C14" s="898"/>
      <c r="D14" s="898"/>
      <c r="E14" s="898"/>
      <c r="F14" s="898"/>
      <c r="G14" s="898"/>
      <c r="H14" s="898"/>
      <c r="I14" s="898"/>
      <c r="J14" s="898"/>
      <c r="K14" s="898"/>
      <c r="L14" s="898"/>
      <c r="M14" s="898"/>
      <c r="N14" s="898"/>
      <c r="O14" s="1017"/>
      <c r="Q14" s="54"/>
      <c r="R14" s="198"/>
    </row>
    <row r="15" spans="1:18" ht="26.25" customHeight="1">
      <c r="A15" s="1015" t="s">
        <v>98</v>
      </c>
      <c r="B15" s="1018"/>
      <c r="C15" s="1019"/>
      <c r="D15" s="1019"/>
      <c r="E15" s="1019"/>
      <c r="F15" s="1019"/>
      <c r="G15" s="1019"/>
      <c r="H15" s="1019"/>
      <c r="I15" s="1019"/>
      <c r="J15" s="1019"/>
      <c r="K15" s="1019"/>
      <c r="L15" s="1019"/>
      <c r="M15" s="1019"/>
      <c r="N15" s="1019"/>
      <c r="O15" s="1020"/>
    </row>
    <row r="16" spans="1:18" ht="18.75" customHeight="1">
      <c r="A16" s="1015"/>
      <c r="B16" s="104"/>
      <c r="C16" s="104"/>
      <c r="D16" s="104"/>
      <c r="E16" s="104"/>
      <c r="F16" s="104"/>
      <c r="G16" s="104"/>
      <c r="H16" s="104"/>
      <c r="I16" s="610"/>
      <c r="J16" s="610"/>
      <c r="K16" s="104"/>
      <c r="L16" s="104"/>
      <c r="M16" s="104"/>
      <c r="N16" s="104"/>
      <c r="O16" s="61"/>
    </row>
    <row r="17" spans="1:18" s="202" customFormat="1" ht="24" customHeight="1">
      <c r="A17" s="337"/>
      <c r="B17" s="199" t="s">
        <v>12</v>
      </c>
      <c r="C17" s="199"/>
      <c r="D17" s="200"/>
      <c r="E17" s="200"/>
      <c r="F17" s="88"/>
      <c r="G17" s="1022"/>
      <c r="H17" s="1022"/>
      <c r="I17" s="1022"/>
      <c r="J17" s="613"/>
      <c r="K17" s="88"/>
      <c r="L17" s="88"/>
      <c r="M17" s="1016" t="s">
        <v>2</v>
      </c>
      <c r="N17" s="1016"/>
      <c r="O17" s="1016"/>
      <c r="P17" s="88"/>
      <c r="Q17" s="201"/>
      <c r="R17" s="201"/>
    </row>
    <row r="18" spans="1:18" s="2" customFormat="1" ht="15">
      <c r="A18" s="5"/>
      <c r="D18" s="47"/>
      <c r="E18" s="47"/>
      <c r="G18" s="47"/>
      <c r="H18" s="47"/>
      <c r="I18" s="611"/>
      <c r="J18" s="611"/>
      <c r="M18" s="31"/>
      <c r="N18" s="31"/>
      <c r="O18" s="31"/>
      <c r="Q18" s="32"/>
      <c r="R18" s="32"/>
    </row>
    <row r="19" spans="1:18" s="2" customFormat="1">
      <c r="A19" s="5"/>
      <c r="D19" s="47"/>
      <c r="E19" s="47"/>
      <c r="G19" s="47"/>
      <c r="H19" s="47"/>
      <c r="I19" s="611"/>
      <c r="J19" s="611"/>
      <c r="Q19" s="32"/>
      <c r="R19" s="32"/>
    </row>
    <row r="20" spans="1:18" s="2" customFormat="1">
      <c r="A20" s="5"/>
      <c r="D20" s="47"/>
      <c r="E20" s="47"/>
      <c r="G20" s="47"/>
      <c r="H20" s="47"/>
      <c r="I20" s="611"/>
      <c r="J20" s="611"/>
      <c r="Q20" s="32"/>
      <c r="R20" s="32"/>
    </row>
    <row r="22" spans="1:18" s="2" customFormat="1">
      <c r="A22" s="5"/>
      <c r="D22" s="47"/>
      <c r="E22" s="47"/>
      <c r="G22" s="47"/>
      <c r="H22" s="47"/>
      <c r="I22" s="611"/>
      <c r="J22" s="611"/>
      <c r="Q22" s="32"/>
      <c r="R22" s="32"/>
    </row>
    <row r="23" spans="1:18" s="2" customFormat="1">
      <c r="A23" s="5"/>
      <c r="D23" s="47"/>
      <c r="E23" s="47"/>
      <c r="G23" s="47"/>
      <c r="H23" s="47"/>
      <c r="I23" s="611"/>
      <c r="J23" s="611"/>
      <c r="Q23" s="32"/>
      <c r="R23" s="32"/>
    </row>
    <row r="24" spans="1:18" s="2" customFormat="1">
      <c r="A24" s="5"/>
      <c r="D24" s="47"/>
      <c r="E24" s="47"/>
      <c r="G24" s="47"/>
      <c r="H24" s="47"/>
      <c r="I24" s="611"/>
      <c r="J24" s="611"/>
      <c r="Q24" s="32"/>
      <c r="R24" s="32"/>
    </row>
    <row r="25" spans="1:18" s="2" customFormat="1">
      <c r="A25" s="5"/>
      <c r="D25" s="47"/>
      <c r="E25" s="47"/>
      <c r="G25" s="47"/>
      <c r="H25" s="47"/>
      <c r="I25" s="611"/>
      <c r="J25" s="611"/>
      <c r="Q25" s="32"/>
      <c r="R25" s="32"/>
    </row>
    <row r="32" spans="1:18" ht="15">
      <c r="M32" s="151" t="s">
        <v>1</v>
      </c>
    </row>
    <row r="33" spans="13:17" ht="15">
      <c r="M33" s="151" t="s">
        <v>604</v>
      </c>
    </row>
    <row r="36" spans="13:17" ht="15">
      <c r="M36" s="30"/>
      <c r="N36" s="30"/>
      <c r="O36" s="30"/>
    </row>
    <row r="37" spans="13:17" ht="15">
      <c r="M37" s="30"/>
      <c r="N37" s="30"/>
      <c r="O37" s="30"/>
    </row>
    <row r="41" spans="13:17">
      <c r="Q41" s="43"/>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E1048559"/>
  <sheetViews>
    <sheetView showGridLines="0" view="pageBreakPreview" topLeftCell="A4" zoomScale="130" zoomScaleNormal="100" zoomScaleSheetLayoutView="130" workbookViewId="0">
      <selection activeCell="E1" sqref="E1"/>
    </sheetView>
  </sheetViews>
  <sheetFormatPr defaultColWidth="2.7109375" defaultRowHeight="15"/>
  <cols>
    <col min="1" max="1" width="2.7109375" style="4" customWidth="1"/>
    <col min="2" max="2" width="15" style="30" customWidth="1"/>
    <col min="3" max="3" width="34.42578125" style="30" customWidth="1"/>
    <col min="4" max="4" width="17.140625" style="30" customWidth="1"/>
    <col min="5" max="5" width="18.28515625" style="30" customWidth="1"/>
    <col min="6" max="250" width="9.140625" style="30" customWidth="1"/>
    <col min="251" max="16384" width="2.7109375" style="30"/>
  </cols>
  <sheetData>
    <row r="1" spans="1:5" s="1" customFormat="1">
      <c r="A1" s="4">
        <v>1</v>
      </c>
      <c r="C1" s="831" t="s">
        <v>30</v>
      </c>
      <c r="D1" s="790"/>
      <c r="E1" s="735">
        <f>IF(Cover!H12&gt;0, Cover!H12,"")</f>
        <v>2024</v>
      </c>
    </row>
    <row r="2" spans="1:5" s="1" customFormat="1" ht="8.1" customHeight="1">
      <c r="A2" s="4"/>
      <c r="B2" s="828"/>
      <c r="C2" s="828"/>
      <c r="D2" s="828"/>
      <c r="E2" s="828"/>
    </row>
    <row r="3" spans="1:5" s="1" customFormat="1" ht="12.75">
      <c r="A3" s="4">
        <v>2</v>
      </c>
      <c r="B3" s="1" t="s">
        <v>29</v>
      </c>
      <c r="C3" s="883" t="str">
        <f>IF(Cover!A1&gt;0, Cover!A1, "")</f>
        <v xml:space="preserve">Seven Springs Sewer &amp; Water LLC </v>
      </c>
      <c r="D3" s="883"/>
      <c r="E3" s="883"/>
    </row>
    <row r="4" spans="1:5" s="1" customFormat="1" ht="8.1" customHeight="1">
      <c r="A4" s="4"/>
      <c r="B4" s="828"/>
      <c r="C4" s="828"/>
      <c r="D4" s="828"/>
      <c r="E4" s="828"/>
    </row>
    <row r="5" spans="1:5">
      <c r="B5" s="888" t="s">
        <v>114</v>
      </c>
      <c r="C5" s="888"/>
      <c r="D5" s="888"/>
      <c r="E5" s="888"/>
    </row>
    <row r="6" spans="1:5" ht="8.1" customHeight="1">
      <c r="B6" s="966"/>
      <c r="C6" s="966"/>
      <c r="D6" s="966"/>
      <c r="E6" s="966"/>
    </row>
    <row r="7" spans="1:5" ht="46.5" customHeight="1">
      <c r="B7" s="850" t="s">
        <v>324</v>
      </c>
      <c r="C7" s="964"/>
      <c r="D7" s="965"/>
      <c r="E7" s="408" t="s">
        <v>50</v>
      </c>
    </row>
    <row r="8" spans="1:5" ht="24.95" customHeight="1">
      <c r="A8" s="4">
        <v>3</v>
      </c>
      <c r="B8" s="1030" t="s">
        <v>508</v>
      </c>
      <c r="C8" s="1031"/>
      <c r="D8" s="1032"/>
      <c r="E8" s="512">
        <f>'Page W-2'!G35</f>
        <v>0</v>
      </c>
    </row>
    <row r="9" spans="1:5" ht="24.95" customHeight="1">
      <c r="B9" s="1026" t="s">
        <v>113</v>
      </c>
      <c r="C9" s="790"/>
      <c r="D9" s="56"/>
      <c r="E9" s="513"/>
    </row>
    <row r="10" spans="1:5" ht="24.95" customHeight="1">
      <c r="A10" s="4">
        <v>4</v>
      </c>
      <c r="B10" s="918" t="s">
        <v>509</v>
      </c>
      <c r="C10" s="790"/>
      <c r="D10" s="221"/>
      <c r="E10" s="514">
        <f>SUM('Page 6 '!D24)</f>
        <v>0</v>
      </c>
    </row>
    <row r="11" spans="1:5" ht="24.95" customHeight="1">
      <c r="A11" s="4">
        <v>5</v>
      </c>
      <c r="B11" s="918" t="s">
        <v>112</v>
      </c>
      <c r="C11" s="790"/>
      <c r="D11" s="221"/>
      <c r="E11" s="270"/>
    </row>
    <row r="12" spans="1:5" ht="24.95" customHeight="1">
      <c r="A12" s="4">
        <v>6</v>
      </c>
      <c r="B12" s="65" t="s">
        <v>111</v>
      </c>
      <c r="C12" s="1"/>
      <c r="D12" s="221"/>
      <c r="E12" s="270"/>
    </row>
    <row r="13" spans="1:5" ht="24.95" customHeight="1">
      <c r="A13" s="4">
        <v>7</v>
      </c>
      <c r="B13" s="918" t="s">
        <v>506</v>
      </c>
      <c r="C13" s="790"/>
      <c r="D13" s="221"/>
      <c r="E13" s="514">
        <f>'Page W-3 '!E16</f>
        <v>0</v>
      </c>
    </row>
    <row r="14" spans="1:5" ht="24.95" customHeight="1">
      <c r="A14" s="4">
        <v>8</v>
      </c>
      <c r="B14" s="65" t="s">
        <v>110</v>
      </c>
      <c r="C14" s="1"/>
      <c r="D14" s="221"/>
      <c r="E14" s="270"/>
    </row>
    <row r="15" spans="1:5" ht="24.95" customHeight="1">
      <c r="A15" s="4">
        <v>9</v>
      </c>
      <c r="B15" s="918" t="s">
        <v>109</v>
      </c>
      <c r="C15" s="790"/>
      <c r="D15" s="221"/>
      <c r="E15" s="270"/>
    </row>
    <row r="16" spans="1:5" ht="24.95" customHeight="1">
      <c r="A16" s="4">
        <v>10</v>
      </c>
      <c r="B16" s="918" t="s">
        <v>108</v>
      </c>
      <c r="C16" s="790"/>
      <c r="D16" s="221"/>
      <c r="E16" s="270"/>
    </row>
    <row r="17" spans="1:5" ht="24.95" customHeight="1">
      <c r="A17" s="4">
        <v>11</v>
      </c>
      <c r="B17" s="65" t="s">
        <v>339</v>
      </c>
      <c r="C17" s="1"/>
      <c r="D17" s="221"/>
      <c r="E17" s="270"/>
    </row>
    <row r="18" spans="1:5" ht="24.95" customHeight="1">
      <c r="A18" s="4">
        <v>12</v>
      </c>
      <c r="B18" s="918" t="s">
        <v>107</v>
      </c>
      <c r="C18" s="790"/>
      <c r="D18" s="221"/>
      <c r="E18" s="270"/>
    </row>
    <row r="19" spans="1:5" ht="24.95" customHeight="1">
      <c r="A19" s="4">
        <v>13</v>
      </c>
      <c r="B19" s="918" t="s">
        <v>514</v>
      </c>
      <c r="C19" s="790"/>
      <c r="D19" s="824"/>
      <c r="E19" s="514">
        <f>'Page 7'!C24</f>
        <v>0</v>
      </c>
    </row>
    <row r="20" spans="1:5" ht="24.95" customHeight="1">
      <c r="A20" s="4">
        <v>14</v>
      </c>
      <c r="B20" s="918" t="s">
        <v>106</v>
      </c>
      <c r="C20" s="790"/>
      <c r="D20" s="824"/>
      <c r="E20" s="270"/>
    </row>
    <row r="21" spans="1:5" ht="24.95" customHeight="1">
      <c r="A21" s="4">
        <v>15</v>
      </c>
      <c r="B21" s="918" t="s">
        <v>323</v>
      </c>
      <c r="C21" s="790"/>
      <c r="D21" s="824"/>
      <c r="E21" s="270"/>
    </row>
    <row r="22" spans="1:5" ht="24.95" customHeight="1">
      <c r="A22" s="4">
        <v>16</v>
      </c>
      <c r="B22" s="918" t="s">
        <v>507</v>
      </c>
      <c r="C22" s="807"/>
      <c r="D22" s="829"/>
      <c r="E22" s="514">
        <f>'Page W-5'!N61</f>
        <v>0</v>
      </c>
    </row>
    <row r="23" spans="1:5" ht="24.95" customHeight="1">
      <c r="A23" s="4">
        <v>17</v>
      </c>
      <c r="B23" s="65" t="s">
        <v>568</v>
      </c>
      <c r="C23" s="61"/>
      <c r="D23" s="629"/>
      <c r="E23" s="514">
        <f>-(IF('Page 8'!D58=2,'Page 8'!D35,IF('Page 8'!D58=3,'Page 8'!D42,0)))</f>
        <v>0</v>
      </c>
    </row>
    <row r="24" spans="1:5" ht="24.95" customHeight="1">
      <c r="A24" s="4">
        <v>18</v>
      </c>
      <c r="B24" s="918" t="s">
        <v>105</v>
      </c>
      <c r="C24" s="807"/>
      <c r="D24" s="829"/>
      <c r="E24" s="270"/>
    </row>
    <row r="25" spans="1:5" ht="24.95" customHeight="1">
      <c r="A25" s="4">
        <v>19</v>
      </c>
      <c r="B25" s="918" t="s">
        <v>594</v>
      </c>
      <c r="C25" s="807"/>
      <c r="D25" s="829"/>
      <c r="E25" s="514">
        <f>'Page W-3 '!E26</f>
        <v>0</v>
      </c>
    </row>
    <row r="26" spans="1:5" ht="24.95" customHeight="1">
      <c r="A26" s="4">
        <v>20</v>
      </c>
      <c r="B26" s="1024" t="s">
        <v>505</v>
      </c>
      <c r="C26" s="893"/>
      <c r="D26" s="1025"/>
      <c r="E26" s="514">
        <f>'Page 9'!N11</f>
        <v>0</v>
      </c>
    </row>
    <row r="27" spans="1:5" ht="24.95" customHeight="1">
      <c r="A27" s="4">
        <v>21</v>
      </c>
      <c r="B27" s="918" t="s">
        <v>104</v>
      </c>
      <c r="C27" s="790"/>
      <c r="D27" s="824"/>
      <c r="E27" s="270"/>
    </row>
    <row r="28" spans="1:5" s="1" customFormat="1" ht="24.95" customHeight="1">
      <c r="A28" s="4">
        <v>22</v>
      </c>
      <c r="B28" s="986" t="s">
        <v>103</v>
      </c>
      <c r="C28" s="790"/>
      <c r="D28" s="824"/>
      <c r="E28" s="515">
        <f>SUM(E10:E27)</f>
        <v>0</v>
      </c>
    </row>
    <row r="29" spans="1:5" s="106" customFormat="1" ht="24.95" customHeight="1">
      <c r="A29" s="55">
        <v>23</v>
      </c>
      <c r="B29" s="1027" t="s">
        <v>515</v>
      </c>
      <c r="C29" s="1028"/>
      <c r="D29" s="1029"/>
      <c r="E29" s="516">
        <f>E8-E28</f>
        <v>0</v>
      </c>
    </row>
    <row r="30" spans="1:5" s="2" customFormat="1" ht="12.75">
      <c r="A30" s="4"/>
      <c r="B30" s="828"/>
      <c r="C30" s="828"/>
      <c r="D30" s="828"/>
      <c r="E30" s="828"/>
    </row>
    <row r="31" spans="1:5" s="2" customFormat="1">
      <c r="A31" s="205"/>
      <c r="B31" s="869" t="s">
        <v>38</v>
      </c>
      <c r="C31" s="870"/>
      <c r="D31" s="1"/>
      <c r="E31" s="1"/>
    </row>
    <row r="32" spans="1:5" s="2" customFormat="1">
      <c r="A32" s="203"/>
      <c r="B32" s="869" t="s">
        <v>12</v>
      </c>
      <c r="C32" s="870"/>
    </row>
    <row r="33" spans="1:5" s="31" customFormat="1">
      <c r="A33" s="5"/>
      <c r="D33" s="896" t="s">
        <v>2</v>
      </c>
      <c r="E33" s="914"/>
    </row>
    <row r="34" spans="1:5" s="31" customFormat="1">
      <c r="A34" s="5"/>
      <c r="D34" s="2"/>
      <c r="E34" s="2"/>
    </row>
    <row r="35" spans="1:5" s="31" customFormat="1">
      <c r="A35" s="5"/>
      <c r="D35" s="2"/>
      <c r="E35" s="2"/>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t="s">
        <v>1</v>
      </c>
      <c r="E46" s="1"/>
    </row>
    <row r="47" spans="1:5">
      <c r="D47" s="1" t="s">
        <v>604</v>
      </c>
      <c r="E47" s="1"/>
    </row>
    <row r="48" spans="1:5">
      <c r="D48" s="1"/>
      <c r="E48" s="1"/>
    </row>
    <row r="49" spans="4:5">
      <c r="D49" s="1"/>
      <c r="E49" s="1"/>
    </row>
    <row r="50" spans="4:5">
      <c r="D50" s="1"/>
      <c r="E50" s="1"/>
    </row>
    <row r="1048559" spans="1:1">
      <c r="A1048559" s="4">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H68"/>
  <sheetViews>
    <sheetView showGridLines="0" view="pageBreakPreview" zoomScale="115" zoomScaleNormal="100" zoomScaleSheetLayoutView="115" workbookViewId="0"/>
  </sheetViews>
  <sheetFormatPr defaultColWidth="9.140625" defaultRowHeight="15"/>
  <cols>
    <col min="1" max="1" width="3.5703125" style="4" bestFit="1" customWidth="1"/>
    <col min="2" max="2" width="16" style="30" customWidth="1"/>
    <col min="3" max="3" width="24.7109375" style="30" customWidth="1"/>
    <col min="4" max="4" width="12.7109375" style="30" customWidth="1"/>
    <col min="5" max="5" width="14.42578125" style="30" customWidth="1"/>
    <col min="6" max="6" width="14.140625" style="30" customWidth="1"/>
    <col min="7" max="7" width="18.42578125" style="30" customWidth="1"/>
    <col min="8" max="16384" width="9.140625" style="30"/>
  </cols>
  <sheetData>
    <row r="1" spans="1:8" s="1" customFormat="1">
      <c r="A1" s="4">
        <v>1</v>
      </c>
      <c r="C1" s="831" t="s">
        <v>30</v>
      </c>
      <c r="D1" s="790"/>
      <c r="E1" s="790"/>
      <c r="F1" s="790"/>
      <c r="G1" s="735">
        <f>IF(Cover!H12&gt;0, Cover!H12,"")</f>
        <v>2024</v>
      </c>
    </row>
    <row r="2" spans="1:8" s="1" customFormat="1" ht="12.75">
      <c r="A2" s="4">
        <v>2</v>
      </c>
      <c r="B2" s="1" t="s">
        <v>29</v>
      </c>
      <c r="C2" s="825" t="str">
        <f>IF(Cover!A1&gt;0, Cover!A1, "")</f>
        <v xml:space="preserve">Seven Springs Sewer &amp; Water LLC </v>
      </c>
      <c r="D2" s="825"/>
      <c r="E2" s="825"/>
      <c r="F2" s="825"/>
      <c r="G2" s="825"/>
    </row>
    <row r="3" spans="1:8" s="1" customFormat="1" ht="8.1" customHeight="1">
      <c r="A3" s="4"/>
      <c r="B3" s="828"/>
      <c r="C3" s="828"/>
      <c r="D3" s="828"/>
      <c r="E3" s="828"/>
      <c r="F3" s="828"/>
      <c r="G3" s="828"/>
    </row>
    <row r="4" spans="1:8">
      <c r="B4" s="888" t="s">
        <v>141</v>
      </c>
      <c r="C4" s="888"/>
      <c r="D4" s="888"/>
      <c r="E4" s="888"/>
      <c r="F4" s="888"/>
      <c r="G4" s="888"/>
      <c r="H4" s="7"/>
    </row>
    <row r="5" spans="1:8">
      <c r="B5" s="983" t="s">
        <v>140</v>
      </c>
      <c r="C5" s="1051"/>
      <c r="D5" s="1051"/>
      <c r="E5" s="1051"/>
      <c r="F5" s="1051"/>
      <c r="G5" s="1051"/>
      <c r="H5" s="38"/>
    </row>
    <row r="6" spans="1:8" ht="32.25" customHeight="1">
      <c r="B6" s="1048" t="s">
        <v>324</v>
      </c>
      <c r="C6" s="1052"/>
      <c r="D6" s="1053" t="s">
        <v>139</v>
      </c>
      <c r="E6" s="1054"/>
      <c r="F6" s="1048" t="s">
        <v>340</v>
      </c>
      <c r="G6" s="1048" t="s">
        <v>138</v>
      </c>
    </row>
    <row r="7" spans="1:8" ht="45.75" customHeight="1">
      <c r="B7" s="1052"/>
      <c r="C7" s="1052"/>
      <c r="D7" s="374" t="s">
        <v>137</v>
      </c>
      <c r="E7" s="374" t="s">
        <v>136</v>
      </c>
      <c r="F7" s="1048"/>
      <c r="G7" s="1048"/>
    </row>
    <row r="8" spans="1:8" ht="15" customHeight="1">
      <c r="B8" s="1049" t="s">
        <v>135</v>
      </c>
      <c r="C8" s="1050"/>
      <c r="D8" s="517"/>
      <c r="E8" s="517"/>
      <c r="F8" s="518"/>
      <c r="G8" s="520"/>
    </row>
    <row r="9" spans="1:8" ht="24.95" customHeight="1">
      <c r="A9" s="4">
        <v>3</v>
      </c>
      <c r="B9" s="918" t="s">
        <v>134</v>
      </c>
      <c r="C9" s="935"/>
      <c r="D9" s="281"/>
      <c r="E9" s="282"/>
      <c r="F9" s="544" t="s">
        <v>128</v>
      </c>
      <c r="G9" s="356"/>
    </row>
    <row r="10" spans="1:8" ht="24.95" customHeight="1">
      <c r="A10" s="4">
        <v>4</v>
      </c>
      <c r="B10" s="918" t="s">
        <v>133</v>
      </c>
      <c r="C10" s="824"/>
      <c r="D10" s="281"/>
      <c r="E10" s="283"/>
      <c r="F10" s="545" t="s">
        <v>128</v>
      </c>
      <c r="G10" s="356"/>
    </row>
    <row r="11" spans="1:8" ht="24.95" customHeight="1">
      <c r="A11" s="4">
        <v>5</v>
      </c>
      <c r="B11" s="918" t="s">
        <v>132</v>
      </c>
      <c r="C11" s="824"/>
      <c r="D11" s="281"/>
      <c r="E11" s="283"/>
      <c r="F11" s="545" t="s">
        <v>128</v>
      </c>
      <c r="G11" s="356"/>
    </row>
    <row r="12" spans="1:8" ht="24.95" customHeight="1">
      <c r="A12" s="4">
        <v>6</v>
      </c>
      <c r="B12" s="918" t="s">
        <v>131</v>
      </c>
      <c r="C12" s="824"/>
      <c r="D12" s="281"/>
      <c r="E12" s="283"/>
      <c r="F12" s="545" t="s">
        <v>128</v>
      </c>
      <c r="G12" s="356"/>
    </row>
    <row r="13" spans="1:8" ht="24.95" customHeight="1">
      <c r="A13" s="4">
        <v>7</v>
      </c>
      <c r="B13" s="918" t="s">
        <v>130</v>
      </c>
      <c r="C13" s="824"/>
      <c r="D13" s="281"/>
      <c r="E13" s="283"/>
      <c r="F13" s="545" t="s">
        <v>128</v>
      </c>
      <c r="G13" s="356"/>
    </row>
    <row r="14" spans="1:8" ht="24.95" customHeight="1">
      <c r="A14" s="4">
        <v>8</v>
      </c>
      <c r="B14" s="918" t="s">
        <v>129</v>
      </c>
      <c r="C14" s="824"/>
      <c r="D14" s="281"/>
      <c r="E14" s="283"/>
      <c r="F14" s="545" t="s">
        <v>128</v>
      </c>
      <c r="G14" s="356"/>
    </row>
    <row r="15" spans="1:8" ht="24.95" customHeight="1">
      <c r="A15" s="4">
        <v>9</v>
      </c>
      <c r="B15" s="978" t="s">
        <v>474</v>
      </c>
      <c r="C15" s="1034"/>
      <c r="D15" s="284">
        <f>SUM(D9:D14)</f>
        <v>0</v>
      </c>
      <c r="E15" s="285">
        <f>SUM(E9:E14)</f>
        <v>0</v>
      </c>
      <c r="F15" s="286"/>
      <c r="G15" s="521">
        <f>SUM(G9:G14)</f>
        <v>0</v>
      </c>
    </row>
    <row r="16" spans="1:8" ht="24.95" customHeight="1">
      <c r="B16" s="1055" t="s">
        <v>127</v>
      </c>
      <c r="C16" s="917"/>
      <c r="D16" s="287"/>
      <c r="E16" s="287"/>
      <c r="F16" s="288"/>
      <c r="G16" s="362"/>
    </row>
    <row r="17" spans="1:7" ht="24.95" customHeight="1">
      <c r="A17" s="4">
        <v>10</v>
      </c>
      <c r="B17" s="918" t="s">
        <v>126</v>
      </c>
      <c r="C17" s="824"/>
      <c r="D17" s="283"/>
      <c r="E17" s="283"/>
      <c r="F17" s="289"/>
      <c r="G17" s="356"/>
    </row>
    <row r="18" spans="1:7" ht="24.95" customHeight="1">
      <c r="A18" s="4">
        <v>11</v>
      </c>
      <c r="B18" s="918" t="s">
        <v>125</v>
      </c>
      <c r="C18" s="824"/>
      <c r="D18" s="283"/>
      <c r="E18" s="283"/>
      <c r="F18" s="289"/>
      <c r="G18" s="356"/>
    </row>
    <row r="19" spans="1:7" ht="24.95" customHeight="1">
      <c r="A19" s="4">
        <v>12</v>
      </c>
      <c r="B19" s="918" t="s">
        <v>124</v>
      </c>
      <c r="C19" s="824"/>
      <c r="D19" s="283"/>
      <c r="E19" s="283"/>
      <c r="F19" s="289"/>
      <c r="G19" s="356"/>
    </row>
    <row r="20" spans="1:7" ht="24.95" customHeight="1">
      <c r="A20" s="4">
        <v>13</v>
      </c>
      <c r="B20" s="918" t="s">
        <v>123</v>
      </c>
      <c r="C20" s="824"/>
      <c r="D20" s="283"/>
      <c r="E20" s="283"/>
      <c r="F20" s="289"/>
      <c r="G20" s="356"/>
    </row>
    <row r="21" spans="1:7" ht="24.95" customHeight="1">
      <c r="A21" s="4">
        <v>14</v>
      </c>
      <c r="B21" s="918" t="s">
        <v>122</v>
      </c>
      <c r="C21" s="824"/>
      <c r="D21" s="283"/>
      <c r="E21" s="283"/>
      <c r="F21" s="289"/>
      <c r="G21" s="356"/>
    </row>
    <row r="22" spans="1:7" ht="24.95" customHeight="1">
      <c r="A22" s="4">
        <v>15</v>
      </c>
      <c r="B22" s="1033" t="s">
        <v>121</v>
      </c>
      <c r="C22" s="824"/>
      <c r="D22" s="283"/>
      <c r="E22" s="283"/>
      <c r="F22" s="289"/>
      <c r="G22" s="356"/>
    </row>
    <row r="23" spans="1:7" ht="24.95" customHeight="1">
      <c r="A23" s="4">
        <v>16</v>
      </c>
      <c r="B23" s="978" t="s">
        <v>473</v>
      </c>
      <c r="C23" s="1034"/>
      <c r="D23" s="284">
        <f>SUM(D17:D22)</f>
        <v>0</v>
      </c>
      <c r="E23" s="284">
        <f>SUM(E17:E22)</f>
        <v>0</v>
      </c>
      <c r="F23" s="284">
        <f>SUM(F17:F22)</f>
        <v>0</v>
      </c>
      <c r="G23" s="521">
        <f>SUM(G17:G22)</f>
        <v>0</v>
      </c>
    </row>
    <row r="24" spans="1:7" ht="24.95" customHeight="1">
      <c r="B24" s="1026" t="s">
        <v>341</v>
      </c>
      <c r="C24" s="807"/>
      <c r="D24" s="790"/>
      <c r="E24" s="790"/>
      <c r="F24" s="824"/>
      <c r="G24" s="362"/>
    </row>
    <row r="25" spans="1:7" ht="24.95" customHeight="1">
      <c r="A25" s="4">
        <v>17</v>
      </c>
      <c r="B25" s="918" t="s">
        <v>120</v>
      </c>
      <c r="C25" s="790"/>
      <c r="D25" s="790"/>
      <c r="E25" s="790"/>
      <c r="F25" s="824"/>
      <c r="G25" s="356"/>
    </row>
    <row r="26" spans="1:7" ht="24.95" customHeight="1">
      <c r="A26" s="4">
        <v>18</v>
      </c>
      <c r="B26" s="918" t="s">
        <v>322</v>
      </c>
      <c r="C26" s="790"/>
      <c r="D26" s="790"/>
      <c r="E26" s="790"/>
      <c r="F26" s="824"/>
      <c r="G26" s="356"/>
    </row>
    <row r="27" spans="1:7" ht="24.95" customHeight="1">
      <c r="A27" s="4">
        <v>19</v>
      </c>
      <c r="B27" s="918" t="s">
        <v>119</v>
      </c>
      <c r="C27" s="790"/>
      <c r="D27" s="790"/>
      <c r="E27" s="790"/>
      <c r="F27" s="824"/>
      <c r="G27" s="356"/>
    </row>
    <row r="28" spans="1:7" ht="24.95" customHeight="1">
      <c r="A28" s="4">
        <v>20</v>
      </c>
      <c r="B28" s="918" t="s">
        <v>118</v>
      </c>
      <c r="C28" s="790"/>
      <c r="D28" s="790"/>
      <c r="E28" s="790"/>
      <c r="F28" s="824"/>
      <c r="G28" s="356"/>
    </row>
    <row r="29" spans="1:7" s="113" customFormat="1" ht="24.95" customHeight="1">
      <c r="A29" s="4">
        <v>21</v>
      </c>
      <c r="B29" s="918" t="s">
        <v>117</v>
      </c>
      <c r="C29" s="790"/>
      <c r="D29" s="790"/>
      <c r="E29" s="790"/>
      <c r="F29" s="824"/>
      <c r="G29" s="270"/>
    </row>
    <row r="30" spans="1:7" s="113" customFormat="1" ht="24.95" customHeight="1">
      <c r="A30" s="4">
        <v>22</v>
      </c>
      <c r="B30" s="1035" t="s">
        <v>513</v>
      </c>
      <c r="C30" s="1036"/>
      <c r="D30" s="1036"/>
      <c r="E30" s="1036"/>
      <c r="F30" s="1037"/>
      <c r="G30" s="522">
        <f>SUM(G15,G23,G25:G29)</f>
        <v>0</v>
      </c>
    </row>
    <row r="31" spans="1:7" ht="24.95" customHeight="1">
      <c r="B31" s="1026" t="s">
        <v>342</v>
      </c>
      <c r="C31" s="790"/>
      <c r="D31" s="790"/>
      <c r="E31" s="790"/>
      <c r="F31" s="824"/>
      <c r="G31" s="362"/>
    </row>
    <row r="32" spans="1:7" ht="24.95" customHeight="1">
      <c r="A32" s="4">
        <v>23</v>
      </c>
      <c r="B32" s="65" t="s">
        <v>116</v>
      </c>
      <c r="C32" s="100"/>
      <c r="D32" s="100"/>
      <c r="E32" s="100"/>
      <c r="F32" s="519"/>
      <c r="G32" s="356"/>
    </row>
    <row r="33" spans="1:7" ht="24.95" customHeight="1">
      <c r="A33" s="4">
        <v>24</v>
      </c>
      <c r="B33" s="940" t="s">
        <v>528</v>
      </c>
      <c r="C33" s="1038"/>
      <c r="D33" s="1038"/>
      <c r="E33" s="1038"/>
      <c r="F33" s="1039"/>
      <c r="G33" s="523"/>
    </row>
    <row r="34" spans="1:7" ht="24.95" customHeight="1" thickBot="1">
      <c r="A34" s="4">
        <v>25</v>
      </c>
      <c r="B34" s="1035" t="s">
        <v>510</v>
      </c>
      <c r="C34" s="1036"/>
      <c r="D34" s="1036"/>
      <c r="E34" s="1036"/>
      <c r="F34" s="1037"/>
      <c r="G34" s="524">
        <f>SUM(G32:G33)</f>
        <v>0</v>
      </c>
    </row>
    <row r="35" spans="1:7" ht="24.95" customHeight="1" thickTop="1">
      <c r="A35" s="4">
        <v>26</v>
      </c>
      <c r="B35" s="1040" t="s">
        <v>511</v>
      </c>
      <c r="C35" s="1041"/>
      <c r="D35" s="1041"/>
      <c r="E35" s="1041"/>
      <c r="F35" s="1042"/>
      <c r="G35" s="546">
        <f>SUM(G30,G34)</f>
        <v>0</v>
      </c>
    </row>
    <row r="36" spans="1:7" ht="24.75" customHeight="1">
      <c r="B36" s="976"/>
      <c r="C36" s="1046"/>
      <c r="D36" s="1046"/>
      <c r="E36" s="1046"/>
      <c r="F36" s="1047"/>
      <c r="G36" s="547" t="s">
        <v>512</v>
      </c>
    </row>
    <row r="37" spans="1:7" ht="24.95" customHeight="1">
      <c r="A37" s="60" t="s">
        <v>39</v>
      </c>
      <c r="B37" s="1043" t="s">
        <v>115</v>
      </c>
      <c r="C37" s="1044"/>
      <c r="D37" s="1044"/>
      <c r="E37" s="1044"/>
      <c r="F37" s="1045"/>
      <c r="G37" s="1045"/>
    </row>
    <row r="38" spans="1:7" ht="12.75" customHeight="1">
      <c r="A38" s="60"/>
      <c r="B38" s="59"/>
      <c r="C38" s="58"/>
      <c r="D38" s="58"/>
      <c r="E38" s="58"/>
      <c r="G38" s="57"/>
    </row>
    <row r="39" spans="1:7" s="31" customFormat="1">
      <c r="A39" s="205"/>
      <c r="B39" s="869" t="s">
        <v>38</v>
      </c>
      <c r="C39" s="870"/>
      <c r="D39" s="870"/>
      <c r="E39" s="30"/>
      <c r="F39" s="30"/>
      <c r="G39" s="30"/>
    </row>
    <row r="40" spans="1:7" s="31" customFormat="1" ht="16.5" customHeight="1">
      <c r="A40" s="203"/>
      <c r="B40" s="869" t="s">
        <v>12</v>
      </c>
      <c r="C40" s="870"/>
      <c r="D40" s="30"/>
      <c r="E40" s="30"/>
      <c r="F40" s="841" t="s">
        <v>2</v>
      </c>
      <c r="G40" s="841"/>
    </row>
    <row r="41" spans="1:7" s="31" customFormat="1">
      <c r="A41" s="5"/>
    </row>
    <row r="42" spans="1:7" s="31" customFormat="1">
      <c r="A42" s="5"/>
      <c r="F42" s="2"/>
      <c r="G42" s="2"/>
    </row>
    <row r="43" spans="1:7" s="31" customFormat="1">
      <c r="A43" s="5"/>
      <c r="F43" s="2"/>
      <c r="G43" s="2"/>
    </row>
    <row r="44" spans="1:7" s="31" customFormat="1">
      <c r="A44" s="5"/>
      <c r="F44" s="2"/>
      <c r="G44" s="2"/>
    </row>
    <row r="45" spans="1:7" s="31" customFormat="1">
      <c r="A45" s="5"/>
      <c r="F45" s="2"/>
      <c r="G45" s="2"/>
    </row>
    <row r="46" spans="1:7">
      <c r="F46" s="1"/>
      <c r="G46" s="1"/>
    </row>
    <row r="47" spans="1:7">
      <c r="F47" s="1"/>
      <c r="G47" s="1"/>
    </row>
    <row r="48" spans="1:7">
      <c r="F48" s="1"/>
      <c r="G48" s="1"/>
    </row>
    <row r="49" spans="6:7">
      <c r="F49" s="1"/>
      <c r="G49" s="1"/>
    </row>
    <row r="50" spans="6:7">
      <c r="F50" s="1"/>
      <c r="G50" s="1"/>
    </row>
    <row r="51" spans="6:7">
      <c r="F51" s="1"/>
      <c r="G51" s="1"/>
    </row>
    <row r="52" spans="6:7">
      <c r="F52" s="1"/>
      <c r="G52" s="1"/>
    </row>
    <row r="53" spans="6:7">
      <c r="F53" s="1"/>
      <c r="G53" s="1"/>
    </row>
    <row r="54" spans="6:7">
      <c r="F54" s="1"/>
      <c r="G54" s="1"/>
    </row>
    <row r="55" spans="6:7">
      <c r="F55" s="1"/>
      <c r="G55" s="1"/>
    </row>
    <row r="56" spans="6:7">
      <c r="F56" s="1"/>
      <c r="G56" s="1"/>
    </row>
    <row r="57" spans="6:7">
      <c r="F57" s="1"/>
      <c r="G57" s="1"/>
    </row>
    <row r="58" spans="6:7">
      <c r="F58" s="1"/>
      <c r="G58" s="1"/>
    </row>
    <row r="61" spans="6:7">
      <c r="F61" s="1"/>
      <c r="G61" s="1"/>
    </row>
    <row r="66" spans="6:6">
      <c r="F66" s="1"/>
    </row>
    <row r="67" spans="6:6">
      <c r="F67" s="1" t="s">
        <v>1</v>
      </c>
    </row>
    <row r="68" spans="6:6">
      <c r="F68" s="1" t="s">
        <v>604</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G60"/>
  <sheetViews>
    <sheetView showGridLines="0" view="pageBreakPreview" zoomScale="130" zoomScaleNormal="100" zoomScaleSheetLayoutView="130" workbookViewId="0"/>
  </sheetViews>
  <sheetFormatPr defaultColWidth="2.7109375" defaultRowHeight="15"/>
  <cols>
    <col min="1" max="1" width="2.7109375" style="4" customWidth="1"/>
    <col min="2" max="2" width="15.5703125" style="61" customWidth="1"/>
    <col min="3" max="3" width="25.28515625" style="61" customWidth="1"/>
    <col min="4" max="4" width="22.5703125" style="61" customWidth="1"/>
    <col min="5" max="5" width="19.28515625" style="61" customWidth="1"/>
    <col min="6" max="250" width="9.140625" style="61" customWidth="1"/>
    <col min="251" max="16384" width="2.7109375" style="61"/>
  </cols>
  <sheetData>
    <row r="1" spans="1:5" s="1" customFormat="1">
      <c r="A1" s="4">
        <v>1</v>
      </c>
      <c r="C1" s="831" t="s">
        <v>30</v>
      </c>
      <c r="D1" s="790"/>
      <c r="E1" s="735">
        <f>IF(Cover!H12&gt;0, Cover!H12,"")</f>
        <v>2024</v>
      </c>
    </row>
    <row r="2" spans="1:5" s="1" customFormat="1" ht="12.75">
      <c r="A2" s="4">
        <v>2</v>
      </c>
      <c r="B2" s="29" t="s">
        <v>162</v>
      </c>
      <c r="C2" s="825" t="str">
        <f>IF(Cover!A1&gt;0, Cover!A1, " ")</f>
        <v xml:space="preserve">Seven Springs Sewer &amp; Water LLC </v>
      </c>
      <c r="D2" s="825"/>
      <c r="E2" s="825"/>
    </row>
    <row r="3" spans="1:5" ht="24.95" customHeight="1">
      <c r="B3" s="888" t="s">
        <v>161</v>
      </c>
      <c r="C3" s="888"/>
      <c r="D3" s="888"/>
      <c r="E3" s="888"/>
    </row>
    <row r="4" spans="1:5" ht="10.5" customHeight="1">
      <c r="B4" s="807"/>
      <c r="C4" s="807"/>
      <c r="D4" s="807"/>
      <c r="E4" s="807"/>
    </row>
    <row r="5" spans="1:5" ht="54" customHeight="1">
      <c r="B5" s="1058" t="s">
        <v>343</v>
      </c>
      <c r="C5" s="1059"/>
      <c r="D5" s="1060"/>
      <c r="E5" s="354" t="s">
        <v>160</v>
      </c>
    </row>
    <row r="6" spans="1:5" ht="24.95" customHeight="1">
      <c r="B6" s="1069" t="s">
        <v>159</v>
      </c>
      <c r="C6" s="1070"/>
      <c r="D6" s="1071"/>
      <c r="E6" s="355"/>
    </row>
    <row r="7" spans="1:5" ht="24.95" customHeight="1">
      <c r="A7" s="4">
        <v>3</v>
      </c>
      <c r="B7" s="918" t="s">
        <v>158</v>
      </c>
      <c r="C7" s="790"/>
      <c r="D7" s="824"/>
      <c r="E7" s="356"/>
    </row>
    <row r="8" spans="1:5" ht="24.95" customHeight="1">
      <c r="A8" s="4">
        <v>4</v>
      </c>
      <c r="B8" s="918" t="s">
        <v>157</v>
      </c>
      <c r="C8" s="790"/>
      <c r="D8" s="824"/>
      <c r="E8" s="357"/>
    </row>
    <row r="9" spans="1:5" ht="24.95" customHeight="1">
      <c r="A9" s="4">
        <v>5</v>
      </c>
      <c r="B9" s="918" t="s">
        <v>156</v>
      </c>
      <c r="C9" s="790"/>
      <c r="D9" s="824"/>
      <c r="E9" s="357"/>
    </row>
    <row r="10" spans="1:5" ht="24.95" customHeight="1">
      <c r="A10" s="4">
        <v>6</v>
      </c>
      <c r="B10" s="918" t="s">
        <v>155</v>
      </c>
      <c r="C10" s="790"/>
      <c r="D10" s="824"/>
      <c r="E10" s="357"/>
    </row>
    <row r="11" spans="1:5" ht="24.95" customHeight="1">
      <c r="A11" s="4">
        <v>7</v>
      </c>
      <c r="B11" s="918" t="s">
        <v>397</v>
      </c>
      <c r="C11" s="1061"/>
      <c r="D11" s="939"/>
      <c r="E11" s="358"/>
    </row>
    <row r="12" spans="1:5" ht="24.95" customHeight="1">
      <c r="A12" s="4">
        <v>8</v>
      </c>
      <c r="B12" s="918" t="s">
        <v>154</v>
      </c>
      <c r="C12" s="790"/>
      <c r="D12" s="824"/>
      <c r="E12" s="358"/>
    </row>
    <row r="13" spans="1:5" ht="24.95" customHeight="1">
      <c r="A13" s="4">
        <v>9</v>
      </c>
      <c r="B13" s="918" t="s">
        <v>153</v>
      </c>
      <c r="C13" s="790"/>
      <c r="D13" s="824"/>
      <c r="E13" s="358"/>
    </row>
    <row r="14" spans="1:5" ht="24.95" customHeight="1">
      <c r="A14" s="4">
        <v>10</v>
      </c>
      <c r="B14" s="918" t="s">
        <v>152</v>
      </c>
      <c r="C14" s="790"/>
      <c r="D14" s="824"/>
      <c r="E14" s="358"/>
    </row>
    <row r="15" spans="1:5" ht="24.95" customHeight="1">
      <c r="A15" s="4">
        <v>11</v>
      </c>
      <c r="B15" s="918" t="s">
        <v>396</v>
      </c>
      <c r="C15" s="1061"/>
      <c r="D15" s="939"/>
      <c r="E15" s="359"/>
    </row>
    <row r="16" spans="1:5" ht="24.95" customHeight="1" thickBot="1">
      <c r="A16" s="4">
        <v>12</v>
      </c>
      <c r="B16" s="986" t="s">
        <v>151</v>
      </c>
      <c r="C16" s="790"/>
      <c r="D16" s="824"/>
      <c r="E16" s="360">
        <f>SUM(E7:E15)</f>
        <v>0</v>
      </c>
    </row>
    <row r="17" spans="1:7" ht="16.5" customHeight="1" thickTop="1">
      <c r="B17" s="918"/>
      <c r="C17" s="828"/>
      <c r="D17" s="935"/>
      <c r="E17" s="361" t="s">
        <v>150</v>
      </c>
    </row>
    <row r="18" spans="1:7" ht="24.95" customHeight="1">
      <c r="B18" s="1026" t="s">
        <v>149</v>
      </c>
      <c r="C18" s="1064"/>
      <c r="D18" s="1065"/>
      <c r="E18" s="362"/>
    </row>
    <row r="19" spans="1:7" ht="24.95" customHeight="1">
      <c r="A19" s="4">
        <v>13</v>
      </c>
      <c r="B19" s="918" t="s">
        <v>148</v>
      </c>
      <c r="C19" s="828"/>
      <c r="D19" s="935"/>
      <c r="E19" s="356"/>
    </row>
    <row r="20" spans="1:7" ht="24.95" customHeight="1">
      <c r="A20" s="4">
        <v>14</v>
      </c>
      <c r="B20" s="918" t="s">
        <v>147</v>
      </c>
      <c r="C20" s="790"/>
      <c r="D20" s="824"/>
      <c r="E20" s="356"/>
    </row>
    <row r="21" spans="1:7" ht="24.95" customHeight="1">
      <c r="A21" s="4">
        <v>15</v>
      </c>
      <c r="B21" s="918" t="s">
        <v>146</v>
      </c>
      <c r="C21" s="790"/>
      <c r="D21" s="824"/>
      <c r="E21" s="357"/>
    </row>
    <row r="22" spans="1:7" ht="24.95" customHeight="1">
      <c r="A22" s="4">
        <v>16</v>
      </c>
      <c r="B22" s="918" t="s">
        <v>395</v>
      </c>
      <c r="C22" s="1056"/>
      <c r="D22" s="1057"/>
      <c r="E22" s="357"/>
    </row>
    <row r="23" spans="1:7" ht="24.95" customHeight="1">
      <c r="A23" s="4">
        <v>17</v>
      </c>
      <c r="B23" s="918" t="s">
        <v>145</v>
      </c>
      <c r="C23" s="790"/>
      <c r="D23" s="824"/>
      <c r="E23" s="357"/>
    </row>
    <row r="24" spans="1:7" ht="24.95" customHeight="1">
      <c r="A24" s="4">
        <v>18</v>
      </c>
      <c r="B24" s="918" t="s">
        <v>144</v>
      </c>
      <c r="C24" s="790"/>
      <c r="D24" s="824"/>
      <c r="E24" s="357"/>
    </row>
    <row r="25" spans="1:7" ht="24.95" customHeight="1">
      <c r="A25" s="4">
        <v>19</v>
      </c>
      <c r="B25" s="918" t="s">
        <v>143</v>
      </c>
      <c r="C25" s="790"/>
      <c r="D25" s="824"/>
      <c r="E25" s="363"/>
    </row>
    <row r="26" spans="1:7" ht="24.95" customHeight="1" thickBot="1">
      <c r="A26" s="4">
        <v>20</v>
      </c>
      <c r="B26" s="986" t="s">
        <v>142</v>
      </c>
      <c r="C26" s="790"/>
      <c r="D26" s="824"/>
      <c r="E26" s="360">
        <f>SUM(E19:E25)</f>
        <v>0</v>
      </c>
    </row>
    <row r="27" spans="1:7" ht="15.75" thickTop="1">
      <c r="B27" s="1066"/>
      <c r="C27" s="1067"/>
      <c r="D27" s="1068"/>
      <c r="E27" s="364" t="s">
        <v>64</v>
      </c>
    </row>
    <row r="28" spans="1:7" ht="6.75" customHeight="1">
      <c r="B28" s="116"/>
      <c r="C28" s="116"/>
      <c r="D28" s="116"/>
      <c r="E28" s="206"/>
    </row>
    <row r="29" spans="1:7" s="62" customFormat="1" ht="18.75" customHeight="1">
      <c r="A29" s="205"/>
      <c r="B29" s="869" t="s">
        <v>38</v>
      </c>
      <c r="C29" s="870"/>
      <c r="D29" s="870"/>
      <c r="E29" s="61"/>
    </row>
    <row r="30" spans="1:7" s="62" customFormat="1">
      <c r="A30" s="203"/>
      <c r="B30" s="869" t="s">
        <v>12</v>
      </c>
      <c r="C30" s="870"/>
      <c r="D30" s="61"/>
      <c r="E30" s="61"/>
    </row>
    <row r="31" spans="1:7" s="62" customFormat="1" ht="11.25" customHeight="1">
      <c r="A31" s="4"/>
      <c r="B31" s="61"/>
      <c r="C31" s="61"/>
      <c r="D31" s="1062" t="s">
        <v>2</v>
      </c>
      <c r="E31" s="1063"/>
      <c r="F31" s="63"/>
      <c r="G31" s="63"/>
    </row>
    <row r="32" spans="1:7" s="62" customFormat="1">
      <c r="A32" s="5"/>
    </row>
    <row r="33" spans="1:5" s="62" customFormat="1">
      <c r="A33" s="5"/>
      <c r="D33" s="2"/>
      <c r="E33" s="2"/>
    </row>
    <row r="34" spans="1:5" s="62" customFormat="1">
      <c r="A34" s="5"/>
      <c r="D34" s="2"/>
      <c r="E34" s="2"/>
    </row>
    <row r="35" spans="1:5">
      <c r="D35" s="1"/>
      <c r="E35" s="1"/>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c r="E46" s="1"/>
    </row>
    <row r="47" spans="1:5">
      <c r="D47" s="1"/>
      <c r="E47" s="1"/>
    </row>
    <row r="48" spans="1:5">
      <c r="D48" s="1"/>
      <c r="E48" s="1"/>
    </row>
    <row r="49" spans="4:5">
      <c r="D49" s="1"/>
      <c r="E49" s="1"/>
    </row>
    <row r="59" spans="4:5">
      <c r="D59" s="61" t="s">
        <v>1</v>
      </c>
    </row>
    <row r="60" spans="4:5">
      <c r="D60" s="61" t="s">
        <v>604</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N65"/>
  <sheetViews>
    <sheetView showGridLines="0" view="pageBreakPreview" zoomScaleNormal="100" zoomScaleSheetLayoutView="100" workbookViewId="0"/>
  </sheetViews>
  <sheetFormatPr defaultColWidth="9.140625" defaultRowHeight="15"/>
  <cols>
    <col min="1" max="1" width="2" style="100" customWidth="1"/>
    <col min="2" max="2" width="3.42578125" style="4" bestFit="1" customWidth="1"/>
    <col min="3" max="3" width="15.28515625" style="1" customWidth="1"/>
    <col min="4" max="4" width="6.42578125" style="1" customWidth="1"/>
    <col min="5" max="5" width="12.28515625" style="1" customWidth="1"/>
    <col min="6" max="6" width="7.140625" style="1" customWidth="1"/>
    <col min="7" max="10" width="15.7109375" style="1" customWidth="1"/>
    <col min="11" max="11" width="16.5703125" style="30" customWidth="1"/>
    <col min="12" max="12" width="1.42578125" style="30" customWidth="1"/>
    <col min="13" max="13" width="3.42578125" style="38" customWidth="1"/>
    <col min="14" max="14" width="3.140625" style="38" customWidth="1"/>
    <col min="15" max="16384" width="9.140625" style="30"/>
  </cols>
  <sheetData>
    <row r="1" spans="1:14">
      <c r="C1" s="1106" t="s">
        <v>176</v>
      </c>
      <c r="D1" s="1106"/>
      <c r="E1" s="1106"/>
      <c r="F1" s="1106"/>
      <c r="G1" s="1106"/>
      <c r="H1" s="1106"/>
      <c r="I1" s="1106"/>
      <c r="J1" s="1106"/>
      <c r="K1" s="1106"/>
      <c r="M1" s="42">
        <v>2</v>
      </c>
      <c r="N1" s="42">
        <v>1</v>
      </c>
    </row>
    <row r="2" spans="1:14" ht="15.75" customHeight="1">
      <c r="C2" s="983" t="s">
        <v>175</v>
      </c>
      <c r="D2" s="983"/>
      <c r="E2" s="983"/>
      <c r="F2" s="983"/>
      <c r="G2" s="1051"/>
      <c r="H2" s="1051"/>
      <c r="I2" s="1051"/>
      <c r="J2" s="1051"/>
      <c r="K2" s="1051"/>
      <c r="M2" s="1072" t="s">
        <v>29</v>
      </c>
      <c r="N2" s="953" t="s">
        <v>30</v>
      </c>
    </row>
    <row r="3" spans="1:14" ht="13.5" customHeight="1">
      <c r="C3" s="1097" t="s">
        <v>455</v>
      </c>
      <c r="D3" s="1098"/>
      <c r="E3" s="1098"/>
      <c r="F3" s="1098"/>
      <c r="G3" s="1098"/>
      <c r="H3" s="1098"/>
      <c r="I3" s="1098"/>
      <c r="J3" s="1098"/>
      <c r="K3" s="1099"/>
      <c r="M3" s="995"/>
      <c r="N3" s="953"/>
    </row>
    <row r="4" spans="1:14" s="78" customFormat="1" ht="24.95" customHeight="1">
      <c r="A4" s="215"/>
      <c r="B4" s="4"/>
      <c r="C4" s="1100"/>
      <c r="D4" s="1101"/>
      <c r="E4" s="1101"/>
      <c r="F4" s="1101"/>
      <c r="G4" s="1101"/>
      <c r="H4" s="1101"/>
      <c r="I4" s="1101"/>
      <c r="J4" s="1101"/>
      <c r="K4" s="1102"/>
      <c r="M4" s="995"/>
      <c r="N4" s="953"/>
    </row>
    <row r="5" spans="1:14" ht="30.75" customHeight="1">
      <c r="B5" s="45">
        <v>3</v>
      </c>
      <c r="C5" s="1113" t="s">
        <v>369</v>
      </c>
      <c r="D5" s="1114"/>
      <c r="E5" s="1114"/>
      <c r="F5" s="1114"/>
      <c r="G5" s="1114"/>
      <c r="H5" s="1114"/>
      <c r="I5" s="1114"/>
      <c r="J5" s="1114"/>
      <c r="K5" s="628">
        <v>1</v>
      </c>
      <c r="M5" s="995"/>
      <c r="N5" s="953"/>
    </row>
    <row r="6" spans="1:14" ht="45" customHeight="1">
      <c r="B6" s="45">
        <v>4</v>
      </c>
      <c r="C6" s="1110" t="s">
        <v>477</v>
      </c>
      <c r="D6" s="928"/>
      <c r="E6" s="928"/>
      <c r="F6" s="928"/>
      <c r="G6" s="1107" t="s">
        <v>456</v>
      </c>
      <c r="H6" s="1108"/>
      <c r="I6" s="1108"/>
      <c r="J6" s="1109"/>
      <c r="K6" s="1116" t="s">
        <v>442</v>
      </c>
      <c r="M6" s="1073" t="str">
        <f>IF(Cover!A1&gt;0, Cover!A1, "")</f>
        <v xml:space="preserve">Seven Springs Sewer &amp; Water LLC </v>
      </c>
      <c r="N6" s="953"/>
    </row>
    <row r="7" spans="1:14" ht="15" customHeight="1">
      <c r="C7" s="1111"/>
      <c r="D7" s="807"/>
      <c r="E7" s="807"/>
      <c r="F7" s="807"/>
      <c r="G7" s="347"/>
      <c r="H7" s="347"/>
      <c r="I7" s="347"/>
      <c r="J7" s="347"/>
      <c r="K7" s="1117"/>
      <c r="M7" s="1074"/>
      <c r="N7" s="953"/>
    </row>
    <row r="8" spans="1:14" ht="15" customHeight="1">
      <c r="C8" s="1111"/>
      <c r="D8" s="807"/>
      <c r="E8" s="807"/>
      <c r="F8" s="807"/>
      <c r="G8" s="347"/>
      <c r="H8" s="347"/>
      <c r="I8" s="347"/>
      <c r="J8" s="347"/>
      <c r="K8" s="1117"/>
      <c r="M8" s="1074"/>
      <c r="N8" s="953"/>
    </row>
    <row r="9" spans="1:14" ht="15" customHeight="1">
      <c r="C9" s="1112"/>
      <c r="D9" s="878"/>
      <c r="E9" s="878"/>
      <c r="F9" s="878"/>
      <c r="G9" s="295" t="s">
        <v>174</v>
      </c>
      <c r="H9" s="295" t="s">
        <v>173</v>
      </c>
      <c r="I9" s="295" t="s">
        <v>172</v>
      </c>
      <c r="J9" s="295" t="s">
        <v>240</v>
      </c>
      <c r="K9" s="1118"/>
      <c r="M9" s="1074"/>
      <c r="N9" s="953"/>
    </row>
    <row r="10" spans="1:14" ht="20.100000000000001" customHeight="1">
      <c r="B10" s="4">
        <v>5</v>
      </c>
      <c r="C10" s="1122" t="s">
        <v>398</v>
      </c>
      <c r="D10" s="817"/>
      <c r="E10" s="817"/>
      <c r="F10" s="818"/>
      <c r="G10" s="293"/>
      <c r="H10" s="293"/>
      <c r="I10" s="293"/>
      <c r="J10" s="293"/>
      <c r="K10" s="290">
        <f>SUM(G10:J10)</f>
        <v>0</v>
      </c>
      <c r="M10" s="1074"/>
      <c r="N10" s="953"/>
    </row>
    <row r="11" spans="1:14" ht="20.100000000000001" customHeight="1">
      <c r="B11" s="4">
        <v>6</v>
      </c>
      <c r="C11" s="1083" t="s">
        <v>399</v>
      </c>
      <c r="D11" s="790"/>
      <c r="E11" s="790"/>
      <c r="F11" s="824"/>
      <c r="G11" s="293"/>
      <c r="H11" s="293"/>
      <c r="I11" s="293"/>
      <c r="J11" s="293"/>
      <c r="K11" s="290">
        <f>SUM(G11:J11)</f>
        <v>0</v>
      </c>
      <c r="M11" s="1074"/>
      <c r="N11" s="953"/>
    </row>
    <row r="12" spans="1:14" ht="20.100000000000001" customHeight="1">
      <c r="B12" s="4">
        <v>7</v>
      </c>
      <c r="C12" s="1083" t="s">
        <v>400</v>
      </c>
      <c r="D12" s="790"/>
      <c r="E12" s="790"/>
      <c r="F12" s="824"/>
      <c r="G12" s="293"/>
      <c r="H12" s="293"/>
      <c r="I12" s="293"/>
      <c r="J12" s="293"/>
      <c r="K12" s="290">
        <f>SUM(G12:J12)</f>
        <v>0</v>
      </c>
      <c r="M12" s="1074"/>
      <c r="N12" s="953"/>
    </row>
    <row r="13" spans="1:14" ht="20.100000000000001" customHeight="1">
      <c r="B13" s="4">
        <v>8</v>
      </c>
      <c r="C13" s="1084" t="s">
        <v>401</v>
      </c>
      <c r="D13" s="1085"/>
      <c r="E13" s="1085"/>
      <c r="F13" s="1086"/>
      <c r="G13" s="293"/>
      <c r="H13" s="293"/>
      <c r="I13" s="293"/>
      <c r="J13" s="293"/>
      <c r="K13" s="290">
        <f>SUM(G13:J13)</f>
        <v>0</v>
      </c>
      <c r="M13" s="1074"/>
      <c r="N13" s="953"/>
    </row>
    <row r="14" spans="1:14" ht="20.100000000000001" customHeight="1">
      <c r="B14" s="4">
        <v>9</v>
      </c>
      <c r="C14" s="1084" t="s">
        <v>402</v>
      </c>
      <c r="D14" s="1085"/>
      <c r="E14" s="1085"/>
      <c r="F14" s="1086"/>
      <c r="G14" s="293"/>
      <c r="H14" s="293"/>
      <c r="I14" s="293"/>
      <c r="J14" s="293"/>
      <c r="K14" s="290">
        <f t="shared" ref="K14:K21" si="0">SUM(G14:J14)</f>
        <v>0</v>
      </c>
      <c r="M14" s="1074"/>
      <c r="N14" s="953"/>
    </row>
    <row r="15" spans="1:14" ht="20.100000000000001" customHeight="1">
      <c r="B15" s="4">
        <v>10</v>
      </c>
      <c r="C15" s="1084" t="s">
        <v>403</v>
      </c>
      <c r="D15" s="1085"/>
      <c r="E15" s="1085"/>
      <c r="F15" s="1086"/>
      <c r="G15" s="293"/>
      <c r="H15" s="293"/>
      <c r="I15" s="293"/>
      <c r="J15" s="293"/>
      <c r="K15" s="290">
        <f t="shared" si="0"/>
        <v>0</v>
      </c>
      <c r="M15" s="1074"/>
      <c r="N15" s="953"/>
    </row>
    <row r="16" spans="1:14" ht="20.100000000000001" customHeight="1">
      <c r="A16" s="215"/>
      <c r="B16" s="4">
        <v>11</v>
      </c>
      <c r="C16" s="1084" t="s">
        <v>404</v>
      </c>
      <c r="D16" s="1085"/>
      <c r="E16" s="1085"/>
      <c r="F16" s="1086"/>
      <c r="G16" s="293"/>
      <c r="H16" s="293"/>
      <c r="I16" s="293"/>
      <c r="J16" s="293"/>
      <c r="K16" s="290">
        <f t="shared" si="0"/>
        <v>0</v>
      </c>
      <c r="M16" s="1074"/>
      <c r="N16" s="953"/>
    </row>
    <row r="17" spans="1:14" ht="20.100000000000001" customHeight="1">
      <c r="B17" s="4">
        <v>12</v>
      </c>
      <c r="C17" s="1084" t="s">
        <v>405</v>
      </c>
      <c r="D17" s="1085"/>
      <c r="E17" s="1085"/>
      <c r="F17" s="1086"/>
      <c r="G17" s="293"/>
      <c r="H17" s="293"/>
      <c r="I17" s="293"/>
      <c r="J17" s="293"/>
      <c r="K17" s="290">
        <f t="shared" si="0"/>
        <v>0</v>
      </c>
      <c r="M17" s="1074"/>
      <c r="N17" s="953"/>
    </row>
    <row r="18" spans="1:14" ht="20.100000000000001" customHeight="1">
      <c r="B18" s="4">
        <v>13</v>
      </c>
      <c r="C18" s="1084" t="s">
        <v>406</v>
      </c>
      <c r="D18" s="1085"/>
      <c r="E18" s="1085"/>
      <c r="F18" s="1086"/>
      <c r="G18" s="293"/>
      <c r="H18" s="293"/>
      <c r="I18" s="293"/>
      <c r="J18" s="293"/>
      <c r="K18" s="290">
        <f t="shared" si="0"/>
        <v>0</v>
      </c>
      <c r="M18" s="1074"/>
      <c r="N18" s="953"/>
    </row>
    <row r="19" spans="1:14" ht="20.100000000000001" customHeight="1">
      <c r="B19" s="4">
        <v>14</v>
      </c>
      <c r="C19" s="1084" t="s">
        <v>407</v>
      </c>
      <c r="D19" s="1085"/>
      <c r="E19" s="1085"/>
      <c r="F19" s="1086"/>
      <c r="G19" s="293"/>
      <c r="H19" s="293"/>
      <c r="I19" s="293"/>
      <c r="J19" s="293"/>
      <c r="K19" s="290">
        <f t="shared" si="0"/>
        <v>0</v>
      </c>
      <c r="M19" s="1074"/>
      <c r="N19" s="953"/>
    </row>
    <row r="20" spans="1:14" ht="20.100000000000001" customHeight="1">
      <c r="B20" s="4">
        <v>15</v>
      </c>
      <c r="C20" s="1084" t="s">
        <v>408</v>
      </c>
      <c r="D20" s="1085"/>
      <c r="E20" s="1085"/>
      <c r="F20" s="1086"/>
      <c r="G20" s="293"/>
      <c r="H20" s="293"/>
      <c r="I20" s="293"/>
      <c r="J20" s="293"/>
      <c r="K20" s="290">
        <f t="shared" si="0"/>
        <v>0</v>
      </c>
      <c r="M20" s="1074"/>
      <c r="N20" s="953"/>
    </row>
    <row r="21" spans="1:14" ht="20.100000000000001" customHeight="1">
      <c r="B21" s="4">
        <v>16</v>
      </c>
      <c r="C21" s="1084" t="s">
        <v>409</v>
      </c>
      <c r="D21" s="954"/>
      <c r="E21" s="954"/>
      <c r="F21" s="1115"/>
      <c r="G21" s="293"/>
      <c r="H21" s="293"/>
      <c r="I21" s="293"/>
      <c r="J21" s="293"/>
      <c r="K21" s="291">
        <f t="shared" si="0"/>
        <v>0</v>
      </c>
      <c r="M21" s="1074"/>
      <c r="N21" s="953"/>
    </row>
    <row r="22" spans="1:14" ht="20.100000000000001" customHeight="1">
      <c r="B22" s="4">
        <v>17</v>
      </c>
      <c r="C22" s="1087" t="s">
        <v>370</v>
      </c>
      <c r="D22" s="1088"/>
      <c r="E22" s="1088"/>
      <c r="F22" s="1089"/>
      <c r="G22" s="294">
        <f>SUM(G10:G21)</f>
        <v>0</v>
      </c>
      <c r="H22" s="294">
        <f>SUM(H10:H21)</f>
        <v>0</v>
      </c>
      <c r="I22" s="294">
        <f>SUM(I10:I21)</f>
        <v>0</v>
      </c>
      <c r="J22" s="294">
        <f>SUM(J10:J21)</f>
        <v>0</v>
      </c>
      <c r="K22" s="292">
        <f>SUM(K10:K21)</f>
        <v>0</v>
      </c>
      <c r="M22" s="1074"/>
      <c r="N22" s="953"/>
    </row>
    <row r="23" spans="1:14" ht="8.25" customHeight="1">
      <c r="C23" s="1051"/>
      <c r="D23" s="1051"/>
      <c r="E23" s="1051"/>
      <c r="F23" s="1051"/>
      <c r="G23" s="1051"/>
      <c r="H23" s="1051"/>
      <c r="I23" s="1051"/>
      <c r="J23" s="1051"/>
      <c r="K23" s="1051"/>
      <c r="M23" s="1074"/>
      <c r="N23" s="953"/>
    </row>
    <row r="24" spans="1:14" ht="19.5" customHeight="1">
      <c r="B24" s="4">
        <v>18</v>
      </c>
      <c r="C24" s="954" t="s">
        <v>171</v>
      </c>
      <c r="D24" s="954"/>
      <c r="E24" s="790"/>
      <c r="F24" s="790"/>
      <c r="G24" s="824"/>
      <c r="H24" s="702"/>
      <c r="I24" s="310" t="s">
        <v>170</v>
      </c>
      <c r="J24" s="184"/>
      <c r="K24" s="65"/>
      <c r="M24" s="1074"/>
      <c r="N24" s="953"/>
    </row>
    <row r="25" spans="1:14" ht="8.25" customHeight="1">
      <c r="C25" s="828"/>
      <c r="D25" s="828"/>
      <c r="E25" s="828"/>
      <c r="F25" s="828"/>
      <c r="G25" s="828"/>
      <c r="H25" s="828"/>
      <c r="I25" s="828"/>
      <c r="J25" s="828"/>
      <c r="K25" s="828"/>
      <c r="M25" s="1074"/>
      <c r="N25" s="953"/>
    </row>
    <row r="26" spans="1:14" ht="19.5" customHeight="1">
      <c r="B26" s="4">
        <v>19</v>
      </c>
      <c r="C26" s="954" t="s">
        <v>169</v>
      </c>
      <c r="D26" s="954"/>
      <c r="E26" s="954"/>
      <c r="F26" s="954"/>
      <c r="G26" s="790"/>
      <c r="H26" s="790"/>
      <c r="I26" s="824"/>
      <c r="J26" s="1104"/>
      <c r="K26" s="1105"/>
      <c r="M26" s="1074"/>
      <c r="N26" s="953"/>
    </row>
    <row r="27" spans="1:14" ht="8.25" customHeight="1">
      <c r="C27" s="828"/>
      <c r="D27" s="828"/>
      <c r="E27" s="828"/>
      <c r="F27" s="828"/>
      <c r="G27" s="828"/>
      <c r="H27" s="828"/>
      <c r="I27" s="828"/>
      <c r="J27" s="828"/>
      <c r="K27" s="828"/>
      <c r="M27" s="1074"/>
      <c r="N27" s="953"/>
    </row>
    <row r="28" spans="1:14" ht="19.5" customHeight="1">
      <c r="C28" s="1119" t="s">
        <v>168</v>
      </c>
      <c r="D28" s="1120"/>
      <c r="E28" s="1120"/>
      <c r="F28" s="1120"/>
      <c r="G28" s="1120"/>
      <c r="H28" s="1120"/>
      <c r="I28" s="1120"/>
      <c r="J28" s="1120"/>
      <c r="K28" s="1121"/>
      <c r="M28" s="1074"/>
      <c r="N28" s="953"/>
    </row>
    <row r="29" spans="1:14" ht="21" customHeight="1">
      <c r="C29" s="1096" t="s">
        <v>167</v>
      </c>
      <c r="D29" s="1096"/>
      <c r="E29" s="1103"/>
      <c r="F29" s="1103"/>
      <c r="G29" s="1096" t="s">
        <v>166</v>
      </c>
      <c r="H29" s="1096"/>
      <c r="I29" s="1096"/>
      <c r="J29" s="368" t="s">
        <v>165</v>
      </c>
      <c r="K29" s="368" t="s">
        <v>164</v>
      </c>
      <c r="M29" s="1074"/>
      <c r="N29" s="953"/>
    </row>
    <row r="30" spans="1:14" ht="20.100000000000001" customHeight="1">
      <c r="B30" s="4">
        <v>20</v>
      </c>
      <c r="C30" s="1075"/>
      <c r="D30" s="1081"/>
      <c r="E30" s="1081"/>
      <c r="F30" s="1082"/>
      <c r="G30" s="1075"/>
      <c r="H30" s="1076"/>
      <c r="I30" s="1076"/>
      <c r="J30" s="214"/>
      <c r="K30" s="365"/>
      <c r="M30" s="1074"/>
      <c r="N30" s="953"/>
    </row>
    <row r="31" spans="1:14" ht="20.100000000000001" customHeight="1">
      <c r="A31" s="1090" t="s">
        <v>163</v>
      </c>
      <c r="B31" s="4">
        <v>21</v>
      </c>
      <c r="C31" s="1075"/>
      <c r="D31" s="1081"/>
      <c r="E31" s="1081"/>
      <c r="F31" s="1082"/>
      <c r="G31" s="1075"/>
      <c r="H31" s="1076"/>
      <c r="I31" s="1076"/>
      <c r="J31" s="214"/>
      <c r="K31" s="365"/>
      <c r="M31" s="1074"/>
      <c r="N31" s="953"/>
    </row>
    <row r="32" spans="1:14" ht="20.100000000000001" customHeight="1">
      <c r="A32" s="1091"/>
      <c r="B32" s="4">
        <v>22</v>
      </c>
      <c r="C32" s="1075"/>
      <c r="D32" s="1081"/>
      <c r="E32" s="1081"/>
      <c r="F32" s="1082"/>
      <c r="G32" s="1075"/>
      <c r="H32" s="1076"/>
      <c r="I32" s="1076"/>
      <c r="J32" s="214"/>
      <c r="K32" s="365"/>
      <c r="M32" s="1074"/>
      <c r="N32" s="953"/>
    </row>
    <row r="33" spans="1:14" ht="20.100000000000001" customHeight="1">
      <c r="A33" s="1091"/>
      <c r="B33" s="4">
        <v>23</v>
      </c>
      <c r="C33" s="1077"/>
      <c r="D33" s="1079"/>
      <c r="E33" s="1079"/>
      <c r="F33" s="1080"/>
      <c r="G33" s="1077"/>
      <c r="H33" s="1078"/>
      <c r="I33" s="1078"/>
      <c r="J33" s="366"/>
      <c r="K33" s="367"/>
      <c r="M33" s="1074"/>
      <c r="N33" s="1094">
        <f>IF(Cover!H12&gt;0, Cover!H12,"")</f>
        <v>2024</v>
      </c>
    </row>
    <row r="34" spans="1:14" ht="8.25" customHeight="1">
      <c r="A34" s="1091"/>
      <c r="B34" s="187"/>
      <c r="G34" s="106"/>
      <c r="H34" s="106"/>
      <c r="I34" s="106"/>
      <c r="J34" s="22"/>
      <c r="K34" s="114"/>
      <c r="M34" s="1074"/>
      <c r="N34" s="1095"/>
    </row>
    <row r="35" spans="1:14">
      <c r="A35" s="1091"/>
      <c r="B35" s="205"/>
      <c r="C35" s="188" t="s">
        <v>38</v>
      </c>
      <c r="D35" s="64"/>
      <c r="E35" s="64"/>
      <c r="F35" s="64"/>
      <c r="G35" s="44"/>
      <c r="H35" s="44"/>
      <c r="I35" s="44"/>
      <c r="J35" s="115"/>
      <c r="K35"/>
      <c r="L35" s="48"/>
      <c r="M35" s="30"/>
      <c r="N35" s="30"/>
    </row>
    <row r="36" spans="1:14" ht="12.75" customHeight="1">
      <c r="A36" s="1091"/>
      <c r="B36" s="203"/>
      <c r="C36" s="188" t="s">
        <v>12</v>
      </c>
      <c r="D36" s="64"/>
      <c r="E36" s="64"/>
      <c r="F36" s="64"/>
      <c r="J36" s="1092" t="s">
        <v>2</v>
      </c>
      <c r="K36" s="1093"/>
    </row>
    <row r="37" spans="1:14" s="31" customFormat="1">
      <c r="A37" s="100"/>
      <c r="B37" s="894"/>
      <c r="C37" s="790"/>
      <c r="D37" s="790"/>
      <c r="E37" s="790"/>
      <c r="F37" s="790"/>
      <c r="G37" s="790"/>
      <c r="H37" s="790"/>
      <c r="I37" s="790"/>
      <c r="J37" s="790"/>
      <c r="K37" s="790"/>
      <c r="L37" s="790"/>
      <c r="M37" s="790"/>
      <c r="N37" s="790"/>
    </row>
    <row r="38" spans="1:14" s="31" customFormat="1">
      <c r="A38" s="150"/>
      <c r="B38" s="5"/>
      <c r="C38" s="2"/>
      <c r="D38" s="2"/>
      <c r="E38" s="2"/>
      <c r="F38" s="2"/>
      <c r="G38" s="2"/>
      <c r="H38" s="2"/>
      <c r="I38" s="2"/>
      <c r="J38" s="2"/>
      <c r="K38" s="2"/>
      <c r="M38" s="32"/>
      <c r="N38" s="32"/>
    </row>
    <row r="39" spans="1:14" s="31" customFormat="1">
      <c r="A39" s="150"/>
      <c r="B39" s="5"/>
      <c r="C39" s="2"/>
      <c r="D39" s="2"/>
      <c r="E39" s="2"/>
      <c r="F39" s="2"/>
      <c r="G39" s="2"/>
      <c r="H39" s="2"/>
      <c r="I39" s="2"/>
      <c r="J39" s="2"/>
      <c r="K39" s="2"/>
      <c r="M39" s="32"/>
      <c r="N39" s="32"/>
    </row>
    <row r="40" spans="1:14" s="31" customFormat="1">
      <c r="A40" s="150"/>
      <c r="B40" s="5"/>
      <c r="C40" s="2"/>
      <c r="D40" s="2"/>
      <c r="E40" s="2"/>
      <c r="F40" s="2"/>
      <c r="G40" s="2"/>
      <c r="H40" s="2"/>
      <c r="I40" s="2"/>
      <c r="J40" s="2"/>
      <c r="K40" s="2"/>
      <c r="M40" s="32"/>
      <c r="N40" s="32"/>
    </row>
    <row r="41" spans="1:14" s="31" customFormat="1">
      <c r="A41" s="216"/>
      <c r="B41" s="5"/>
      <c r="C41" s="2"/>
      <c r="D41" s="2"/>
      <c r="E41" s="2"/>
      <c r="F41" s="2"/>
      <c r="G41" s="2"/>
      <c r="H41" s="2"/>
      <c r="I41" s="2"/>
      <c r="J41" s="2"/>
      <c r="K41" s="2"/>
      <c r="M41" s="32"/>
      <c r="N41" s="32"/>
    </row>
    <row r="42" spans="1:14" s="31" customFormat="1">
      <c r="A42" s="150"/>
      <c r="B42" s="5"/>
      <c r="C42" s="2"/>
      <c r="D42" s="2"/>
      <c r="E42" s="2"/>
      <c r="F42" s="2"/>
      <c r="G42" s="2"/>
      <c r="H42" s="2"/>
      <c r="I42" s="2"/>
      <c r="J42" s="2"/>
      <c r="K42" s="2"/>
      <c r="M42" s="32"/>
      <c r="N42" s="32"/>
    </row>
    <row r="43" spans="1:14" s="31" customFormat="1">
      <c r="A43" s="150"/>
      <c r="B43" s="5"/>
      <c r="C43" s="2"/>
      <c r="D43" s="2"/>
      <c r="E43" s="2"/>
      <c r="F43" s="2"/>
      <c r="G43" s="2"/>
      <c r="H43" s="2"/>
      <c r="I43" s="2"/>
      <c r="J43" s="2"/>
      <c r="K43" s="2"/>
      <c r="M43" s="32"/>
      <c r="N43" s="32"/>
    </row>
    <row r="44" spans="1:14" s="31" customFormat="1">
      <c r="A44" s="150"/>
      <c r="B44" s="5"/>
      <c r="C44" s="2"/>
      <c r="D44" s="2"/>
      <c r="E44" s="2"/>
      <c r="F44" s="2"/>
      <c r="G44" s="2"/>
      <c r="H44" s="2"/>
      <c r="I44" s="2"/>
      <c r="J44" s="2"/>
      <c r="K44" s="2"/>
      <c r="M44" s="32"/>
      <c r="N44" s="32"/>
    </row>
    <row r="45" spans="1:14" s="31" customFormat="1" ht="12.75" customHeight="1">
      <c r="A45" s="150"/>
      <c r="B45" s="5"/>
      <c r="C45" s="2"/>
      <c r="D45" s="2"/>
      <c r="E45" s="2"/>
      <c r="F45" s="2"/>
      <c r="G45" s="2"/>
      <c r="H45" s="2"/>
      <c r="I45" s="2"/>
      <c r="J45" s="2"/>
      <c r="K45" s="2"/>
      <c r="M45" s="32"/>
      <c r="N45" s="32"/>
    </row>
    <row r="46" spans="1:14" s="31" customFormat="1">
      <c r="A46" s="150"/>
      <c r="B46" s="5"/>
      <c r="C46" s="2"/>
      <c r="D46" s="2"/>
      <c r="E46" s="2"/>
      <c r="F46" s="2"/>
      <c r="G46" s="2"/>
      <c r="H46" s="2"/>
      <c r="I46" s="2"/>
      <c r="J46" s="2"/>
      <c r="K46" s="2"/>
      <c r="M46" s="32"/>
      <c r="N46" s="32"/>
    </row>
    <row r="47" spans="1:14">
      <c r="K47" s="1"/>
    </row>
    <row r="48" spans="1:14">
      <c r="K48" s="1"/>
    </row>
    <row r="49" spans="4:13">
      <c r="D49" s="100" t="s">
        <v>362</v>
      </c>
      <c r="K49" s="1"/>
    </row>
    <row r="50" spans="4:13">
      <c r="D50" s="100" t="s">
        <v>363</v>
      </c>
      <c r="K50" s="1"/>
    </row>
    <row r="51" spans="4:13">
      <c r="K51" s="1"/>
    </row>
    <row r="52" spans="4:13">
      <c r="K52" s="1"/>
    </row>
    <row r="53" spans="4:13">
      <c r="K53" s="1"/>
    </row>
    <row r="54" spans="4:13">
      <c r="K54" s="1"/>
    </row>
    <row r="59" spans="4:13">
      <c r="M59" s="43"/>
    </row>
    <row r="64" spans="4:13">
      <c r="K64" s="30" t="s">
        <v>1</v>
      </c>
    </row>
    <row r="65" spans="11:11">
      <c r="K65" s="30" t="s">
        <v>604</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xr:uid="{00000000-0002-0000-0D00-000000000000}">
      <formula1>#REF!</formula1>
    </dataValidation>
    <dataValidation allowBlank="1" showInputMessage="1" prompt="This field is to be used when filing under seal." sqref="J36:K36" xr:uid="{00000000-0002-0000-0D00-000001000000}"/>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T96"/>
  <sheetViews>
    <sheetView showGridLines="0" view="pageBreakPreview" zoomScaleNormal="100" zoomScaleSheetLayoutView="100" workbookViewId="0"/>
  </sheetViews>
  <sheetFormatPr defaultColWidth="9.140625" defaultRowHeight="15"/>
  <cols>
    <col min="1" max="1" width="3" style="116" bestFit="1" customWidth="1"/>
    <col min="2" max="2" width="9.140625" style="61"/>
    <col min="3" max="3" width="19.85546875" style="61" customWidth="1"/>
    <col min="4" max="4" width="5" style="61" customWidth="1"/>
    <col min="5" max="5" width="5.140625" style="61" customWidth="1"/>
    <col min="6" max="6" width="9.7109375" style="61" customWidth="1"/>
    <col min="7" max="7" width="8.42578125" style="61" customWidth="1"/>
    <col min="8" max="8" width="8.5703125" style="61" customWidth="1"/>
    <col min="9" max="10" width="7.85546875" style="61" customWidth="1"/>
    <col min="11" max="12" width="9" style="61" customWidth="1"/>
    <col min="13" max="13" width="9.7109375" style="116" customWidth="1"/>
    <col min="14" max="14" width="9.7109375" style="61" customWidth="1"/>
    <col min="15" max="15" width="10.42578125" style="61" customWidth="1"/>
    <col min="16" max="16" width="3.85546875" style="61" customWidth="1"/>
    <col min="17" max="17" width="4" style="61" customWidth="1"/>
    <col min="18" max="16384" width="9.140625" style="61"/>
  </cols>
  <sheetData>
    <row r="1" spans="1:20">
      <c r="A1" s="4">
        <v>1</v>
      </c>
      <c r="B1" s="783"/>
      <c r="C1" s="790"/>
      <c r="D1" s="790"/>
      <c r="E1" s="790"/>
      <c r="F1" s="790"/>
      <c r="G1" s="790"/>
      <c r="H1" s="790"/>
      <c r="I1" s="790"/>
      <c r="J1" s="831" t="s">
        <v>358</v>
      </c>
      <c r="K1" s="1173"/>
      <c r="L1" s="1173"/>
      <c r="M1" s="1173"/>
      <c r="N1" s="1173"/>
      <c r="O1" s="734">
        <f>IF(Cover!H12&gt;0, Cover!H12,"")</f>
        <v>2024</v>
      </c>
    </row>
    <row r="2" spans="1:20">
      <c r="A2" s="4">
        <v>2</v>
      </c>
      <c r="B2" s="892" t="s">
        <v>354</v>
      </c>
      <c r="C2" s="1172"/>
      <c r="D2" s="1174" t="str">
        <f>IF(Cover!A1&gt;0,Cover!A1,"")</f>
        <v xml:space="preserve">Seven Springs Sewer &amp; Water LLC </v>
      </c>
      <c r="E2" s="1174"/>
      <c r="F2" s="1174"/>
      <c r="G2" s="1174"/>
      <c r="H2" s="1174"/>
      <c r="I2" s="1174"/>
      <c r="J2" s="1174"/>
      <c r="K2" s="1174"/>
      <c r="L2" s="1174"/>
      <c r="M2" s="1174"/>
      <c r="N2" s="1174"/>
      <c r="O2" s="1174"/>
    </row>
    <row r="3" spans="1:20" ht="20.100000000000001" customHeight="1">
      <c r="A3" s="187"/>
      <c r="B3" s="624"/>
      <c r="C3" s="625"/>
      <c r="D3" s="626"/>
      <c r="E3" s="443"/>
    </row>
    <row r="4" spans="1:20" ht="15" customHeight="1">
      <c r="A4" s="4"/>
      <c r="B4" s="107"/>
      <c r="C4" s="1165" t="s">
        <v>234</v>
      </c>
      <c r="D4" s="1166"/>
      <c r="E4" s="1166"/>
      <c r="F4" s="1166"/>
      <c r="G4" s="107"/>
      <c r="H4" s="107"/>
      <c r="I4" s="1156" t="s">
        <v>233</v>
      </c>
      <c r="J4" s="929"/>
      <c r="K4" s="929"/>
      <c r="L4" s="929"/>
      <c r="M4" s="929"/>
      <c r="N4" s="1157"/>
      <c r="O4" s="1157"/>
      <c r="P4" s="117"/>
      <c r="Q4" s="117"/>
      <c r="R4" s="30"/>
      <c r="S4" s="30"/>
      <c r="T4" s="30"/>
    </row>
    <row r="5" spans="1:20" ht="63.75" customHeight="1">
      <c r="A5" s="4"/>
      <c r="B5" s="1159" t="s">
        <v>232</v>
      </c>
      <c r="C5" s="1160"/>
      <c r="D5" s="1159" t="s">
        <v>571</v>
      </c>
      <c r="E5" s="1160"/>
      <c r="F5" s="1154" t="s">
        <v>538</v>
      </c>
      <c r="G5" s="1154" t="s">
        <v>539</v>
      </c>
      <c r="H5" s="552" t="s">
        <v>540</v>
      </c>
      <c r="I5" s="552" t="s">
        <v>541</v>
      </c>
      <c r="J5" s="552" t="s">
        <v>542</v>
      </c>
      <c r="K5" s="1154" t="s">
        <v>543</v>
      </c>
      <c r="L5" s="1154" t="s">
        <v>544</v>
      </c>
      <c r="M5" s="1154" t="s">
        <v>545</v>
      </c>
      <c r="N5" s="1154" t="s">
        <v>546</v>
      </c>
      <c r="O5" s="1154" t="s">
        <v>547</v>
      </c>
      <c r="P5" s="1164"/>
      <c r="Q5" s="1163"/>
    </row>
    <row r="6" spans="1:20" ht="18" customHeight="1">
      <c r="A6" s="4"/>
      <c r="B6" s="1161"/>
      <c r="C6" s="1162"/>
      <c r="D6" s="1161"/>
      <c r="E6" s="1162"/>
      <c r="F6" s="1155"/>
      <c r="G6" s="1155"/>
      <c r="H6" s="1151" t="s">
        <v>231</v>
      </c>
      <c r="I6" s="1152"/>
      <c r="J6" s="1153"/>
      <c r="K6" s="1155"/>
      <c r="L6" s="1155"/>
      <c r="M6" s="1155"/>
      <c r="N6" s="1155"/>
      <c r="O6" s="1155"/>
      <c r="P6" s="1164"/>
      <c r="Q6" s="1163"/>
    </row>
    <row r="7" spans="1:20" ht="17.45" customHeight="1">
      <c r="A7" s="187"/>
      <c r="B7" s="1137" t="s">
        <v>230</v>
      </c>
      <c r="C7" s="894"/>
      <c r="D7" s="1171"/>
      <c r="E7" s="1171"/>
      <c r="F7" s="553"/>
      <c r="G7" s="553"/>
      <c r="H7" s="615"/>
      <c r="I7" s="436"/>
      <c r="J7" s="436"/>
      <c r="K7" s="436"/>
      <c r="L7" s="437"/>
      <c r="M7" s="437"/>
      <c r="N7" s="437"/>
      <c r="O7" s="623"/>
      <c r="P7" s="1164"/>
      <c r="Q7" s="1163"/>
    </row>
    <row r="8" spans="1:20" ht="17.45" customHeight="1">
      <c r="A8" s="4">
        <v>3</v>
      </c>
      <c r="B8" s="1128" t="s">
        <v>229</v>
      </c>
      <c r="C8" s="1129"/>
      <c r="D8" s="1126">
        <v>301</v>
      </c>
      <c r="E8" s="1127"/>
      <c r="F8" s="554"/>
      <c r="G8" s="554"/>
      <c r="H8" s="555"/>
      <c r="I8" s="555"/>
      <c r="J8" s="555"/>
      <c r="K8" s="556">
        <f>F8+G8-H8</f>
        <v>0</v>
      </c>
      <c r="L8" s="555"/>
      <c r="M8" s="557"/>
      <c r="N8" s="555"/>
      <c r="O8" s="558">
        <f>L8-H8-I8+J8+N8</f>
        <v>0</v>
      </c>
      <c r="P8" s="1164"/>
      <c r="Q8" s="1163"/>
    </row>
    <row r="9" spans="1:20" ht="17.45" customHeight="1">
      <c r="A9" s="4">
        <v>4</v>
      </c>
      <c r="B9" s="1128" t="s">
        <v>228</v>
      </c>
      <c r="C9" s="1129"/>
      <c r="D9" s="1126">
        <v>302</v>
      </c>
      <c r="E9" s="1127"/>
      <c r="F9" s="559"/>
      <c r="G9" s="559"/>
      <c r="H9" s="560"/>
      <c r="I9" s="560"/>
      <c r="J9" s="560"/>
      <c r="K9" s="556">
        <f>F9+G9-H9</f>
        <v>0</v>
      </c>
      <c r="L9" s="560"/>
      <c r="M9" s="561"/>
      <c r="N9" s="555"/>
      <c r="O9" s="562">
        <f>L9-H9-I9+J9+N9</f>
        <v>0</v>
      </c>
      <c r="P9" s="1164"/>
      <c r="Q9" s="1163"/>
    </row>
    <row r="10" spans="1:20" ht="17.45" customHeight="1">
      <c r="A10" s="4">
        <v>5</v>
      </c>
      <c r="B10" s="1128" t="s">
        <v>227</v>
      </c>
      <c r="C10" s="1129"/>
      <c r="D10" s="1126">
        <v>303</v>
      </c>
      <c r="E10" s="1127"/>
      <c r="F10" s="559"/>
      <c r="G10" s="559"/>
      <c r="H10" s="560"/>
      <c r="I10" s="560"/>
      <c r="J10" s="560"/>
      <c r="K10" s="556">
        <f>F10+G10-H10</f>
        <v>0</v>
      </c>
      <c r="L10" s="560"/>
      <c r="M10" s="561"/>
      <c r="N10" s="555"/>
      <c r="O10" s="562">
        <f>L10-H10-I10+J10+N10</f>
        <v>0</v>
      </c>
      <c r="P10" s="1164"/>
      <c r="Q10" s="1163"/>
    </row>
    <row r="11" spans="1:20" ht="17.45" customHeight="1">
      <c r="A11" s="4"/>
      <c r="B11" s="1137" t="s">
        <v>226</v>
      </c>
      <c r="C11" s="894"/>
      <c r="D11" s="789"/>
      <c r="E11" s="789"/>
      <c r="F11" s="564"/>
      <c r="G11" s="564"/>
      <c r="H11" s="565"/>
      <c r="I11" s="565"/>
      <c r="J11" s="565"/>
      <c r="K11" s="566"/>
      <c r="L11" s="565"/>
      <c r="M11" s="567"/>
      <c r="N11" s="565"/>
      <c r="O11" s="568"/>
      <c r="P11" s="1164"/>
      <c r="Q11" s="1163"/>
    </row>
    <row r="12" spans="1:20" ht="17.45" customHeight="1">
      <c r="A12" s="4">
        <v>6</v>
      </c>
      <c r="B12" s="1128" t="s">
        <v>208</v>
      </c>
      <c r="C12" s="1129"/>
      <c r="D12" s="1126">
        <v>310</v>
      </c>
      <c r="E12" s="1127"/>
      <c r="F12" s="554"/>
      <c r="G12" s="554"/>
      <c r="H12" s="555"/>
      <c r="I12" s="555"/>
      <c r="J12" s="555"/>
      <c r="K12" s="556">
        <f t="shared" ref="K12:K19" si="0">F12+G12-H12</f>
        <v>0</v>
      </c>
      <c r="L12" s="555"/>
      <c r="M12" s="557"/>
      <c r="N12" s="555"/>
      <c r="O12" s="558">
        <f t="shared" ref="O12:O19" si="1">L12-H12-I12+J12+N12</f>
        <v>0</v>
      </c>
      <c r="P12" s="1164"/>
      <c r="Q12" s="1163"/>
    </row>
    <row r="13" spans="1:20" ht="17.45" customHeight="1">
      <c r="A13" s="4">
        <v>7</v>
      </c>
      <c r="B13" s="1128" t="s">
        <v>207</v>
      </c>
      <c r="C13" s="1129"/>
      <c r="D13" s="1126">
        <v>311</v>
      </c>
      <c r="E13" s="1127"/>
      <c r="F13" s="559"/>
      <c r="G13" s="559"/>
      <c r="H13" s="560"/>
      <c r="I13" s="560"/>
      <c r="J13" s="560"/>
      <c r="K13" s="556">
        <f t="shared" si="0"/>
        <v>0</v>
      </c>
      <c r="L13" s="560"/>
      <c r="M13" s="561"/>
      <c r="N13" s="555"/>
      <c r="O13" s="558">
        <f t="shared" si="1"/>
        <v>0</v>
      </c>
      <c r="P13" s="1164"/>
      <c r="Q13" s="1163"/>
    </row>
    <row r="14" spans="1:20" ht="17.45" customHeight="1">
      <c r="A14" s="4">
        <v>8</v>
      </c>
      <c r="B14" s="1128" t="s">
        <v>225</v>
      </c>
      <c r="C14" s="1129"/>
      <c r="D14" s="1126">
        <v>312</v>
      </c>
      <c r="E14" s="1127"/>
      <c r="F14" s="559"/>
      <c r="G14" s="559"/>
      <c r="H14" s="560"/>
      <c r="I14" s="560"/>
      <c r="J14" s="560"/>
      <c r="K14" s="556">
        <f t="shared" si="0"/>
        <v>0</v>
      </c>
      <c r="L14" s="560"/>
      <c r="M14" s="561"/>
      <c r="N14" s="555"/>
      <c r="O14" s="562">
        <f t="shared" si="1"/>
        <v>0</v>
      </c>
      <c r="P14" s="1164"/>
      <c r="Q14" s="1163"/>
    </row>
    <row r="15" spans="1:20" ht="17.45" customHeight="1">
      <c r="A15" s="4">
        <v>9</v>
      </c>
      <c r="B15" s="1128" t="s">
        <v>224</v>
      </c>
      <c r="C15" s="1129"/>
      <c r="D15" s="1126">
        <v>313</v>
      </c>
      <c r="E15" s="1127"/>
      <c r="F15" s="559"/>
      <c r="G15" s="559"/>
      <c r="H15" s="560"/>
      <c r="I15" s="560"/>
      <c r="J15" s="560"/>
      <c r="K15" s="556">
        <f t="shared" si="0"/>
        <v>0</v>
      </c>
      <c r="L15" s="560"/>
      <c r="M15" s="561"/>
      <c r="N15" s="555"/>
      <c r="O15" s="562">
        <f t="shared" si="1"/>
        <v>0</v>
      </c>
      <c r="P15" s="1164"/>
      <c r="Q15" s="1163"/>
    </row>
    <row r="16" spans="1:20" ht="17.45" customHeight="1">
      <c r="A16" s="4">
        <v>10</v>
      </c>
      <c r="B16" s="1128" t="s">
        <v>223</v>
      </c>
      <c r="C16" s="1129"/>
      <c r="D16" s="1126">
        <v>314</v>
      </c>
      <c r="E16" s="1127"/>
      <c r="F16" s="559"/>
      <c r="G16" s="559"/>
      <c r="H16" s="560"/>
      <c r="I16" s="560"/>
      <c r="J16" s="560"/>
      <c r="K16" s="556">
        <f t="shared" si="0"/>
        <v>0</v>
      </c>
      <c r="L16" s="560"/>
      <c r="M16" s="561"/>
      <c r="N16" s="555"/>
      <c r="O16" s="562">
        <f t="shared" si="1"/>
        <v>0</v>
      </c>
      <c r="P16" s="1164"/>
      <c r="Q16" s="1163"/>
    </row>
    <row r="17" spans="1:17" ht="17.45" customHeight="1">
      <c r="A17" s="4">
        <v>11</v>
      </c>
      <c r="B17" s="1128" t="s">
        <v>222</v>
      </c>
      <c r="C17" s="1129"/>
      <c r="D17" s="1126">
        <v>315</v>
      </c>
      <c r="E17" s="1127"/>
      <c r="F17" s="559"/>
      <c r="G17" s="559"/>
      <c r="H17" s="560"/>
      <c r="I17" s="560"/>
      <c r="J17" s="560"/>
      <c r="K17" s="556">
        <f t="shared" si="0"/>
        <v>0</v>
      </c>
      <c r="L17" s="560"/>
      <c r="M17" s="561"/>
      <c r="N17" s="555"/>
      <c r="O17" s="562">
        <f t="shared" si="1"/>
        <v>0</v>
      </c>
      <c r="P17" s="1164"/>
      <c r="Q17" s="1163"/>
    </row>
    <row r="18" spans="1:17" ht="17.45" customHeight="1">
      <c r="A18" s="4">
        <v>12</v>
      </c>
      <c r="B18" s="1128" t="s">
        <v>221</v>
      </c>
      <c r="C18" s="1129"/>
      <c r="D18" s="1126">
        <v>316</v>
      </c>
      <c r="E18" s="1127"/>
      <c r="F18" s="559"/>
      <c r="G18" s="559"/>
      <c r="H18" s="555"/>
      <c r="I18" s="555"/>
      <c r="J18" s="555"/>
      <c r="K18" s="556">
        <f t="shared" si="0"/>
        <v>0</v>
      </c>
      <c r="L18" s="555"/>
      <c r="M18" s="557"/>
      <c r="N18" s="555"/>
      <c r="O18" s="562">
        <f t="shared" si="1"/>
        <v>0</v>
      </c>
      <c r="P18" s="1164"/>
      <c r="Q18" s="1163"/>
    </row>
    <row r="19" spans="1:17" ht="17.45" customHeight="1">
      <c r="A19" s="4">
        <v>13</v>
      </c>
      <c r="B19" s="1128" t="s">
        <v>220</v>
      </c>
      <c r="C19" s="1129"/>
      <c r="D19" s="1126">
        <v>317</v>
      </c>
      <c r="E19" s="1127"/>
      <c r="F19" s="559"/>
      <c r="G19" s="559"/>
      <c r="H19" s="555"/>
      <c r="I19" s="555"/>
      <c r="J19" s="555"/>
      <c r="K19" s="556">
        <f t="shared" si="0"/>
        <v>0</v>
      </c>
      <c r="L19" s="555"/>
      <c r="M19" s="557"/>
      <c r="N19" s="555"/>
      <c r="O19" s="562">
        <f t="shared" si="1"/>
        <v>0</v>
      </c>
      <c r="P19" s="1164"/>
      <c r="Q19" s="1163"/>
    </row>
    <row r="20" spans="1:17" ht="17.45" customHeight="1">
      <c r="A20" s="4"/>
      <c r="B20" s="1137" t="s">
        <v>219</v>
      </c>
      <c r="C20" s="894"/>
      <c r="D20" s="789"/>
      <c r="E20" s="789"/>
      <c r="F20" s="564"/>
      <c r="G20" s="564"/>
      <c r="H20" s="565"/>
      <c r="I20" s="565"/>
      <c r="J20" s="565"/>
      <c r="K20" s="566"/>
      <c r="L20" s="565"/>
      <c r="M20" s="567"/>
      <c r="N20" s="565"/>
      <c r="O20" s="568"/>
      <c r="P20" s="1164"/>
      <c r="Q20" s="1163"/>
    </row>
    <row r="21" spans="1:17" ht="17.45" customHeight="1">
      <c r="A21" s="4">
        <v>14</v>
      </c>
      <c r="B21" s="1128" t="s">
        <v>208</v>
      </c>
      <c r="C21" s="1129"/>
      <c r="D21" s="1126">
        <v>320</v>
      </c>
      <c r="E21" s="1127"/>
      <c r="F21" s="559"/>
      <c r="G21" s="559"/>
      <c r="H21" s="560"/>
      <c r="I21" s="560"/>
      <c r="J21" s="560"/>
      <c r="K21" s="569">
        <f t="shared" ref="K21:K29" si="2">F21+G21-H21</f>
        <v>0</v>
      </c>
      <c r="L21" s="560"/>
      <c r="M21" s="561"/>
      <c r="N21" s="560"/>
      <c r="O21" s="558">
        <f t="shared" ref="O21:O29" si="3">L21-H21-I21+J21+N21</f>
        <v>0</v>
      </c>
      <c r="P21" s="1164"/>
      <c r="Q21" s="1163"/>
    </row>
    <row r="22" spans="1:17" ht="17.45" customHeight="1">
      <c r="A22" s="4">
        <v>15</v>
      </c>
      <c r="B22" s="1128" t="s">
        <v>207</v>
      </c>
      <c r="C22" s="1129"/>
      <c r="D22" s="1126">
        <v>321</v>
      </c>
      <c r="E22" s="1127"/>
      <c r="F22" s="559"/>
      <c r="G22" s="559"/>
      <c r="H22" s="555"/>
      <c r="I22" s="555"/>
      <c r="J22" s="555"/>
      <c r="K22" s="556">
        <f t="shared" si="2"/>
        <v>0</v>
      </c>
      <c r="L22" s="555"/>
      <c r="M22" s="557"/>
      <c r="N22" s="555"/>
      <c r="O22" s="562">
        <f t="shared" si="3"/>
        <v>0</v>
      </c>
      <c r="P22" s="1164"/>
      <c r="Q22" s="1163"/>
    </row>
    <row r="23" spans="1:17" ht="17.45" customHeight="1">
      <c r="A23" s="4">
        <v>16</v>
      </c>
      <c r="B23" s="1128" t="s">
        <v>218</v>
      </c>
      <c r="C23" s="1129"/>
      <c r="D23" s="1126">
        <v>322</v>
      </c>
      <c r="E23" s="1127"/>
      <c r="F23" s="559"/>
      <c r="G23" s="559"/>
      <c r="H23" s="555"/>
      <c r="I23" s="555"/>
      <c r="J23" s="555"/>
      <c r="K23" s="556">
        <f t="shared" si="2"/>
        <v>0</v>
      </c>
      <c r="L23" s="555"/>
      <c r="M23" s="557"/>
      <c r="N23" s="555"/>
      <c r="O23" s="562">
        <f t="shared" si="3"/>
        <v>0</v>
      </c>
      <c r="P23" s="1164"/>
      <c r="Q23" s="1163"/>
    </row>
    <row r="24" spans="1:17" ht="17.45" customHeight="1">
      <c r="A24" s="4">
        <v>17</v>
      </c>
      <c r="B24" s="1128" t="s">
        <v>217</v>
      </c>
      <c r="C24" s="1129"/>
      <c r="D24" s="1126">
        <v>323</v>
      </c>
      <c r="E24" s="1127"/>
      <c r="F24" s="559"/>
      <c r="G24" s="559"/>
      <c r="H24" s="555"/>
      <c r="I24" s="555"/>
      <c r="J24" s="555"/>
      <c r="K24" s="556">
        <f t="shared" si="2"/>
        <v>0</v>
      </c>
      <c r="L24" s="555"/>
      <c r="M24" s="557"/>
      <c r="N24" s="555"/>
      <c r="O24" s="562">
        <f t="shared" si="3"/>
        <v>0</v>
      </c>
      <c r="P24" s="1164"/>
      <c r="Q24" s="1163"/>
    </row>
    <row r="25" spans="1:17" ht="17.45" customHeight="1">
      <c r="A25" s="4">
        <v>18</v>
      </c>
      <c r="B25" s="1128" t="s">
        <v>216</v>
      </c>
      <c r="C25" s="1129"/>
      <c r="D25" s="1126">
        <v>325.10000000000002</v>
      </c>
      <c r="E25" s="1127"/>
      <c r="F25" s="559"/>
      <c r="G25" s="559"/>
      <c r="H25" s="555"/>
      <c r="I25" s="555"/>
      <c r="J25" s="555"/>
      <c r="K25" s="556">
        <f t="shared" si="2"/>
        <v>0</v>
      </c>
      <c r="L25" s="555"/>
      <c r="M25" s="557"/>
      <c r="N25" s="555"/>
      <c r="O25" s="562">
        <f t="shared" si="3"/>
        <v>0</v>
      </c>
      <c r="P25" s="1164"/>
      <c r="Q25" s="1163"/>
    </row>
    <row r="26" spans="1:17" ht="17.45" customHeight="1">
      <c r="A26" s="4">
        <v>19</v>
      </c>
      <c r="B26" s="1128" t="s">
        <v>215</v>
      </c>
      <c r="C26" s="1129"/>
      <c r="D26" s="1126">
        <v>325.2</v>
      </c>
      <c r="E26" s="1127"/>
      <c r="F26" s="559"/>
      <c r="G26" s="559"/>
      <c r="H26" s="555"/>
      <c r="I26" s="555"/>
      <c r="J26" s="555"/>
      <c r="K26" s="556">
        <f t="shared" si="2"/>
        <v>0</v>
      </c>
      <c r="L26" s="555"/>
      <c r="M26" s="557"/>
      <c r="N26" s="555"/>
      <c r="O26" s="562">
        <f t="shared" si="3"/>
        <v>0</v>
      </c>
      <c r="P26" s="1164"/>
      <c r="Q26" s="1163"/>
    </row>
    <row r="27" spans="1:17" ht="17.45" customHeight="1">
      <c r="A27" s="4">
        <v>20</v>
      </c>
      <c r="B27" s="1128" t="s">
        <v>214</v>
      </c>
      <c r="C27" s="1129"/>
      <c r="D27" s="1126">
        <v>326</v>
      </c>
      <c r="E27" s="1127"/>
      <c r="F27" s="559"/>
      <c r="G27" s="559"/>
      <c r="H27" s="555"/>
      <c r="I27" s="555"/>
      <c r="J27" s="555"/>
      <c r="K27" s="556">
        <f t="shared" si="2"/>
        <v>0</v>
      </c>
      <c r="L27" s="555"/>
      <c r="M27" s="557"/>
      <c r="N27" s="555"/>
      <c r="O27" s="562">
        <f t="shared" si="3"/>
        <v>0</v>
      </c>
      <c r="P27" s="1164"/>
      <c r="Q27" s="1163"/>
    </row>
    <row r="28" spans="1:17" ht="17.45" customHeight="1">
      <c r="A28" s="4">
        <v>21</v>
      </c>
      <c r="B28" s="1128" t="s">
        <v>213</v>
      </c>
      <c r="C28" s="1129"/>
      <c r="D28" s="1126">
        <v>327</v>
      </c>
      <c r="E28" s="1127"/>
      <c r="F28" s="559"/>
      <c r="G28" s="559"/>
      <c r="H28" s="555"/>
      <c r="I28" s="555"/>
      <c r="J28" s="555"/>
      <c r="K28" s="556">
        <f t="shared" si="2"/>
        <v>0</v>
      </c>
      <c r="L28" s="555"/>
      <c r="M28" s="557"/>
      <c r="N28" s="555"/>
      <c r="O28" s="562">
        <f t="shared" si="3"/>
        <v>0</v>
      </c>
      <c r="P28" s="1164"/>
      <c r="Q28" s="1163"/>
    </row>
    <row r="29" spans="1:17" ht="17.45" customHeight="1">
      <c r="A29" s="4">
        <v>22</v>
      </c>
      <c r="B29" s="1130" t="s">
        <v>212</v>
      </c>
      <c r="C29" s="1147"/>
      <c r="D29" s="1167">
        <v>328</v>
      </c>
      <c r="E29" s="1168"/>
      <c r="F29" s="559"/>
      <c r="G29" s="559"/>
      <c r="H29" s="555"/>
      <c r="I29" s="555"/>
      <c r="J29" s="555"/>
      <c r="K29" s="556">
        <f t="shared" si="2"/>
        <v>0</v>
      </c>
      <c r="L29" s="555"/>
      <c r="M29" s="557"/>
      <c r="N29" s="555"/>
      <c r="O29" s="562">
        <f t="shared" si="3"/>
        <v>0</v>
      </c>
      <c r="P29" s="1164"/>
      <c r="Q29" s="1163"/>
    </row>
    <row r="30" spans="1:17" ht="27.75" customHeight="1">
      <c r="A30" s="789" t="s">
        <v>416</v>
      </c>
      <c r="B30" s="789"/>
      <c r="C30" s="789"/>
      <c r="D30" s="789"/>
      <c r="E30" s="789"/>
      <c r="F30" s="789"/>
      <c r="G30" s="789"/>
      <c r="H30" s="789"/>
      <c r="I30" s="789"/>
      <c r="J30" s="789"/>
      <c r="K30" s="789"/>
      <c r="L30" s="789"/>
      <c r="M30" s="789"/>
      <c r="N30" s="789"/>
      <c r="O30" s="789"/>
      <c r="P30" s="1164"/>
      <c r="Q30" s="1163"/>
    </row>
    <row r="31" spans="1:17" ht="18" customHeight="1">
      <c r="A31" s="4"/>
      <c r="B31" s="1137" t="s">
        <v>211</v>
      </c>
      <c r="C31" s="894"/>
      <c r="D31" s="789"/>
      <c r="E31" s="789"/>
      <c r="F31" s="564"/>
      <c r="G31" s="564"/>
      <c r="H31" s="565"/>
      <c r="I31" s="565"/>
      <c r="J31" s="565"/>
      <c r="K31" s="566"/>
      <c r="L31" s="565"/>
      <c r="M31" s="567"/>
      <c r="N31" s="565"/>
      <c r="O31" s="568"/>
      <c r="P31" s="1164"/>
      <c r="Q31" s="1163"/>
    </row>
    <row r="32" spans="1:17" ht="17.45" customHeight="1">
      <c r="A32" s="4">
        <v>23</v>
      </c>
      <c r="B32" s="1128" t="s">
        <v>208</v>
      </c>
      <c r="C32" s="1129"/>
      <c r="D32" s="1126">
        <v>330</v>
      </c>
      <c r="E32" s="1127"/>
      <c r="F32" s="559"/>
      <c r="G32" s="559"/>
      <c r="H32" s="560"/>
      <c r="I32" s="560"/>
      <c r="J32" s="560"/>
      <c r="K32" s="569">
        <f>F32+G32-H32</f>
        <v>0</v>
      </c>
      <c r="L32" s="560"/>
      <c r="M32" s="561"/>
      <c r="N32" s="560"/>
      <c r="O32" s="558">
        <f>L32-H32-I32+J32+N32</f>
        <v>0</v>
      </c>
      <c r="P32" s="1164"/>
      <c r="Q32" s="1163"/>
    </row>
    <row r="33" spans="1:17" ht="17.45" customHeight="1">
      <c r="A33" s="4">
        <v>24</v>
      </c>
      <c r="B33" s="1128" t="s">
        <v>207</v>
      </c>
      <c r="C33" s="1129"/>
      <c r="D33" s="1126">
        <v>331</v>
      </c>
      <c r="E33" s="1127"/>
      <c r="F33" s="559"/>
      <c r="G33" s="559"/>
      <c r="H33" s="555"/>
      <c r="I33" s="555"/>
      <c r="J33" s="555"/>
      <c r="K33" s="556">
        <f>F33+G33-H33</f>
        <v>0</v>
      </c>
      <c r="L33" s="555"/>
      <c r="M33" s="557"/>
      <c r="N33" s="555"/>
      <c r="O33" s="562">
        <f>L33-H33-I33+J33+N33</f>
        <v>0</v>
      </c>
      <c r="P33" s="1164"/>
      <c r="Q33" s="1163"/>
    </row>
    <row r="34" spans="1:17" ht="17.45" customHeight="1">
      <c r="A34" s="4">
        <v>25</v>
      </c>
      <c r="B34" s="1128" t="s">
        <v>210</v>
      </c>
      <c r="C34" s="1129"/>
      <c r="D34" s="1126">
        <v>332</v>
      </c>
      <c r="E34" s="1127"/>
      <c r="F34" s="559"/>
      <c r="G34" s="559"/>
      <c r="H34" s="555"/>
      <c r="I34" s="555"/>
      <c r="J34" s="555"/>
      <c r="K34" s="556">
        <f>F34+G34-H34</f>
        <v>0</v>
      </c>
      <c r="L34" s="555"/>
      <c r="M34" s="557"/>
      <c r="N34" s="555"/>
      <c r="O34" s="562">
        <f>L34-H34-I34+J34+N34</f>
        <v>0</v>
      </c>
      <c r="P34" s="1164"/>
      <c r="Q34" s="1163"/>
    </row>
    <row r="35" spans="1:17" ht="17.45" customHeight="1">
      <c r="A35" s="4"/>
      <c r="B35" s="1137" t="s">
        <v>209</v>
      </c>
      <c r="C35" s="894"/>
      <c r="D35" s="789"/>
      <c r="E35" s="789"/>
      <c r="F35" s="564"/>
      <c r="G35" s="564"/>
      <c r="H35" s="565"/>
      <c r="I35" s="565"/>
      <c r="J35" s="565"/>
      <c r="K35" s="566"/>
      <c r="L35" s="565"/>
      <c r="M35" s="567"/>
      <c r="N35" s="565"/>
      <c r="O35" s="568"/>
      <c r="P35" s="1164"/>
      <c r="Q35" s="1163"/>
    </row>
    <row r="36" spans="1:17" ht="17.45" customHeight="1">
      <c r="A36" s="4">
        <v>26</v>
      </c>
      <c r="B36" s="1128" t="s">
        <v>208</v>
      </c>
      <c r="C36" s="1129"/>
      <c r="D36" s="1126">
        <v>340</v>
      </c>
      <c r="E36" s="1127"/>
      <c r="F36" s="559"/>
      <c r="G36" s="559"/>
      <c r="H36" s="560"/>
      <c r="I36" s="560"/>
      <c r="J36" s="560"/>
      <c r="K36" s="569">
        <f t="shared" ref="K36:K45" si="4">F36+G36-H36</f>
        <v>0</v>
      </c>
      <c r="L36" s="560"/>
      <c r="M36" s="561"/>
      <c r="N36" s="560"/>
      <c r="O36" s="562">
        <f t="shared" ref="O36:O45" si="5">L36-H36-I36+J36+N36</f>
        <v>0</v>
      </c>
      <c r="P36" s="1164"/>
      <c r="Q36" s="1163"/>
    </row>
    <row r="37" spans="1:17" ht="17.45" customHeight="1">
      <c r="A37" s="4">
        <v>27</v>
      </c>
      <c r="B37" s="1128" t="s">
        <v>207</v>
      </c>
      <c r="C37" s="1129"/>
      <c r="D37" s="1126">
        <v>341</v>
      </c>
      <c r="E37" s="1127"/>
      <c r="F37" s="559"/>
      <c r="G37" s="559"/>
      <c r="H37" s="555"/>
      <c r="I37" s="555"/>
      <c r="J37" s="555"/>
      <c r="K37" s="556">
        <f t="shared" si="4"/>
        <v>0</v>
      </c>
      <c r="L37" s="555"/>
      <c r="M37" s="557"/>
      <c r="N37" s="555"/>
      <c r="O37" s="562">
        <f t="shared" si="5"/>
        <v>0</v>
      </c>
      <c r="P37" s="1164"/>
      <c r="Q37" s="1163"/>
    </row>
    <row r="38" spans="1:17" ht="17.45" customHeight="1">
      <c r="A38" s="4">
        <v>28</v>
      </c>
      <c r="B38" s="1128" t="s">
        <v>206</v>
      </c>
      <c r="C38" s="1129"/>
      <c r="D38" s="1126">
        <v>342</v>
      </c>
      <c r="E38" s="1127"/>
      <c r="F38" s="559"/>
      <c r="G38" s="559"/>
      <c r="H38" s="555"/>
      <c r="I38" s="555"/>
      <c r="J38" s="555"/>
      <c r="K38" s="556">
        <f t="shared" si="4"/>
        <v>0</v>
      </c>
      <c r="L38" s="555"/>
      <c r="M38" s="557"/>
      <c r="N38" s="555"/>
      <c r="O38" s="562">
        <f t="shared" si="5"/>
        <v>0</v>
      </c>
      <c r="P38" s="1164"/>
      <c r="Q38" s="1163"/>
    </row>
    <row r="39" spans="1:17" ht="17.45" customHeight="1">
      <c r="A39" s="4">
        <v>29</v>
      </c>
      <c r="B39" s="1128" t="s">
        <v>205</v>
      </c>
      <c r="C39" s="1129"/>
      <c r="D39" s="1126">
        <v>343</v>
      </c>
      <c r="E39" s="1127"/>
      <c r="F39" s="559"/>
      <c r="G39" s="559"/>
      <c r="H39" s="555"/>
      <c r="I39" s="555"/>
      <c r="J39" s="555"/>
      <c r="K39" s="556">
        <f t="shared" si="4"/>
        <v>0</v>
      </c>
      <c r="L39" s="555"/>
      <c r="M39" s="557"/>
      <c r="N39" s="555"/>
      <c r="O39" s="562">
        <f t="shared" si="5"/>
        <v>0</v>
      </c>
      <c r="P39" s="1164"/>
      <c r="Q39" s="1163"/>
    </row>
    <row r="40" spans="1:17" ht="17.45" customHeight="1">
      <c r="A40" s="4">
        <v>30</v>
      </c>
      <c r="B40" s="1128" t="s">
        <v>204</v>
      </c>
      <c r="C40" s="1129"/>
      <c r="D40" s="1126">
        <v>344</v>
      </c>
      <c r="E40" s="1127"/>
      <c r="F40" s="559"/>
      <c r="G40" s="559"/>
      <c r="H40" s="555"/>
      <c r="I40" s="555"/>
      <c r="J40" s="555"/>
      <c r="K40" s="556">
        <f t="shared" si="4"/>
        <v>0</v>
      </c>
      <c r="L40" s="555"/>
      <c r="M40" s="557"/>
      <c r="N40" s="555"/>
      <c r="O40" s="562">
        <f t="shared" si="5"/>
        <v>0</v>
      </c>
      <c r="P40" s="1164"/>
      <c r="Q40" s="1163"/>
    </row>
    <row r="41" spans="1:17" ht="17.45" customHeight="1">
      <c r="A41" s="4">
        <v>31</v>
      </c>
      <c r="B41" s="1128" t="s">
        <v>203</v>
      </c>
      <c r="C41" s="1129"/>
      <c r="D41" s="1126">
        <v>345</v>
      </c>
      <c r="E41" s="1127"/>
      <c r="F41" s="559"/>
      <c r="G41" s="559"/>
      <c r="H41" s="555"/>
      <c r="I41" s="555"/>
      <c r="J41" s="555"/>
      <c r="K41" s="556">
        <f t="shared" si="4"/>
        <v>0</v>
      </c>
      <c r="L41" s="555"/>
      <c r="M41" s="557"/>
      <c r="N41" s="555"/>
      <c r="O41" s="562">
        <f t="shared" si="5"/>
        <v>0</v>
      </c>
      <c r="P41" s="1164"/>
      <c r="Q41" s="1163"/>
    </row>
    <row r="42" spans="1:17" ht="17.45" customHeight="1">
      <c r="A42" s="4">
        <v>32</v>
      </c>
      <c r="B42" s="1128" t="s">
        <v>202</v>
      </c>
      <c r="C42" s="1129"/>
      <c r="D42" s="1126">
        <v>346</v>
      </c>
      <c r="E42" s="1127"/>
      <c r="F42" s="559"/>
      <c r="G42" s="559"/>
      <c r="H42" s="555"/>
      <c r="I42" s="555"/>
      <c r="J42" s="555"/>
      <c r="K42" s="556">
        <f t="shared" si="4"/>
        <v>0</v>
      </c>
      <c r="L42" s="555"/>
      <c r="M42" s="557"/>
      <c r="N42" s="555"/>
      <c r="O42" s="562">
        <f t="shared" si="5"/>
        <v>0</v>
      </c>
      <c r="P42" s="1164"/>
      <c r="Q42" s="1163"/>
    </row>
    <row r="43" spans="1:17" ht="17.45" customHeight="1">
      <c r="A43" s="4">
        <v>33</v>
      </c>
      <c r="B43" s="1128" t="s">
        <v>201</v>
      </c>
      <c r="C43" s="1129"/>
      <c r="D43" s="1126">
        <v>347</v>
      </c>
      <c r="E43" s="1127"/>
      <c r="F43" s="559"/>
      <c r="G43" s="559"/>
      <c r="H43" s="555"/>
      <c r="I43" s="555"/>
      <c r="J43" s="555"/>
      <c r="K43" s="556">
        <f t="shared" si="4"/>
        <v>0</v>
      </c>
      <c r="L43" s="555"/>
      <c r="M43" s="557"/>
      <c r="N43" s="555"/>
      <c r="O43" s="562">
        <f t="shared" si="5"/>
        <v>0</v>
      </c>
      <c r="P43" s="1164"/>
      <c r="Q43" s="1163"/>
    </row>
    <row r="44" spans="1:17" ht="17.25" customHeight="1">
      <c r="A44" s="4">
        <v>34</v>
      </c>
      <c r="B44" s="1128" t="s">
        <v>200</v>
      </c>
      <c r="C44" s="1129"/>
      <c r="D44" s="1126">
        <v>348</v>
      </c>
      <c r="E44" s="1127"/>
      <c r="F44" s="559"/>
      <c r="G44" s="559"/>
      <c r="H44" s="555"/>
      <c r="I44" s="555"/>
      <c r="J44" s="555"/>
      <c r="K44" s="556">
        <f t="shared" si="4"/>
        <v>0</v>
      </c>
      <c r="L44" s="555"/>
      <c r="M44" s="557"/>
      <c r="N44" s="555"/>
      <c r="O44" s="562">
        <f t="shared" si="5"/>
        <v>0</v>
      </c>
      <c r="P44" s="1164"/>
      <c r="Q44" s="1163"/>
    </row>
    <row r="45" spans="1:17" ht="25.5" customHeight="1">
      <c r="A45" s="21">
        <v>35</v>
      </c>
      <c r="B45" s="1136" t="s">
        <v>199</v>
      </c>
      <c r="C45" s="1129"/>
      <c r="D45" s="1126">
        <v>349</v>
      </c>
      <c r="E45" s="1127"/>
      <c r="F45" s="554"/>
      <c r="G45" s="554"/>
      <c r="H45" s="555"/>
      <c r="I45" s="555"/>
      <c r="J45" s="555"/>
      <c r="K45" s="556">
        <f t="shared" si="4"/>
        <v>0</v>
      </c>
      <c r="L45" s="555"/>
      <c r="M45" s="557"/>
      <c r="N45" s="555"/>
      <c r="O45" s="562">
        <f t="shared" si="5"/>
        <v>0</v>
      </c>
    </row>
    <row r="46" spans="1:17" ht="17.45" customHeight="1">
      <c r="A46" s="4"/>
      <c r="B46" s="1137" t="s">
        <v>198</v>
      </c>
      <c r="C46" s="894"/>
      <c r="D46" s="616" t="s">
        <v>197</v>
      </c>
      <c r="E46" s="570" t="s">
        <v>196</v>
      </c>
      <c r="F46" s="614"/>
      <c r="G46" s="564"/>
      <c r="H46" s="565"/>
      <c r="I46" s="565"/>
      <c r="J46" s="565"/>
      <c r="K46" s="566"/>
      <c r="L46" s="565"/>
      <c r="M46" s="567"/>
      <c r="N46" s="565"/>
      <c r="O46" s="568"/>
    </row>
    <row r="47" spans="1:17" ht="17.45" customHeight="1">
      <c r="A47" s="4">
        <v>36</v>
      </c>
      <c r="B47" s="1128" t="s">
        <v>195</v>
      </c>
      <c r="C47" s="1129"/>
      <c r="D47" s="550">
        <v>389</v>
      </c>
      <c r="E47" s="570">
        <v>370</v>
      </c>
      <c r="F47" s="559"/>
      <c r="G47" s="559"/>
      <c r="H47" s="560"/>
      <c r="I47" s="560"/>
      <c r="J47" s="560"/>
      <c r="K47" s="569">
        <f t="shared" ref="K47:K60" si="6">F47+G47-H47</f>
        <v>0</v>
      </c>
      <c r="L47" s="560"/>
      <c r="M47" s="561"/>
      <c r="N47" s="560"/>
      <c r="O47" s="562">
        <f t="shared" ref="O47:O60" si="7">L47-H47-I47+J47+N47</f>
        <v>0</v>
      </c>
    </row>
    <row r="48" spans="1:17" ht="17.45" customHeight="1">
      <c r="A48" s="4">
        <v>37</v>
      </c>
      <c r="B48" s="1128" t="s">
        <v>194</v>
      </c>
      <c r="C48" s="1129"/>
      <c r="D48" s="550">
        <v>390</v>
      </c>
      <c r="E48" s="570">
        <v>371</v>
      </c>
      <c r="F48" s="554"/>
      <c r="G48" s="554"/>
      <c r="H48" s="555"/>
      <c r="I48" s="555"/>
      <c r="J48" s="555"/>
      <c r="K48" s="556">
        <f t="shared" si="6"/>
        <v>0</v>
      </c>
      <c r="L48" s="555"/>
      <c r="M48" s="557"/>
      <c r="N48" s="555"/>
      <c r="O48" s="562">
        <f t="shared" si="7"/>
        <v>0</v>
      </c>
    </row>
    <row r="49" spans="1:16" ht="17.45" customHeight="1">
      <c r="A49" s="4">
        <v>38</v>
      </c>
      <c r="B49" s="1128" t="s">
        <v>193</v>
      </c>
      <c r="C49" s="1129"/>
      <c r="D49" s="550">
        <v>391</v>
      </c>
      <c r="E49" s="570">
        <v>372</v>
      </c>
      <c r="F49" s="554"/>
      <c r="G49" s="554"/>
      <c r="H49" s="555"/>
      <c r="I49" s="555"/>
      <c r="J49" s="555"/>
      <c r="K49" s="556">
        <f t="shared" si="6"/>
        <v>0</v>
      </c>
      <c r="L49" s="555"/>
      <c r="M49" s="557"/>
      <c r="N49" s="555"/>
      <c r="O49" s="562">
        <f t="shared" si="7"/>
        <v>0</v>
      </c>
    </row>
    <row r="50" spans="1:16" ht="24" customHeight="1">
      <c r="A50" s="21">
        <v>39</v>
      </c>
      <c r="B50" s="1134" t="s">
        <v>192</v>
      </c>
      <c r="C50" s="1135"/>
      <c r="D50" s="550">
        <v>391.1</v>
      </c>
      <c r="E50" s="570">
        <v>372.1</v>
      </c>
      <c r="F50" s="554"/>
      <c r="G50" s="554"/>
      <c r="H50" s="555"/>
      <c r="I50" s="555"/>
      <c r="J50" s="555"/>
      <c r="K50" s="556">
        <f t="shared" si="6"/>
        <v>0</v>
      </c>
      <c r="L50" s="555"/>
      <c r="M50" s="557"/>
      <c r="N50" s="555"/>
      <c r="O50" s="562">
        <f t="shared" si="7"/>
        <v>0</v>
      </c>
    </row>
    <row r="51" spans="1:16" ht="17.45" customHeight="1">
      <c r="A51" s="4">
        <v>40</v>
      </c>
      <c r="B51" s="1128" t="s">
        <v>191</v>
      </c>
      <c r="C51" s="1129"/>
      <c r="D51" s="550">
        <v>392</v>
      </c>
      <c r="E51" s="570">
        <v>373</v>
      </c>
      <c r="F51" s="554"/>
      <c r="G51" s="554"/>
      <c r="H51" s="555"/>
      <c r="I51" s="555"/>
      <c r="J51" s="555"/>
      <c r="K51" s="556">
        <f t="shared" si="6"/>
        <v>0</v>
      </c>
      <c r="L51" s="555"/>
      <c r="M51" s="557"/>
      <c r="N51" s="555"/>
      <c r="O51" s="562">
        <f t="shared" si="7"/>
        <v>0</v>
      </c>
    </row>
    <row r="52" spans="1:16" ht="17.45" customHeight="1">
      <c r="A52" s="4">
        <v>41</v>
      </c>
      <c r="B52" s="1128" t="s">
        <v>190</v>
      </c>
      <c r="C52" s="1129"/>
      <c r="D52" s="550" t="s">
        <v>189</v>
      </c>
      <c r="E52" s="550">
        <v>379</v>
      </c>
      <c r="F52" s="554"/>
      <c r="G52" s="554"/>
      <c r="H52" s="555"/>
      <c r="I52" s="555"/>
      <c r="J52" s="555"/>
      <c r="K52" s="556">
        <f t="shared" si="6"/>
        <v>0</v>
      </c>
      <c r="L52" s="555"/>
      <c r="M52" s="557"/>
      <c r="N52" s="555"/>
      <c r="O52" s="562">
        <f t="shared" si="7"/>
        <v>0</v>
      </c>
    </row>
    <row r="53" spans="1:16" ht="17.45" customHeight="1">
      <c r="A53" s="4">
        <v>42</v>
      </c>
      <c r="B53" s="1130" t="s">
        <v>188</v>
      </c>
      <c r="C53" s="1147"/>
      <c r="D53" s="551">
        <v>393</v>
      </c>
      <c r="E53" s="551" t="s">
        <v>181</v>
      </c>
      <c r="F53" s="554"/>
      <c r="G53" s="554"/>
      <c r="H53" s="555"/>
      <c r="I53" s="555"/>
      <c r="J53" s="555"/>
      <c r="K53" s="556">
        <f t="shared" si="6"/>
        <v>0</v>
      </c>
      <c r="L53" s="555"/>
      <c r="M53" s="557"/>
      <c r="N53" s="555"/>
      <c r="O53" s="562">
        <f t="shared" si="7"/>
        <v>0</v>
      </c>
    </row>
    <row r="54" spans="1:16" ht="20.100000000000001" customHeight="1">
      <c r="A54" s="549"/>
      <c r="B54" s="1169" t="s">
        <v>417</v>
      </c>
      <c r="C54" s="1170"/>
      <c r="D54" s="1170"/>
      <c r="E54" s="1170"/>
      <c r="F54" s="1170"/>
      <c r="G54" s="1170"/>
      <c r="H54" s="1170"/>
      <c r="I54" s="1170"/>
      <c r="J54" s="1170"/>
      <c r="K54" s="1170"/>
      <c r="L54" s="1170"/>
      <c r="M54" s="1170"/>
      <c r="N54" s="1170"/>
      <c r="O54" s="1170"/>
    </row>
    <row r="55" spans="1:16" ht="20.100000000000001" customHeight="1">
      <c r="A55" s="4">
        <v>43</v>
      </c>
      <c r="B55" s="1128" t="s">
        <v>529</v>
      </c>
      <c r="C55" s="1129"/>
      <c r="D55" s="550">
        <v>394</v>
      </c>
      <c r="E55" s="551" t="s">
        <v>181</v>
      </c>
      <c r="F55" s="571"/>
      <c r="G55" s="554"/>
      <c r="H55" s="555"/>
      <c r="I55" s="555"/>
      <c r="J55" s="555"/>
      <c r="K55" s="556">
        <f>F55+G55-H55</f>
        <v>0</v>
      </c>
      <c r="L55" s="555"/>
      <c r="M55" s="557"/>
      <c r="N55" s="555"/>
      <c r="O55" s="562">
        <f>L55-H55-I55+J55+N55</f>
        <v>0</v>
      </c>
    </row>
    <row r="56" spans="1:16" ht="18" customHeight="1">
      <c r="A56" s="4">
        <v>44</v>
      </c>
      <c r="B56" s="1128" t="s">
        <v>186</v>
      </c>
      <c r="C56" s="1129"/>
      <c r="D56" s="550">
        <v>395</v>
      </c>
      <c r="E56" s="551" t="s">
        <v>181</v>
      </c>
      <c r="F56" s="554"/>
      <c r="G56" s="554"/>
      <c r="H56" s="555"/>
      <c r="I56" s="555"/>
      <c r="J56" s="555"/>
      <c r="K56" s="556">
        <f t="shared" si="6"/>
        <v>0</v>
      </c>
      <c r="L56" s="555"/>
      <c r="M56" s="557"/>
      <c r="N56" s="555"/>
      <c r="O56" s="562">
        <f t="shared" si="7"/>
        <v>0</v>
      </c>
    </row>
    <row r="57" spans="1:16" ht="18" customHeight="1">
      <c r="A57" s="4">
        <v>45</v>
      </c>
      <c r="B57" s="1128" t="s">
        <v>185</v>
      </c>
      <c r="C57" s="1129"/>
      <c r="D57" s="550">
        <v>396</v>
      </c>
      <c r="E57" s="551" t="s">
        <v>181</v>
      </c>
      <c r="F57" s="554"/>
      <c r="G57" s="554"/>
      <c r="H57" s="555"/>
      <c r="I57" s="555"/>
      <c r="J57" s="555"/>
      <c r="K57" s="556">
        <f t="shared" si="6"/>
        <v>0</v>
      </c>
      <c r="L57" s="555"/>
      <c r="M57" s="557"/>
      <c r="N57" s="555"/>
      <c r="O57" s="562">
        <f t="shared" si="7"/>
        <v>0</v>
      </c>
    </row>
    <row r="58" spans="1:16" ht="18" customHeight="1">
      <c r="A58" s="4">
        <v>46</v>
      </c>
      <c r="B58" s="1128" t="s">
        <v>184</v>
      </c>
      <c r="C58" s="1129"/>
      <c r="D58" s="550">
        <v>397</v>
      </c>
      <c r="E58" s="551" t="s">
        <v>181</v>
      </c>
      <c r="F58" s="554"/>
      <c r="G58" s="554"/>
      <c r="H58" s="555"/>
      <c r="I58" s="555"/>
      <c r="J58" s="555"/>
      <c r="K58" s="556">
        <f t="shared" si="6"/>
        <v>0</v>
      </c>
      <c r="L58" s="555"/>
      <c r="M58" s="557"/>
      <c r="N58" s="555"/>
      <c r="O58" s="562">
        <f t="shared" si="7"/>
        <v>0</v>
      </c>
    </row>
    <row r="59" spans="1:16" ht="18" customHeight="1">
      <c r="A59" s="4">
        <v>47</v>
      </c>
      <c r="B59" s="1128" t="s">
        <v>183</v>
      </c>
      <c r="C59" s="1129"/>
      <c r="D59" s="550">
        <v>398</v>
      </c>
      <c r="E59" s="551" t="s">
        <v>181</v>
      </c>
      <c r="F59" s="554"/>
      <c r="G59" s="554"/>
      <c r="H59" s="555"/>
      <c r="I59" s="555"/>
      <c r="J59" s="555"/>
      <c r="K59" s="556">
        <f t="shared" si="6"/>
        <v>0</v>
      </c>
      <c r="L59" s="555"/>
      <c r="M59" s="557"/>
      <c r="N59" s="555"/>
      <c r="O59" s="562">
        <f t="shared" si="7"/>
        <v>0</v>
      </c>
    </row>
    <row r="60" spans="1:16" ht="18" customHeight="1">
      <c r="A60" s="4">
        <v>48</v>
      </c>
      <c r="B60" s="1128" t="s">
        <v>182</v>
      </c>
      <c r="C60" s="1129"/>
      <c r="D60" s="550">
        <v>399</v>
      </c>
      <c r="E60" s="551" t="s">
        <v>181</v>
      </c>
      <c r="F60" s="572"/>
      <c r="G60" s="572"/>
      <c r="H60" s="555"/>
      <c r="I60" s="555"/>
      <c r="J60" s="555"/>
      <c r="K60" s="556">
        <f t="shared" si="6"/>
        <v>0</v>
      </c>
      <c r="L60" s="573"/>
      <c r="M60" s="574"/>
      <c r="N60" s="555"/>
      <c r="O60" s="562">
        <f t="shared" si="7"/>
        <v>0</v>
      </c>
    </row>
    <row r="61" spans="1:16" ht="18" customHeight="1" thickBot="1">
      <c r="A61" s="4">
        <v>49</v>
      </c>
      <c r="B61" s="1130" t="s">
        <v>180</v>
      </c>
      <c r="C61" s="1131"/>
      <c r="D61" s="1132" t="s">
        <v>179</v>
      </c>
      <c r="E61" s="1133"/>
      <c r="F61" s="575">
        <f t="shared" ref="F61:K61" si="8">SUM(F8:F60)</f>
        <v>0</v>
      </c>
      <c r="G61" s="576">
        <f t="shared" si="8"/>
        <v>0</v>
      </c>
      <c r="H61" s="575">
        <f t="shared" si="8"/>
        <v>0</v>
      </c>
      <c r="I61" s="575">
        <f t="shared" si="8"/>
        <v>0</v>
      </c>
      <c r="J61" s="575">
        <f t="shared" si="8"/>
        <v>0</v>
      </c>
      <c r="K61" s="576">
        <f t="shared" si="8"/>
        <v>0</v>
      </c>
      <c r="L61" s="575">
        <f>SUM(L8:L60)</f>
        <v>0</v>
      </c>
      <c r="M61" s="577"/>
      <c r="N61" s="575">
        <f>SUM(N8:N60)</f>
        <v>0</v>
      </c>
      <c r="O61" s="578">
        <f>SUM(O8:O60)</f>
        <v>0</v>
      </c>
    </row>
    <row r="62" spans="1:16" ht="24.95" customHeight="1" thickTop="1">
      <c r="A62" s="4"/>
      <c r="B62" s="783"/>
      <c r="C62" s="783"/>
      <c r="D62" s="549"/>
      <c r="E62" s="549"/>
      <c r="F62" s="579"/>
      <c r="G62" s="648"/>
      <c r="H62" s="648"/>
      <c r="I62" s="579"/>
      <c r="J62" s="579"/>
      <c r="K62" s="653" t="s">
        <v>581</v>
      </c>
      <c r="L62" s="649"/>
      <c r="M62" s="650"/>
      <c r="N62" s="653" t="s">
        <v>580</v>
      </c>
      <c r="O62" s="369" t="s">
        <v>178</v>
      </c>
      <c r="P62" s="118"/>
    </row>
    <row r="63" spans="1:16" ht="15" customHeight="1">
      <c r="A63" s="4"/>
      <c r="B63" s="38"/>
      <c r="C63" s="38"/>
      <c r="D63" s="549"/>
      <c r="E63" s="549"/>
      <c r="F63" s="38"/>
      <c r="G63" s="549"/>
      <c r="H63" s="549"/>
      <c r="I63" s="549"/>
      <c r="J63" s="549"/>
      <c r="K63" s="580"/>
      <c r="L63" s="118"/>
      <c r="M63" s="549"/>
      <c r="N63" s="580"/>
      <c r="O63" s="132"/>
      <c r="P63" s="118"/>
    </row>
    <row r="64" spans="1:16" ht="20.25" customHeight="1">
      <c r="A64" s="332"/>
      <c r="B64" s="1148" t="s">
        <v>38</v>
      </c>
      <c r="C64" s="1149"/>
      <c r="D64" s="1149"/>
      <c r="E64" s="1149"/>
      <c r="F64" s="1149"/>
      <c r="G64" s="38"/>
      <c r="H64" s="549"/>
      <c r="I64" s="119"/>
      <c r="J64" s="118"/>
      <c r="K64" s="118"/>
      <c r="L64" s="118"/>
      <c r="M64" s="118"/>
      <c r="N64" s="580"/>
      <c r="O64" s="580"/>
    </row>
    <row r="65" spans="1:20">
      <c r="A65" s="333"/>
      <c r="B65" s="1148" t="s">
        <v>12</v>
      </c>
      <c r="C65" s="1149"/>
      <c r="D65" s="549"/>
      <c r="E65" s="549"/>
      <c r="F65" s="38"/>
      <c r="G65" s="38"/>
      <c r="H65" s="549"/>
      <c r="I65" s="119"/>
      <c r="J65" s="118"/>
      <c r="K65" s="118"/>
      <c r="L65" s="1158" t="s">
        <v>2</v>
      </c>
      <c r="M65" s="1158"/>
      <c r="N65" s="1158"/>
      <c r="O65" s="118"/>
      <c r="P65" s="118"/>
    </row>
    <row r="66" spans="1:20" ht="15.75" customHeight="1">
      <c r="A66" s="4"/>
      <c r="B66" s="38"/>
      <c r="C66" s="38"/>
      <c r="D66" s="549"/>
      <c r="E66" s="549"/>
      <c r="F66" s="38"/>
      <c r="G66" s="38"/>
      <c r="H66" s="549"/>
      <c r="I66" s="119"/>
      <c r="J66" s="118"/>
      <c r="K66" s="118"/>
      <c r="L66" s="118"/>
      <c r="M66" s="120"/>
      <c r="N66" s="118"/>
      <c r="O66" s="118"/>
      <c r="P66" s="118"/>
    </row>
    <row r="67" spans="1:20" ht="12" customHeight="1">
      <c r="A67" s="338" t="s">
        <v>39</v>
      </c>
      <c r="B67" s="1150" t="s">
        <v>267</v>
      </c>
      <c r="C67" s="784"/>
      <c r="D67" s="784"/>
      <c r="E67" s="784"/>
      <c r="F67" s="784"/>
      <c r="G67" s="784"/>
      <c r="H67" s="784"/>
      <c r="I67" s="784"/>
      <c r="J67" s="784"/>
      <c r="K67" s="784"/>
      <c r="L67" s="784"/>
      <c r="M67" s="784"/>
      <c r="N67" s="784"/>
      <c r="O67" s="118"/>
    </row>
    <row r="68" spans="1:20" ht="12" customHeight="1">
      <c r="A68" s="21" t="s">
        <v>14</v>
      </c>
      <c r="B68" s="1150" t="s">
        <v>344</v>
      </c>
      <c r="C68" s="784"/>
      <c r="D68" s="784"/>
      <c r="E68" s="784"/>
      <c r="F68" s="784"/>
      <c r="G68" s="784"/>
      <c r="H68" s="784"/>
      <c r="I68" s="784"/>
      <c r="J68" s="784"/>
      <c r="K68" s="784"/>
      <c r="L68" s="784"/>
      <c r="M68" s="784"/>
      <c r="N68" s="784"/>
      <c r="O68" s="784"/>
    </row>
    <row r="69" spans="1:20" ht="12" customHeight="1">
      <c r="A69" s="79" t="s">
        <v>14</v>
      </c>
      <c r="B69" s="783" t="s">
        <v>177</v>
      </c>
      <c r="C69" s="784"/>
      <c r="D69" s="784"/>
      <c r="E69" s="784"/>
      <c r="F69" s="784"/>
      <c r="G69" s="784"/>
      <c r="H69" s="784"/>
      <c r="I69" s="784"/>
      <c r="J69" s="784"/>
      <c r="K69" s="784"/>
      <c r="L69" s="784"/>
      <c r="M69" s="784"/>
      <c r="N69" s="119"/>
      <c r="O69" s="118"/>
    </row>
    <row r="70" spans="1:20" ht="7.5" customHeight="1">
      <c r="A70" s="79"/>
      <c r="B70" s="38"/>
      <c r="C70" s="549"/>
      <c r="D70" s="549"/>
      <c r="E70" s="38"/>
      <c r="F70" s="38"/>
      <c r="G70" s="549"/>
      <c r="H70" s="119"/>
      <c r="I70" s="118"/>
      <c r="J70" s="118"/>
      <c r="K70" s="118"/>
      <c r="L70" s="118"/>
      <c r="M70" s="120"/>
      <c r="N70" s="118"/>
      <c r="O70" s="118"/>
    </row>
    <row r="71" spans="1:20" ht="15" customHeight="1">
      <c r="B71" s="1124" t="s">
        <v>533</v>
      </c>
      <c r="C71" s="1124"/>
      <c r="D71" s="1124"/>
      <c r="E71" s="1124"/>
      <c r="F71" s="1124"/>
      <c r="G71" s="1124"/>
      <c r="H71" s="1124"/>
      <c r="I71" s="1125"/>
      <c r="J71" s="1125"/>
      <c r="K71" s="1125"/>
      <c r="L71" s="1125"/>
      <c r="M71" s="1125"/>
      <c r="N71" s="1125"/>
      <c r="O71" s="1125"/>
      <c r="P71" s="121"/>
      <c r="Q71" s="118"/>
      <c r="R71" s="118"/>
      <c r="S71" s="118"/>
      <c r="T71" s="118"/>
    </row>
    <row r="72" spans="1:20" ht="12" customHeight="1">
      <c r="B72" s="1124"/>
      <c r="C72" s="1124"/>
      <c r="D72" s="1124"/>
      <c r="E72" s="1124"/>
      <c r="F72" s="1124"/>
      <c r="G72" s="1124"/>
      <c r="H72" s="1124"/>
      <c r="I72" s="1125"/>
      <c r="J72" s="1125"/>
      <c r="K72" s="1125"/>
      <c r="L72" s="1125"/>
      <c r="M72" s="1125"/>
      <c r="N72" s="1125"/>
      <c r="O72" s="1125"/>
      <c r="P72" s="31"/>
      <c r="Q72" s="121"/>
    </row>
    <row r="73" spans="1:20" s="586" customFormat="1" ht="6" customHeight="1" thickBot="1">
      <c r="A73" s="581"/>
      <c r="B73" s="582"/>
      <c r="C73" s="582"/>
      <c r="D73" s="582"/>
      <c r="E73" s="582"/>
      <c r="F73" s="582"/>
      <c r="G73" s="582"/>
      <c r="H73" s="582"/>
      <c r="I73" s="583"/>
      <c r="J73" s="583"/>
      <c r="K73" s="583"/>
      <c r="L73" s="583"/>
      <c r="M73" s="583"/>
      <c r="N73" s="583"/>
      <c r="O73" s="583"/>
      <c r="P73" s="584"/>
      <c r="Q73" s="585"/>
    </row>
    <row r="74" spans="1:20" ht="17.25" customHeight="1">
      <c r="B74" s="1138" t="s">
        <v>534</v>
      </c>
      <c r="C74" s="1139"/>
      <c r="D74" s="1139"/>
      <c r="E74" s="1139"/>
      <c r="F74" s="1139"/>
      <c r="G74" s="1139"/>
      <c r="H74" s="1139"/>
      <c r="I74" s="1139"/>
      <c r="J74" s="1139"/>
      <c r="K74" s="1139"/>
      <c r="L74" s="1139"/>
      <c r="M74" s="1139"/>
      <c r="N74" s="1139"/>
      <c r="O74" s="1140"/>
    </row>
    <row r="75" spans="1:20">
      <c r="B75" s="1141"/>
      <c r="C75" s="1142"/>
      <c r="D75" s="1142"/>
      <c r="E75" s="1142"/>
      <c r="F75" s="1142"/>
      <c r="G75" s="1142"/>
      <c r="H75" s="1142"/>
      <c r="I75" s="1142"/>
      <c r="J75" s="1142"/>
      <c r="K75" s="1142"/>
      <c r="L75" s="1142"/>
      <c r="M75" s="1142"/>
      <c r="N75" s="1142"/>
      <c r="O75" s="1143"/>
    </row>
    <row r="76" spans="1:20">
      <c r="B76" s="1141"/>
      <c r="C76" s="1142"/>
      <c r="D76" s="1142"/>
      <c r="E76" s="1142"/>
      <c r="F76" s="1142"/>
      <c r="G76" s="1142"/>
      <c r="H76" s="1142"/>
      <c r="I76" s="1142"/>
      <c r="J76" s="1142"/>
      <c r="K76" s="1142"/>
      <c r="L76" s="1142"/>
      <c r="M76" s="1142"/>
      <c r="N76" s="1142"/>
      <c r="O76" s="1143"/>
    </row>
    <row r="77" spans="1:20">
      <c r="B77" s="1141"/>
      <c r="C77" s="1142"/>
      <c r="D77" s="1142"/>
      <c r="E77" s="1142"/>
      <c r="F77" s="1142"/>
      <c r="G77" s="1142"/>
      <c r="H77" s="1142"/>
      <c r="I77" s="1142"/>
      <c r="J77" s="1142"/>
      <c r="K77" s="1142"/>
      <c r="L77" s="1142"/>
      <c r="M77" s="1142"/>
      <c r="N77" s="1142"/>
      <c r="O77" s="1143"/>
    </row>
    <row r="78" spans="1:20">
      <c r="B78" s="1141"/>
      <c r="C78" s="1142"/>
      <c r="D78" s="1142"/>
      <c r="E78" s="1142"/>
      <c r="F78" s="1142"/>
      <c r="G78" s="1142"/>
      <c r="H78" s="1142"/>
      <c r="I78" s="1142"/>
      <c r="J78" s="1142"/>
      <c r="K78" s="1142"/>
      <c r="L78" s="1142"/>
      <c r="M78" s="1142"/>
      <c r="N78" s="1142"/>
      <c r="O78" s="1143"/>
    </row>
    <row r="79" spans="1:20">
      <c r="B79" s="1141"/>
      <c r="C79" s="1142"/>
      <c r="D79" s="1142"/>
      <c r="E79" s="1142"/>
      <c r="F79" s="1142"/>
      <c r="G79" s="1142"/>
      <c r="H79" s="1142"/>
      <c r="I79" s="1142"/>
      <c r="J79" s="1142"/>
      <c r="K79" s="1142"/>
      <c r="L79" s="1142"/>
      <c r="M79" s="1142"/>
      <c r="N79" s="1142"/>
      <c r="O79" s="1143"/>
    </row>
    <row r="80" spans="1:20">
      <c r="B80" s="1141"/>
      <c r="C80" s="1142"/>
      <c r="D80" s="1142"/>
      <c r="E80" s="1142"/>
      <c r="F80" s="1142"/>
      <c r="G80" s="1142"/>
      <c r="H80" s="1142"/>
      <c r="I80" s="1142"/>
      <c r="J80" s="1142"/>
      <c r="K80" s="1142"/>
      <c r="L80" s="1142"/>
      <c r="M80" s="1142"/>
      <c r="N80" s="1142"/>
      <c r="O80" s="1143"/>
    </row>
    <row r="81" spans="1:15" ht="15.75" thickBot="1">
      <c r="B81" s="1144"/>
      <c r="C81" s="1145"/>
      <c r="D81" s="1145"/>
      <c r="E81" s="1145"/>
      <c r="F81" s="1145"/>
      <c r="G81" s="1145"/>
      <c r="H81" s="1145"/>
      <c r="I81" s="1145"/>
      <c r="J81" s="1145"/>
      <c r="K81" s="1145"/>
      <c r="L81" s="1145"/>
      <c r="M81" s="1145"/>
      <c r="N81" s="1145"/>
      <c r="O81" s="1146"/>
    </row>
    <row r="83" spans="1:15" s="111" customFormat="1" ht="14.1" customHeight="1">
      <c r="A83" s="1123" t="s">
        <v>418</v>
      </c>
      <c r="B83" s="1123"/>
      <c r="C83" s="1123"/>
      <c r="D83" s="1123"/>
      <c r="E83" s="1123"/>
      <c r="F83" s="1123"/>
      <c r="G83" s="1123"/>
      <c r="H83" s="1123"/>
      <c r="I83" s="1123"/>
      <c r="J83" s="1123"/>
      <c r="K83" s="1123"/>
      <c r="L83" s="1123"/>
      <c r="M83" s="1123"/>
      <c r="N83" s="1123"/>
      <c r="O83" s="1123"/>
    </row>
    <row r="84" spans="1:15">
      <c r="N84" s="30"/>
    </row>
    <row r="86" spans="1:15">
      <c r="N86" s="30"/>
    </row>
    <row r="92" spans="1:15">
      <c r="N92" s="30"/>
    </row>
    <row r="93" spans="1:15">
      <c r="N93" s="30"/>
    </row>
    <row r="95" spans="1:15">
      <c r="K95" s="61" t="s">
        <v>1</v>
      </c>
      <c r="N95" s="30"/>
    </row>
    <row r="96" spans="1:15">
      <c r="K96" s="61" t="s">
        <v>604</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xr:uid="{00000000-0002-0000-0E00-000000000000}"/>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P54"/>
  <sheetViews>
    <sheetView showGridLines="0" view="pageBreakPreview" zoomScaleNormal="100" zoomScaleSheetLayoutView="100" workbookViewId="0"/>
  </sheetViews>
  <sheetFormatPr defaultColWidth="9.140625" defaultRowHeight="15"/>
  <cols>
    <col min="1" max="1" width="2.7109375" style="4" customWidth="1"/>
    <col min="2" max="2" width="29.85546875" style="30" customWidth="1"/>
    <col min="3" max="3" width="10.85546875" style="30" customWidth="1"/>
    <col min="4" max="4" width="19.7109375" style="30" customWidth="1"/>
    <col min="5" max="8" width="15.7109375" style="30" customWidth="1"/>
    <col min="9" max="16384" width="9.140625" style="30"/>
  </cols>
  <sheetData>
    <row r="1" spans="1:16" s="1" customFormat="1" ht="15" customHeight="1">
      <c r="A1" s="4">
        <v>1</v>
      </c>
      <c r="B1" s="4"/>
      <c r="C1" s="4"/>
      <c r="D1" s="4"/>
      <c r="E1" s="831" t="s">
        <v>30</v>
      </c>
      <c r="F1" s="790"/>
      <c r="G1" s="790"/>
      <c r="H1" s="735">
        <f>IF(Cover!H12&gt;0, Cover!H12,"")</f>
        <v>2024</v>
      </c>
      <c r="N1" s="29"/>
      <c r="O1" s="29"/>
      <c r="P1" s="29"/>
    </row>
    <row r="2" spans="1:16" s="1" customFormat="1">
      <c r="A2" s="4">
        <v>2</v>
      </c>
      <c r="B2" s="26" t="s">
        <v>29</v>
      </c>
      <c r="C2" s="1183" t="str">
        <f>IF(Cover!A1&gt;0, Cover!A1, "")</f>
        <v xml:space="preserve">Seven Springs Sewer &amp; Water LLC </v>
      </c>
      <c r="D2" s="1184"/>
      <c r="E2" s="1184"/>
      <c r="F2" s="1184"/>
      <c r="G2" s="1184"/>
      <c r="H2" s="1184"/>
    </row>
    <row r="3" spans="1:16" s="1" customFormat="1" ht="14.25" customHeight="1">
      <c r="A3" s="4"/>
      <c r="B3" s="1051"/>
      <c r="C3" s="1051"/>
      <c r="D3" s="1051"/>
      <c r="E3" s="1051"/>
      <c r="F3" s="1051"/>
      <c r="G3" s="1051"/>
      <c r="H3" s="842"/>
    </row>
    <row r="4" spans="1:16" s="185" customFormat="1" ht="31.5" customHeight="1">
      <c r="A4" s="45"/>
      <c r="B4" s="1177" t="s">
        <v>345</v>
      </c>
      <c r="C4" s="1177"/>
      <c r="D4" s="1177"/>
      <c r="E4" s="882"/>
      <c r="F4" s="882"/>
      <c r="G4" s="882"/>
      <c r="H4" s="882"/>
    </row>
    <row r="5" spans="1:16" ht="58.5" customHeight="1">
      <c r="B5" s="936" t="s">
        <v>443</v>
      </c>
      <c r="C5" s="1178"/>
      <c r="D5" s="373" t="s">
        <v>444</v>
      </c>
      <c r="E5" s="374" t="s">
        <v>371</v>
      </c>
      <c r="F5" s="374" t="s">
        <v>372</v>
      </c>
      <c r="G5" s="374" t="s">
        <v>373</v>
      </c>
      <c r="H5" s="374" t="s">
        <v>374</v>
      </c>
    </row>
    <row r="6" spans="1:16" ht="35.1" customHeight="1">
      <c r="A6" s="4">
        <v>3</v>
      </c>
      <c r="B6" s="1179"/>
      <c r="C6" s="1180"/>
      <c r="D6" s="321"/>
      <c r="E6" s="155"/>
      <c r="F6" s="153"/>
      <c r="G6" s="153"/>
      <c r="H6" s="153"/>
    </row>
    <row r="7" spans="1:16" ht="35.1" customHeight="1">
      <c r="A7" s="4">
        <v>4</v>
      </c>
      <c r="B7" s="1179"/>
      <c r="C7" s="1180"/>
      <c r="D7" s="321"/>
      <c r="E7" s="155"/>
      <c r="F7" s="153"/>
      <c r="G7" s="153"/>
      <c r="H7" s="153"/>
    </row>
    <row r="8" spans="1:16" ht="35.1" customHeight="1">
      <c r="A8" s="4">
        <v>5</v>
      </c>
      <c r="B8" s="1179"/>
      <c r="C8" s="1180"/>
      <c r="D8" s="321"/>
      <c r="E8" s="155"/>
      <c r="F8" s="153"/>
      <c r="G8" s="153"/>
      <c r="H8" s="153"/>
    </row>
    <row r="9" spans="1:16" ht="35.1" customHeight="1">
      <c r="A9" s="4">
        <v>6</v>
      </c>
      <c r="B9" s="1179"/>
      <c r="C9" s="1180"/>
      <c r="D9" s="321"/>
      <c r="E9" s="155"/>
      <c r="F9" s="153"/>
      <c r="G9" s="153"/>
      <c r="H9" s="153"/>
    </row>
    <row r="10" spans="1:16" ht="35.1" customHeight="1">
      <c r="A10" s="4">
        <v>7</v>
      </c>
      <c r="B10" s="1179"/>
      <c r="C10" s="1180"/>
      <c r="D10" s="321"/>
      <c r="E10" s="155"/>
      <c r="F10" s="153"/>
      <c r="G10" s="153"/>
      <c r="H10" s="153"/>
    </row>
    <row r="11" spans="1:16" ht="35.1" customHeight="1">
      <c r="A11" s="4">
        <v>8</v>
      </c>
      <c r="B11" s="1179"/>
      <c r="C11" s="1180"/>
      <c r="D11" s="321"/>
      <c r="E11" s="155"/>
      <c r="F11" s="153"/>
      <c r="G11" s="153"/>
      <c r="H11" s="153"/>
    </row>
    <row r="12" spans="1:16" ht="35.1" customHeight="1">
      <c r="A12" s="4">
        <v>9</v>
      </c>
      <c r="B12" s="1179"/>
      <c r="C12" s="1180"/>
      <c r="D12" s="321"/>
      <c r="E12" s="155"/>
      <c r="F12" s="153"/>
      <c r="G12" s="153"/>
      <c r="H12" s="153"/>
    </row>
    <row r="13" spans="1:16" ht="35.1" customHeight="1">
      <c r="A13" s="4">
        <v>10</v>
      </c>
      <c r="B13" s="1179"/>
      <c r="C13" s="1180"/>
      <c r="D13" s="321"/>
      <c r="E13" s="155"/>
      <c r="F13" s="153"/>
      <c r="G13" s="153"/>
      <c r="H13" s="153"/>
    </row>
    <row r="14" spans="1:16" ht="35.1" customHeight="1">
      <c r="A14" s="4">
        <v>11</v>
      </c>
      <c r="B14" s="1179"/>
      <c r="C14" s="1180"/>
      <c r="D14" s="321"/>
      <c r="E14" s="155"/>
      <c r="F14" s="153"/>
      <c r="G14" s="153"/>
      <c r="H14" s="153"/>
    </row>
    <row r="15" spans="1:16" ht="35.1" customHeight="1">
      <c r="A15" s="4">
        <v>12</v>
      </c>
      <c r="B15" s="1181"/>
      <c r="C15" s="1182"/>
      <c r="D15" s="370"/>
      <c r="E15" s="371"/>
      <c r="F15" s="372"/>
      <c r="G15" s="372"/>
      <c r="H15" s="372"/>
    </row>
    <row r="16" spans="1:16" ht="30" customHeight="1">
      <c r="A16" s="1015" t="s">
        <v>357</v>
      </c>
      <c r="B16" s="966"/>
      <c r="C16" s="966"/>
      <c r="D16" s="966"/>
      <c r="E16" s="966"/>
      <c r="F16" s="966"/>
      <c r="G16" s="966"/>
      <c r="H16" s="966"/>
    </row>
    <row r="17" spans="1:8" ht="12" customHeight="1">
      <c r="A17" s="1175"/>
      <c r="B17" s="108"/>
      <c r="C17" s="108"/>
      <c r="D17" s="108"/>
    </row>
    <row r="18" spans="1:8" ht="26.25" customHeight="1">
      <c r="A18" s="1175"/>
    </row>
    <row r="19" spans="1:8" ht="16.5" customHeight="1">
      <c r="A19" s="1175"/>
      <c r="G19" s="1093" t="s">
        <v>2</v>
      </c>
      <c r="H19" s="1176"/>
    </row>
    <row r="20" spans="1:8" s="31" customFormat="1">
      <c r="A20" s="5"/>
    </row>
    <row r="21" spans="1:8" s="31" customFormat="1" ht="12.75" customHeight="1">
      <c r="A21" s="5"/>
    </row>
    <row r="29" spans="1:8">
      <c r="G29" s="1" t="s">
        <v>1</v>
      </c>
    </row>
    <row r="30" spans="1:8">
      <c r="G30" s="1" t="s">
        <v>604</v>
      </c>
    </row>
    <row r="31" spans="1:8">
      <c r="G31" s="1"/>
    </row>
    <row r="54" spans="1:1">
      <c r="A54" s="30"/>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s>
  <dataValidations xWindow="875" yWindow="574" count="1">
    <dataValidation allowBlank="1" showInputMessage="1" prompt="This field is to be used when filing under seal." sqref="G29:G32" xr:uid="{00000000-0002-0000-0F00-000000000000}"/>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N45"/>
  <sheetViews>
    <sheetView showGridLines="0" view="pageBreakPreview" zoomScaleNormal="100" zoomScaleSheetLayoutView="100" workbookViewId="0"/>
  </sheetViews>
  <sheetFormatPr defaultColWidth="9.140625" defaultRowHeight="15"/>
  <cols>
    <col min="1" max="1" width="2.7109375" style="61" customWidth="1"/>
    <col min="2" max="2" width="37.85546875" style="61" customWidth="1"/>
    <col min="3" max="3" width="21.5703125" style="61" customWidth="1"/>
    <col min="4" max="6" width="20.7109375" style="61" customWidth="1"/>
    <col min="7" max="7" width="2" style="30" customWidth="1"/>
    <col min="8" max="8" width="3.140625" style="38" bestFit="1" customWidth="1"/>
    <col min="9" max="9" width="3.140625" style="38" customWidth="1"/>
    <col min="10" max="16384" width="9.140625" style="61"/>
  </cols>
  <sheetData>
    <row r="1" spans="1:14" s="1" customFormat="1" ht="15" customHeight="1">
      <c r="A1" s="4">
        <v>1</v>
      </c>
      <c r="B1" s="4"/>
      <c r="C1" s="831" t="s">
        <v>30</v>
      </c>
      <c r="D1" s="790"/>
      <c r="E1" s="790"/>
      <c r="F1" s="735">
        <f>IF(Cover!H12&gt;0, Cover!H12,"")</f>
        <v>2024</v>
      </c>
      <c r="L1" s="29"/>
      <c r="M1" s="29"/>
      <c r="N1" s="29"/>
    </row>
    <row r="2" spans="1:14" s="1" customFormat="1" ht="12.75">
      <c r="A2" s="4">
        <v>2</v>
      </c>
      <c r="B2" s="26" t="s">
        <v>29</v>
      </c>
      <c r="C2" s="883" t="str">
        <f>IF(Cover!A1&gt;0, Cover!A1, "")</f>
        <v xml:space="preserve">Seven Springs Sewer &amp; Water LLC </v>
      </c>
      <c r="D2" s="883"/>
      <c r="E2" s="883"/>
      <c r="F2" s="883"/>
    </row>
    <row r="3" spans="1:14" s="185" customFormat="1" ht="32.25" customHeight="1">
      <c r="A3" s="45"/>
      <c r="B3" s="1177" t="s">
        <v>346</v>
      </c>
      <c r="C3" s="1177"/>
      <c r="D3" s="1177"/>
      <c r="E3" s="1177"/>
      <c r="F3" s="1177"/>
      <c r="H3" s="181"/>
      <c r="I3" s="1185"/>
    </row>
    <row r="4" spans="1:14" s="78" customFormat="1" ht="17.25" customHeight="1">
      <c r="A4" s="4">
        <v>3</v>
      </c>
      <c r="B4" s="1186" t="s">
        <v>375</v>
      </c>
      <c r="C4" s="375" t="s">
        <v>241</v>
      </c>
      <c r="D4" s="375" t="s">
        <v>241</v>
      </c>
      <c r="E4" s="375" t="s">
        <v>241</v>
      </c>
      <c r="F4" s="375" t="s">
        <v>241</v>
      </c>
      <c r="G4" s="30"/>
      <c r="H4" s="64"/>
      <c r="I4" s="1185"/>
    </row>
    <row r="5" spans="1:14" s="78" customFormat="1" ht="24.95" customHeight="1">
      <c r="A5" s="4"/>
      <c r="B5" s="1187"/>
      <c r="C5" s="144"/>
      <c r="D5" s="144"/>
      <c r="E5" s="144"/>
      <c r="F5" s="144"/>
      <c r="G5" s="30"/>
      <c r="H5" s="64"/>
      <c r="I5" s="1185"/>
    </row>
    <row r="6" spans="1:14" s="78" customFormat="1" ht="24.95" customHeight="1">
      <c r="A6" s="4"/>
      <c r="B6" s="1187"/>
      <c r="C6" s="144"/>
      <c r="D6" s="144"/>
      <c r="E6" s="144"/>
      <c r="F6" s="144"/>
      <c r="G6" s="30"/>
      <c r="H6" s="64"/>
      <c r="I6" s="1185"/>
    </row>
    <row r="7" spans="1:14" s="30" customFormat="1" ht="24.95" customHeight="1">
      <c r="A7" s="4"/>
      <c r="B7" s="1188"/>
      <c r="C7" s="190" t="s">
        <v>174</v>
      </c>
      <c r="D7" s="190" t="s">
        <v>173</v>
      </c>
      <c r="E7" s="190" t="s">
        <v>172</v>
      </c>
      <c r="F7" s="190" t="s">
        <v>240</v>
      </c>
      <c r="H7" s="49"/>
      <c r="I7" s="1185"/>
    </row>
    <row r="8" spans="1:14" s="108" customFormat="1" ht="32.1" customHeight="1">
      <c r="A8" s="55">
        <v>4</v>
      </c>
      <c r="B8" s="376" t="s">
        <v>239</v>
      </c>
      <c r="C8" s="318"/>
      <c r="D8" s="318"/>
      <c r="E8" s="318"/>
      <c r="F8" s="531"/>
      <c r="H8" s="49"/>
      <c r="I8" s="1185"/>
    </row>
    <row r="9" spans="1:14" s="108" customFormat="1" ht="32.1" customHeight="1">
      <c r="A9" s="4">
        <v>5</v>
      </c>
      <c r="B9" s="376" t="s">
        <v>238</v>
      </c>
      <c r="C9" s="318"/>
      <c r="D9" s="318"/>
      <c r="E9" s="318"/>
      <c r="F9" s="318"/>
      <c r="H9" s="49"/>
      <c r="I9" s="1185"/>
    </row>
    <row r="10" spans="1:14" s="108" customFormat="1" ht="32.1" customHeight="1">
      <c r="A10" s="4">
        <v>6</v>
      </c>
      <c r="B10" s="376" t="s">
        <v>347</v>
      </c>
      <c r="C10" s="318"/>
      <c r="D10" s="318"/>
      <c r="E10" s="318"/>
      <c r="F10" s="318"/>
      <c r="H10" s="49"/>
      <c r="I10" s="1185"/>
    </row>
    <row r="11" spans="1:14" s="108" customFormat="1" ht="32.1" customHeight="1">
      <c r="A11" s="4">
        <v>7</v>
      </c>
      <c r="B11" s="376" t="s">
        <v>237</v>
      </c>
      <c r="C11" s="318"/>
      <c r="D11" s="318"/>
      <c r="E11" s="318"/>
      <c r="F11" s="318"/>
      <c r="H11" s="49"/>
      <c r="I11" s="1185"/>
    </row>
    <row r="12" spans="1:14" s="108" customFormat="1" ht="32.1" customHeight="1">
      <c r="A12" s="4">
        <v>8</v>
      </c>
      <c r="B12" s="376" t="s">
        <v>236</v>
      </c>
      <c r="C12" s="319"/>
      <c r="D12" s="319"/>
      <c r="E12" s="319"/>
      <c r="F12" s="319"/>
      <c r="H12" s="49"/>
      <c r="I12" s="1185"/>
    </row>
    <row r="13" spans="1:14" s="30" customFormat="1" ht="23.25" customHeight="1">
      <c r="A13" s="4"/>
      <c r="B13" s="377" t="s">
        <v>153</v>
      </c>
      <c r="C13" s="317"/>
      <c r="D13" s="317"/>
      <c r="E13" s="317"/>
      <c r="F13" s="317"/>
      <c r="H13" s="54"/>
      <c r="I13" s="1185"/>
    </row>
    <row r="14" spans="1:14" s="108" customFormat="1" ht="32.1" customHeight="1">
      <c r="A14" s="4">
        <v>9</v>
      </c>
      <c r="B14" s="376" t="s">
        <v>235</v>
      </c>
      <c r="C14" s="318"/>
      <c r="D14" s="318"/>
      <c r="E14" s="318"/>
      <c r="F14" s="318"/>
      <c r="H14" s="49"/>
      <c r="I14" s="1185"/>
    </row>
    <row r="15" spans="1:14" s="108" customFormat="1" ht="32.1" customHeight="1">
      <c r="A15" s="4">
        <v>10</v>
      </c>
      <c r="B15" s="376" t="s">
        <v>348</v>
      </c>
      <c r="C15" s="320"/>
      <c r="D15" s="320"/>
      <c r="E15" s="320"/>
      <c r="F15" s="320"/>
      <c r="H15" s="49"/>
      <c r="I15" s="1185"/>
    </row>
    <row r="16" spans="1:14" s="108" customFormat="1" ht="32.1" customHeight="1">
      <c r="A16" s="4">
        <v>11</v>
      </c>
      <c r="B16" s="378" t="s">
        <v>349</v>
      </c>
      <c r="C16" s="379"/>
      <c r="D16" s="379"/>
      <c r="E16" s="379"/>
      <c r="F16" s="379"/>
      <c r="H16" s="49"/>
      <c r="I16" s="49"/>
    </row>
    <row r="17" spans="1:14" s="30" customFormat="1" ht="18.75" customHeight="1">
      <c r="A17" s="1190" t="s">
        <v>478</v>
      </c>
      <c r="B17" s="177"/>
      <c r="C17" s="100"/>
      <c r="D17" s="100"/>
      <c r="E17" s="100"/>
      <c r="F17" s="100"/>
      <c r="H17" s="49"/>
      <c r="I17" s="49"/>
    </row>
    <row r="18" spans="1:14" s="30" customFormat="1" ht="14.25" customHeight="1">
      <c r="A18" s="1191"/>
      <c r="B18" s="177"/>
      <c r="C18" s="100"/>
      <c r="D18" s="100"/>
      <c r="E18" s="100"/>
      <c r="F18" s="49"/>
      <c r="G18" s="49"/>
    </row>
    <row r="19" spans="1:14" ht="12.75" customHeight="1">
      <c r="A19" s="1191"/>
      <c r="B19" s="177"/>
      <c r="C19" s="100"/>
      <c r="D19" s="100"/>
      <c r="E19" s="132"/>
      <c r="F19" s="247"/>
      <c r="H19" s="49"/>
    </row>
    <row r="20" spans="1:14" s="62" customFormat="1">
      <c r="A20" s="1191"/>
      <c r="B20" s="248"/>
      <c r="C20" s="100"/>
      <c r="D20" s="100"/>
      <c r="E20" s="100"/>
      <c r="F20" s="100"/>
      <c r="G20" s="31"/>
      <c r="H20" s="32"/>
      <c r="I20" s="32"/>
    </row>
    <row r="21" spans="1:14" s="62" customFormat="1">
      <c r="A21" s="1191"/>
      <c r="B21" s="248"/>
      <c r="C21" s="100"/>
      <c r="D21" s="100"/>
      <c r="E21" s="789" t="s">
        <v>2</v>
      </c>
      <c r="F21" s="1189"/>
      <c r="G21" s="31"/>
      <c r="H21" s="32"/>
      <c r="I21" s="32"/>
    </row>
    <row r="22" spans="1:14" s="62" customFormat="1">
      <c r="G22" s="31"/>
      <c r="H22" s="32"/>
      <c r="I22" s="32"/>
    </row>
    <row r="23" spans="1:14" s="62" customFormat="1">
      <c r="G23" s="31"/>
      <c r="H23" s="32"/>
      <c r="I23" s="32"/>
    </row>
    <row r="24" spans="1:14" s="62" customFormat="1">
      <c r="G24" s="31"/>
      <c r="H24" s="32"/>
      <c r="I24" s="32"/>
    </row>
    <row r="25" spans="1:14" s="62" customFormat="1">
      <c r="G25" s="31"/>
      <c r="H25" s="32"/>
      <c r="I25" s="32"/>
    </row>
    <row r="26" spans="1:14" s="62" customFormat="1">
      <c r="A26" s="61"/>
      <c r="B26" s="61"/>
      <c r="C26" s="61"/>
      <c r="D26" s="61"/>
      <c r="E26" s="61"/>
      <c r="F26" s="61"/>
      <c r="G26" s="31"/>
      <c r="H26" s="32"/>
      <c r="I26" s="32"/>
    </row>
    <row r="27" spans="1:14" s="62" customFormat="1">
      <c r="A27" s="61"/>
      <c r="B27" s="61"/>
      <c r="C27" s="61"/>
      <c r="D27" s="61"/>
      <c r="E27" s="61"/>
      <c r="F27" s="61"/>
      <c r="G27" s="31"/>
      <c r="H27" s="32"/>
      <c r="I27" s="32"/>
    </row>
    <row r="32" spans="1:14" s="38" customFormat="1">
      <c r="A32" s="61"/>
      <c r="B32" s="61"/>
      <c r="C32" s="61"/>
      <c r="D32" s="61"/>
      <c r="E32" s="61"/>
      <c r="F32" s="61"/>
      <c r="G32" s="115"/>
      <c r="J32" s="61"/>
      <c r="K32" s="61"/>
      <c r="L32" s="61"/>
      <c r="M32" s="61"/>
      <c r="N32" s="61"/>
    </row>
    <row r="42" spans="1:14">
      <c r="E42" s="1"/>
    </row>
    <row r="43" spans="1:14" s="38" customFormat="1">
      <c r="A43" s="61"/>
      <c r="B43" s="61"/>
      <c r="C43" s="61"/>
      <c r="D43" s="61"/>
      <c r="E43" s="1" t="s">
        <v>1</v>
      </c>
      <c r="F43" s="61"/>
      <c r="G43" s="30"/>
      <c r="H43" s="43"/>
      <c r="J43" s="61"/>
      <c r="K43" s="61"/>
      <c r="L43" s="61"/>
      <c r="M43" s="61"/>
      <c r="N43" s="61"/>
    </row>
    <row r="44" spans="1:14" s="38" customFormat="1">
      <c r="A44" s="61"/>
      <c r="B44" s="61"/>
      <c r="C44" s="61"/>
      <c r="D44" s="61"/>
      <c r="E44" s="1" t="s">
        <v>604</v>
      </c>
      <c r="F44" s="61"/>
      <c r="G44" s="30"/>
      <c r="J44" s="61"/>
      <c r="K44" s="61"/>
      <c r="L44" s="61"/>
      <c r="M44" s="61"/>
      <c r="N44" s="61"/>
    </row>
    <row r="45" spans="1:14" s="38" customFormat="1">
      <c r="A45" s="61"/>
      <c r="B45" s="61"/>
      <c r="C45" s="61"/>
      <c r="D45" s="61"/>
      <c r="E45" s="61"/>
      <c r="F45" s="61"/>
      <c r="G45" s="30"/>
      <c r="J45" s="61"/>
      <c r="K45" s="61"/>
      <c r="L45" s="61"/>
      <c r="M45" s="61"/>
      <c r="N45" s="6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xr:uid="{00000000-0002-0000-1000-000000000000}"/>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IV59"/>
  <sheetViews>
    <sheetView showGridLines="0" view="pageBreakPreview" zoomScale="85" zoomScaleNormal="100" zoomScaleSheetLayoutView="85" workbookViewId="0"/>
  </sheetViews>
  <sheetFormatPr defaultColWidth="9.140625" defaultRowHeight="15"/>
  <cols>
    <col min="1" max="1" width="3.5703125" style="30" bestFit="1" customWidth="1"/>
    <col min="2" max="2" width="2.7109375" style="4" customWidth="1"/>
    <col min="3" max="3" width="35.5703125" style="30" customWidth="1"/>
    <col min="4" max="4" width="12.140625" style="30" customWidth="1"/>
    <col min="5" max="5" width="16.5703125" style="30" bestFit="1" customWidth="1"/>
    <col min="6" max="6" width="14.7109375" style="30" customWidth="1"/>
    <col min="7" max="7" width="18.140625" style="30" customWidth="1"/>
    <col min="8" max="8" width="19.42578125" style="30" customWidth="1"/>
    <col min="9" max="9" width="18.28515625" style="30" customWidth="1"/>
    <col min="10" max="10" width="1" style="30" customWidth="1"/>
    <col min="11" max="11" width="3.28515625" style="38" customWidth="1"/>
    <col min="12" max="12" width="3.140625" style="38" customWidth="1"/>
    <col min="13" max="16384" width="9.140625" style="30"/>
  </cols>
  <sheetData>
    <row r="1" spans="1:256" ht="24.95" customHeight="1">
      <c r="A1" s="38"/>
      <c r="C1" s="1193" t="s">
        <v>246</v>
      </c>
      <c r="D1" s="1193"/>
      <c r="E1" s="1193"/>
      <c r="F1" s="1193"/>
      <c r="G1" s="1193"/>
      <c r="H1" s="1193"/>
      <c r="I1" s="1193"/>
      <c r="K1" s="42">
        <v>2</v>
      </c>
      <c r="L1" s="42">
        <v>1</v>
      </c>
    </row>
    <row r="2" spans="1:256" ht="78.75" customHeight="1">
      <c r="A2" s="38"/>
      <c r="C2" s="389" t="s">
        <v>445</v>
      </c>
      <c r="D2" s="389" t="s">
        <v>446</v>
      </c>
      <c r="E2" s="389" t="s">
        <v>447</v>
      </c>
      <c r="F2" s="389" t="s">
        <v>448</v>
      </c>
      <c r="G2" s="389" t="s">
        <v>449</v>
      </c>
      <c r="H2" s="390" t="s">
        <v>472</v>
      </c>
      <c r="I2" s="38"/>
      <c r="K2" s="738" t="s">
        <v>73</v>
      </c>
      <c r="L2" s="953" t="s">
        <v>30</v>
      </c>
    </row>
    <row r="3" spans="1:256" ht="24" customHeight="1">
      <c r="B3" s="4">
        <v>3</v>
      </c>
      <c r="C3" s="525" t="s">
        <v>490</v>
      </c>
      <c r="D3" s="392"/>
      <c r="E3" s="393"/>
      <c r="F3" s="393"/>
      <c r="G3" s="393"/>
      <c r="H3" s="394"/>
      <c r="I3" s="242"/>
      <c r="K3" s="949" t="str">
        <f>IF(Cover!A1&gt;0, Cover!A1, "")</f>
        <v xml:space="preserve">Seven Springs Sewer &amp; Water LLC </v>
      </c>
      <c r="L3" s="953"/>
    </row>
    <row r="4" spans="1:256" ht="24" customHeight="1">
      <c r="B4" s="4">
        <v>4</v>
      </c>
      <c r="C4" s="380"/>
      <c r="D4" s="155"/>
      <c r="E4" s="296"/>
      <c r="F4" s="296"/>
      <c r="G4" s="296"/>
      <c r="H4" s="381">
        <f>E4+F4-G4</f>
        <v>0</v>
      </c>
      <c r="I4" s="243"/>
      <c r="K4" s="950"/>
      <c r="L4" s="953"/>
    </row>
    <row r="5" spans="1:256" ht="24" customHeight="1">
      <c r="B5" s="4">
        <v>5</v>
      </c>
      <c r="C5" s="737"/>
      <c r="D5" s="155"/>
      <c r="E5" s="296"/>
      <c r="F5" s="296"/>
      <c r="G5" s="296"/>
      <c r="H5" s="381">
        <f>E5+F5-G5</f>
        <v>0</v>
      </c>
      <c r="I5" s="243"/>
      <c r="K5" s="950"/>
      <c r="L5" s="953"/>
    </row>
    <row r="6" spans="1:256" ht="24" customHeight="1">
      <c r="B6" s="4">
        <v>6</v>
      </c>
      <c r="C6" s="382"/>
      <c r="D6" s="155"/>
      <c r="E6" s="296"/>
      <c r="F6" s="296"/>
      <c r="G6" s="296"/>
      <c r="H6" s="381">
        <f>E6+F6-G6</f>
        <v>0</v>
      </c>
      <c r="I6" s="243"/>
      <c r="K6" s="950"/>
      <c r="L6" s="953"/>
    </row>
    <row r="7" spans="1:256" ht="24" customHeight="1">
      <c r="B7" s="4">
        <v>7</v>
      </c>
      <c r="C7" s="525" t="s">
        <v>491</v>
      </c>
      <c r="D7" s="182"/>
      <c r="E7" s="297"/>
      <c r="F7" s="297"/>
      <c r="G7" s="297"/>
      <c r="H7" s="383"/>
      <c r="I7" s="243"/>
      <c r="K7" s="950"/>
      <c r="L7" s="953"/>
    </row>
    <row r="8" spans="1:256" ht="24" customHeight="1">
      <c r="B8" s="4">
        <v>8</v>
      </c>
      <c r="C8" s="380"/>
      <c r="D8" s="155"/>
      <c r="E8" s="296"/>
      <c r="F8" s="296"/>
      <c r="G8" s="296"/>
      <c r="H8" s="381">
        <f>E8+F8-G8</f>
        <v>0</v>
      </c>
      <c r="I8" s="243"/>
      <c r="K8" s="950"/>
      <c r="L8" s="953"/>
    </row>
    <row r="9" spans="1:256" ht="24" customHeight="1">
      <c r="B9" s="4">
        <v>9</v>
      </c>
      <c r="C9" s="382"/>
      <c r="D9" s="371"/>
      <c r="E9" s="407"/>
      <c r="F9" s="407"/>
      <c r="G9" s="407"/>
      <c r="H9" s="381">
        <f>E9+F9-G9</f>
        <v>0</v>
      </c>
      <c r="I9" s="243"/>
      <c r="K9" s="950"/>
      <c r="L9" s="953"/>
    </row>
    <row r="10" spans="1:256" ht="24" customHeight="1">
      <c r="B10" s="4">
        <v>10</v>
      </c>
      <c r="C10" s="384" t="s">
        <v>245</v>
      </c>
      <c r="D10" s="37"/>
      <c r="E10" s="405">
        <f>SUM(E3:E9)</f>
        <v>0</v>
      </c>
      <c r="F10" s="405">
        <f>SUM(F3:F9)</f>
        <v>0</v>
      </c>
      <c r="G10" s="405">
        <f>SUM(G3:G9)</f>
        <v>0</v>
      </c>
      <c r="H10" s="406">
        <f>SUM(H4:H6,H8:H9)</f>
        <v>0</v>
      </c>
      <c r="I10" s="244"/>
      <c r="K10" s="950"/>
      <c r="L10" s="953"/>
      <c r="IV10" s="170">
        <f>SUM(IV3:IV9)</f>
        <v>0</v>
      </c>
    </row>
    <row r="11" spans="1:256" ht="24" customHeight="1">
      <c r="B11" s="4">
        <v>11</v>
      </c>
      <c r="C11" s="526" t="s">
        <v>492</v>
      </c>
      <c r="D11" s="182"/>
      <c r="E11" s="298"/>
      <c r="F11" s="298"/>
      <c r="G11" s="298"/>
      <c r="H11" s="385"/>
      <c r="I11" s="244"/>
      <c r="K11" s="950"/>
      <c r="L11" s="953"/>
    </row>
    <row r="12" spans="1:256" ht="24" customHeight="1">
      <c r="B12" s="4">
        <v>12</v>
      </c>
      <c r="C12" s="382"/>
      <c r="D12" s="155"/>
      <c r="E12" s="299"/>
      <c r="F12" s="299"/>
      <c r="G12" s="299"/>
      <c r="H12" s="386">
        <f>E12+F12-G12</f>
        <v>0</v>
      </c>
      <c r="I12" s="244"/>
      <c r="K12" s="950"/>
      <c r="L12" s="953"/>
    </row>
    <row r="13" spans="1:256" ht="24" customHeight="1">
      <c r="B13" s="4">
        <v>13</v>
      </c>
      <c r="C13" s="351"/>
      <c r="D13" s="371"/>
      <c r="E13" s="395"/>
      <c r="F13" s="395"/>
      <c r="G13" s="395"/>
      <c r="H13" s="386">
        <f>E13+F13-G13</f>
        <v>0</v>
      </c>
      <c r="I13" s="244"/>
      <c r="K13" s="950"/>
      <c r="L13" s="953"/>
    </row>
    <row r="14" spans="1:256" ht="24" customHeight="1">
      <c r="B14" s="4">
        <v>14</v>
      </c>
      <c r="C14" s="1202" t="s">
        <v>244</v>
      </c>
      <c r="D14" s="977"/>
      <c r="E14" s="387">
        <f>SUM(E10,E12:E13)</f>
        <v>0</v>
      </c>
      <c r="F14" s="387">
        <f>SUM(F10,F12:F13)</f>
        <v>0</v>
      </c>
      <c r="G14" s="387">
        <f>SUM(G10,G12:G13)</f>
        <v>0</v>
      </c>
      <c r="H14" s="388">
        <f>SUM(H10,H12:H13)</f>
        <v>0</v>
      </c>
      <c r="I14" s="245"/>
      <c r="K14" s="950"/>
      <c r="L14" s="953"/>
    </row>
    <row r="15" spans="1:256" ht="24.95" customHeight="1">
      <c r="A15" s="38"/>
      <c r="C15" s="1193" t="s">
        <v>243</v>
      </c>
      <c r="D15" s="1193"/>
      <c r="E15" s="1193"/>
      <c r="F15" s="1193"/>
      <c r="G15" s="1193"/>
      <c r="H15" s="1193"/>
      <c r="I15" s="1193"/>
      <c r="K15" s="950"/>
      <c r="L15" s="953"/>
    </row>
    <row r="16" spans="1:256" ht="72" customHeight="1">
      <c r="A16" s="38"/>
      <c r="C16" s="1196" t="s">
        <v>452</v>
      </c>
      <c r="D16" s="1197"/>
      <c r="E16" s="1197"/>
      <c r="F16" s="1198"/>
      <c r="G16" s="389" t="s">
        <v>450</v>
      </c>
      <c r="H16" s="389" t="s">
        <v>453</v>
      </c>
      <c r="I16" s="389" t="s">
        <v>451</v>
      </c>
      <c r="K16" s="950"/>
      <c r="L16" s="953"/>
    </row>
    <row r="17" spans="1:12" s="78" customFormat="1" ht="24" customHeight="1">
      <c r="A17" s="215"/>
      <c r="B17" s="4">
        <v>15</v>
      </c>
      <c r="C17" s="1199"/>
      <c r="D17" s="1200"/>
      <c r="E17" s="1200"/>
      <c r="F17" s="1200"/>
      <c r="G17" s="396"/>
      <c r="H17" s="397"/>
      <c r="I17" s="398"/>
      <c r="K17" s="950"/>
      <c r="L17" s="953"/>
    </row>
    <row r="18" spans="1:12" ht="24" customHeight="1">
      <c r="A18" s="100"/>
      <c r="B18" s="4">
        <v>16</v>
      </c>
      <c r="C18" s="1195"/>
      <c r="D18" s="1195"/>
      <c r="E18" s="1195"/>
      <c r="F18" s="1195"/>
      <c r="G18" s="399"/>
      <c r="H18" s="400"/>
      <c r="I18" s="401"/>
      <c r="K18" s="950"/>
      <c r="L18" s="953"/>
    </row>
    <row r="19" spans="1:12" ht="24" customHeight="1">
      <c r="A19" s="1194" t="s">
        <v>242</v>
      </c>
      <c r="B19" s="4">
        <v>17</v>
      </c>
      <c r="C19" s="1195"/>
      <c r="D19" s="1195"/>
      <c r="E19" s="1195"/>
      <c r="F19" s="1195"/>
      <c r="G19" s="399"/>
      <c r="H19" s="153"/>
      <c r="I19" s="401"/>
      <c r="K19" s="950"/>
      <c r="L19" s="953"/>
    </row>
    <row r="20" spans="1:12" ht="24" customHeight="1">
      <c r="A20" s="1194"/>
      <c r="B20" s="4">
        <v>18</v>
      </c>
      <c r="C20" s="1195"/>
      <c r="D20" s="1195"/>
      <c r="E20" s="1195"/>
      <c r="F20" s="1195"/>
      <c r="G20" s="399"/>
      <c r="H20" s="400"/>
      <c r="I20" s="401"/>
      <c r="K20" s="950"/>
      <c r="L20" s="953"/>
    </row>
    <row r="21" spans="1:12" ht="24" customHeight="1">
      <c r="A21" s="1194"/>
      <c r="B21" s="4">
        <v>19</v>
      </c>
      <c r="C21" s="874"/>
      <c r="D21" s="874"/>
      <c r="E21" s="874"/>
      <c r="F21" s="874"/>
      <c r="G21" s="402"/>
      <c r="H21" s="403"/>
      <c r="I21" s="404"/>
      <c r="K21" s="950"/>
      <c r="L21" s="1094">
        <f>IF(Cover!H12&gt;0, Cover!H12,"")</f>
        <v>2024</v>
      </c>
    </row>
    <row r="22" spans="1:12" ht="6.75" customHeight="1">
      <c r="A22" s="1194"/>
      <c r="C22" s="1"/>
      <c r="D22" s="1"/>
      <c r="E22" s="1"/>
      <c r="F22" s="1"/>
      <c r="G22" s="1"/>
      <c r="H22" s="1"/>
      <c r="I22" s="1"/>
      <c r="K22" s="179"/>
      <c r="L22" s="1201"/>
    </row>
    <row r="23" spans="1:12">
      <c r="A23" s="1194"/>
      <c r="B23" s="64"/>
      <c r="C23" s="64"/>
      <c r="D23" s="44"/>
      <c r="E23" s="44"/>
      <c r="F23" s="44"/>
      <c r="G23" s="44"/>
      <c r="H23" s="44"/>
      <c r="I23" s="183"/>
      <c r="J23" s="48"/>
      <c r="L23" s="1201"/>
    </row>
    <row r="24" spans="1:12" s="31" customFormat="1" ht="11.25" customHeight="1">
      <c r="A24" s="30"/>
      <c r="B24" s="203"/>
      <c r="C24" s="188" t="s">
        <v>12</v>
      </c>
      <c r="D24" s="30"/>
      <c r="E24" s="30"/>
      <c r="F24" s="30"/>
      <c r="G24" s="30"/>
      <c r="J24" s="30"/>
      <c r="K24" s="246"/>
      <c r="L24" s="38"/>
    </row>
    <row r="25" spans="1:12" s="31" customFormat="1">
      <c r="A25" s="38"/>
      <c r="B25" s="4"/>
      <c r="C25" s="38"/>
      <c r="D25" s="38"/>
      <c r="E25" s="38"/>
      <c r="F25" s="38"/>
      <c r="G25" s="38"/>
      <c r="H25" s="1192" t="s">
        <v>2</v>
      </c>
      <c r="I25" s="1192"/>
      <c r="J25" s="30"/>
      <c r="K25" s="49"/>
      <c r="L25" s="38"/>
    </row>
    <row r="26" spans="1:12" s="31" customFormat="1">
      <c r="A26" s="30"/>
      <c r="B26" s="4"/>
      <c r="C26" s="30"/>
      <c r="D26" s="30"/>
      <c r="E26" s="30"/>
      <c r="F26" s="30"/>
      <c r="G26" s="30"/>
      <c r="H26" s="30"/>
      <c r="I26" s="30"/>
      <c r="J26" s="30"/>
      <c r="K26" s="49"/>
      <c r="L26" s="38"/>
    </row>
    <row r="27" spans="1:12" s="31" customFormat="1">
      <c r="A27" s="30"/>
      <c r="B27" s="4"/>
      <c r="C27" s="30"/>
      <c r="D27" s="30"/>
      <c r="E27" s="30"/>
      <c r="F27" s="30"/>
      <c r="G27" s="30"/>
      <c r="H27" s="30"/>
      <c r="I27" s="30"/>
      <c r="J27" s="30"/>
      <c r="K27" s="49"/>
      <c r="L27" s="38"/>
    </row>
    <row r="28" spans="1:12" s="31" customFormat="1">
      <c r="A28" s="30"/>
      <c r="B28" s="4"/>
      <c r="C28" s="30"/>
      <c r="D28" s="30"/>
      <c r="E28" s="30"/>
      <c r="F28" s="30"/>
      <c r="G28" s="30"/>
      <c r="H28" s="30"/>
      <c r="I28" s="30"/>
      <c r="J28" s="30"/>
      <c r="K28" s="49"/>
      <c r="L28" s="38"/>
    </row>
    <row r="29" spans="1:12" s="31" customFormat="1">
      <c r="B29" s="5"/>
      <c r="K29" s="66"/>
      <c r="L29" s="32"/>
    </row>
    <row r="30" spans="1:12">
      <c r="K30" s="49"/>
    </row>
    <row r="31" spans="1:12">
      <c r="K31" s="49"/>
    </row>
    <row r="32" spans="1:12">
      <c r="K32" s="49"/>
    </row>
    <row r="33" spans="8:11">
      <c r="K33" s="49"/>
    </row>
    <row r="34" spans="8:11">
      <c r="K34" s="49"/>
    </row>
    <row r="35" spans="8:11">
      <c r="K35" s="49"/>
    </row>
    <row r="36" spans="8:11">
      <c r="K36" s="49"/>
    </row>
    <row r="37" spans="8:11">
      <c r="K37" s="49"/>
    </row>
    <row r="38" spans="8:11">
      <c r="K38" s="49"/>
    </row>
    <row r="39" spans="8:11">
      <c r="K39" s="49"/>
    </row>
    <row r="40" spans="8:11">
      <c r="K40" s="49"/>
    </row>
    <row r="41" spans="8:11">
      <c r="H41" s="1"/>
      <c r="K41" s="49"/>
    </row>
    <row r="42" spans="8:11">
      <c r="H42" s="1" t="s">
        <v>1</v>
      </c>
      <c r="K42" s="49"/>
    </row>
    <row r="43" spans="8:11">
      <c r="H43" s="1" t="s">
        <v>604</v>
      </c>
    </row>
    <row r="46" spans="8:11">
      <c r="K46" s="43"/>
    </row>
    <row r="59" spans="2:2">
      <c r="B59" s="30"/>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xr:uid="{00000000-0002-0000-1100-000000000000}"/>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IV52"/>
  <sheetViews>
    <sheetView showGridLines="0" view="pageBreakPreview" zoomScale="85" zoomScaleNormal="100" zoomScaleSheetLayoutView="85" workbookViewId="0"/>
  </sheetViews>
  <sheetFormatPr defaultColWidth="9.140625" defaultRowHeight="15"/>
  <cols>
    <col min="1" max="1" width="3.5703125" style="30" bestFit="1" customWidth="1"/>
    <col min="2" max="2" width="5.85546875" style="341" customWidth="1"/>
    <col min="3" max="3" width="62.5703125" style="30" customWidth="1"/>
    <col min="4" max="4" width="10.85546875" style="30" customWidth="1"/>
    <col min="5" max="5" width="14.85546875" style="30" customWidth="1"/>
    <col min="6" max="6" width="13.42578125" style="30" customWidth="1"/>
    <col min="7" max="7" width="18.28515625" style="30" customWidth="1"/>
    <col min="8" max="8" width="16.42578125" style="30" customWidth="1"/>
    <col min="9" max="9" width="0.85546875" style="64" customWidth="1"/>
    <col min="10" max="10" width="3.28515625" style="38" customWidth="1"/>
    <col min="11" max="11" width="3.140625" style="38" customWidth="1"/>
    <col min="12" max="16384" width="9.140625" style="30"/>
  </cols>
  <sheetData>
    <row r="1" spans="1:256" ht="24.95" customHeight="1">
      <c r="A1" s="38"/>
      <c r="B1" s="4"/>
      <c r="C1" s="1193" t="s">
        <v>376</v>
      </c>
      <c r="D1" s="1193"/>
      <c r="E1" s="1193"/>
      <c r="F1" s="1193"/>
      <c r="G1" s="1193"/>
      <c r="H1" s="1193"/>
      <c r="J1" s="241">
        <v>2</v>
      </c>
      <c r="K1" s="241">
        <v>1</v>
      </c>
    </row>
    <row r="2" spans="1:256" ht="83.25" customHeight="1">
      <c r="A2" s="38"/>
      <c r="B2" s="4"/>
      <c r="C2" s="409" t="s">
        <v>479</v>
      </c>
      <c r="D2" s="408" t="s">
        <v>480</v>
      </c>
      <c r="E2" s="408" t="s">
        <v>481</v>
      </c>
      <c r="F2" s="408" t="s">
        <v>482</v>
      </c>
      <c r="G2" s="408" t="s">
        <v>483</v>
      </c>
      <c r="H2" s="408" t="s">
        <v>484</v>
      </c>
      <c r="J2" s="240" t="s">
        <v>29</v>
      </c>
    </row>
    <row r="3" spans="1:256" ht="20.100000000000001" customHeight="1">
      <c r="B3" s="4">
        <v>3</v>
      </c>
      <c r="C3" s="410"/>
      <c r="D3" s="156"/>
      <c r="E3" s="158"/>
      <c r="F3" s="158"/>
      <c r="G3" s="158"/>
      <c r="H3" s="300">
        <f t="shared" ref="H3:H15" si="0">SUM(E3+F3-G3)</f>
        <v>0</v>
      </c>
      <c r="J3" s="1205" t="str">
        <f>IF(Cover!A1&gt;0, Cover!A1, "")</f>
        <v xml:space="preserve">Seven Springs Sewer &amp; Water LLC </v>
      </c>
      <c r="K3" s="54"/>
    </row>
    <row r="4" spans="1:256" ht="20.100000000000001" customHeight="1">
      <c r="B4" s="4">
        <v>4</v>
      </c>
      <c r="C4" s="382"/>
      <c r="D4" s="156"/>
      <c r="E4" s="158"/>
      <c r="F4" s="158"/>
      <c r="G4" s="158"/>
      <c r="H4" s="300">
        <f t="shared" si="0"/>
        <v>0</v>
      </c>
      <c r="J4" s="1206"/>
      <c r="K4" s="54"/>
    </row>
    <row r="5" spans="1:256" ht="20.100000000000001" customHeight="1">
      <c r="B5" s="4">
        <v>5</v>
      </c>
      <c r="C5" s="382"/>
      <c r="D5" s="156"/>
      <c r="E5" s="158"/>
      <c r="F5" s="158"/>
      <c r="G5" s="158"/>
      <c r="H5" s="300">
        <f t="shared" si="0"/>
        <v>0</v>
      </c>
      <c r="J5" s="1206"/>
      <c r="K5" s="54"/>
    </row>
    <row r="6" spans="1:256" ht="20.100000000000001" customHeight="1">
      <c r="B6" s="4">
        <v>6</v>
      </c>
      <c r="C6" s="382"/>
      <c r="D6" s="156"/>
      <c r="E6" s="158"/>
      <c r="F6" s="158"/>
      <c r="G6" s="158"/>
      <c r="H6" s="300">
        <f t="shared" si="0"/>
        <v>0</v>
      </c>
      <c r="J6" s="1206"/>
      <c r="K6" s="54"/>
    </row>
    <row r="7" spans="1:256" ht="20.100000000000001" customHeight="1">
      <c r="B7" s="4">
        <v>7</v>
      </c>
      <c r="C7" s="382"/>
      <c r="D7" s="156"/>
      <c r="E7" s="158"/>
      <c r="F7" s="158"/>
      <c r="G7" s="158"/>
      <c r="H7" s="300">
        <f t="shared" si="0"/>
        <v>0</v>
      </c>
      <c r="J7" s="1206"/>
      <c r="K7" s="54"/>
    </row>
    <row r="8" spans="1:256" ht="20.100000000000001" customHeight="1">
      <c r="B8" s="4">
        <v>8</v>
      </c>
      <c r="C8" s="382"/>
      <c r="D8" s="156"/>
      <c r="E8" s="158"/>
      <c r="F8" s="158"/>
      <c r="G8" s="158"/>
      <c r="H8" s="300">
        <f t="shared" si="0"/>
        <v>0</v>
      </c>
      <c r="J8" s="1206"/>
      <c r="K8" s="54"/>
    </row>
    <row r="9" spans="1:256" ht="20.100000000000001" customHeight="1">
      <c r="B9" s="4">
        <v>9</v>
      </c>
      <c r="C9" s="382"/>
      <c r="D9" s="156"/>
      <c r="E9" s="158"/>
      <c r="F9" s="158"/>
      <c r="G9" s="158"/>
      <c r="H9" s="300">
        <f t="shared" si="0"/>
        <v>0</v>
      </c>
      <c r="J9" s="1206"/>
      <c r="K9" s="54"/>
    </row>
    <row r="10" spans="1:256" ht="20.100000000000001" customHeight="1">
      <c r="B10" s="4">
        <v>10</v>
      </c>
      <c r="C10" s="382"/>
      <c r="D10" s="156"/>
      <c r="E10" s="158"/>
      <c r="F10" s="158"/>
      <c r="G10" s="158"/>
      <c r="H10" s="300">
        <f t="shared" si="0"/>
        <v>0</v>
      </c>
      <c r="J10" s="1206"/>
      <c r="K10" s="54"/>
    </row>
    <row r="11" spans="1:256" ht="20.100000000000001" customHeight="1">
      <c r="B11" s="4">
        <v>11</v>
      </c>
      <c r="C11" s="382"/>
      <c r="D11" s="156"/>
      <c r="E11" s="158"/>
      <c r="F11" s="158"/>
      <c r="G11" s="158"/>
      <c r="H11" s="300">
        <f t="shared" si="0"/>
        <v>0</v>
      </c>
      <c r="J11" s="1206"/>
      <c r="K11" s="54"/>
    </row>
    <row r="12" spans="1:256" ht="20.100000000000001" customHeight="1">
      <c r="B12" s="4">
        <v>12</v>
      </c>
      <c r="C12" s="382"/>
      <c r="D12" s="156"/>
      <c r="E12" s="158"/>
      <c r="F12" s="158"/>
      <c r="G12" s="158"/>
      <c r="H12" s="300">
        <f t="shared" si="0"/>
        <v>0</v>
      </c>
      <c r="J12" s="1206"/>
      <c r="K12" s="54"/>
    </row>
    <row r="13" spans="1:256" ht="20.100000000000001" customHeight="1">
      <c r="B13" s="4">
        <v>13</v>
      </c>
      <c r="C13" s="382"/>
      <c r="D13" s="156"/>
      <c r="E13" s="158"/>
      <c r="F13" s="158"/>
      <c r="G13" s="158"/>
      <c r="H13" s="300">
        <f t="shared" si="0"/>
        <v>0</v>
      </c>
      <c r="J13" s="1206"/>
      <c r="K13" s="54"/>
      <c r="IV13" s="122"/>
    </row>
    <row r="14" spans="1:256" ht="20.100000000000001" customHeight="1">
      <c r="B14" s="4">
        <v>14</v>
      </c>
      <c r="C14" s="382"/>
      <c r="D14" s="156"/>
      <c r="E14" s="158"/>
      <c r="F14" s="158"/>
      <c r="G14" s="158"/>
      <c r="H14" s="300">
        <f t="shared" si="0"/>
        <v>0</v>
      </c>
      <c r="J14" s="1206"/>
      <c r="K14" s="54"/>
    </row>
    <row r="15" spans="1:256" ht="20.100000000000001" customHeight="1">
      <c r="B15" s="4">
        <v>15</v>
      </c>
      <c r="C15" s="382"/>
      <c r="D15" s="157"/>
      <c r="E15" s="158"/>
      <c r="F15" s="158"/>
      <c r="G15" s="158"/>
      <c r="H15" s="301">
        <f t="shared" si="0"/>
        <v>0</v>
      </c>
      <c r="J15" s="1206"/>
      <c r="K15" s="54"/>
    </row>
    <row r="16" spans="1:256" ht="20.100000000000001" customHeight="1">
      <c r="B16" s="4">
        <v>16</v>
      </c>
      <c r="C16" s="391" t="s">
        <v>249</v>
      </c>
      <c r="D16" s="532"/>
      <c r="E16" s="381">
        <f>SUM(E3:E15)</f>
        <v>0</v>
      </c>
      <c r="F16" s="381">
        <f>SUM(F3:F15)</f>
        <v>0</v>
      </c>
      <c r="G16" s="381">
        <f>SUM(G3:G15)</f>
        <v>0</v>
      </c>
      <c r="H16" s="533">
        <f>SUM(H3:H15)</f>
        <v>0</v>
      </c>
      <c r="J16" s="1206"/>
      <c r="K16" s="54"/>
    </row>
    <row r="17" spans="1:11" ht="24.95" customHeight="1">
      <c r="A17" s="38"/>
      <c r="B17" s="4"/>
      <c r="C17" s="1193" t="s">
        <v>377</v>
      </c>
      <c r="D17" s="1193"/>
      <c r="E17" s="1193"/>
      <c r="F17" s="1193"/>
      <c r="G17" s="1193"/>
      <c r="H17" s="1193"/>
      <c r="J17" s="1206"/>
      <c r="K17" s="1207" t="s">
        <v>30</v>
      </c>
    </row>
    <row r="18" spans="1:11" ht="13.5" customHeight="1">
      <c r="A18" s="38"/>
      <c r="B18" s="4"/>
      <c r="C18" s="1208" t="s">
        <v>485</v>
      </c>
      <c r="D18" s="969" t="s">
        <v>486</v>
      </c>
      <c r="E18" s="969" t="s">
        <v>487</v>
      </c>
      <c r="F18" s="969" t="s">
        <v>488</v>
      </c>
      <c r="G18" s="969" t="s">
        <v>489</v>
      </c>
      <c r="H18" s="1210"/>
      <c r="J18" s="1206"/>
      <c r="K18" s="1207"/>
    </row>
    <row r="19" spans="1:11" ht="59.25" customHeight="1">
      <c r="B19" s="4"/>
      <c r="C19" s="1209"/>
      <c r="D19" s="1211"/>
      <c r="E19" s="971"/>
      <c r="F19" s="971"/>
      <c r="G19" s="971"/>
      <c r="H19" s="1210"/>
      <c r="J19" s="1206"/>
      <c r="K19" s="1207"/>
    </row>
    <row r="20" spans="1:11" ht="15" customHeight="1">
      <c r="B20" s="4"/>
      <c r="C20" s="527" t="s">
        <v>493</v>
      </c>
      <c r="D20" s="411"/>
      <c r="E20" s="411"/>
      <c r="F20" s="411"/>
      <c r="G20" s="411"/>
      <c r="H20" s="159"/>
      <c r="J20" s="1206"/>
      <c r="K20" s="1207"/>
    </row>
    <row r="21" spans="1:11" ht="20.100000000000001" customHeight="1">
      <c r="A21" s="38"/>
      <c r="B21" s="4">
        <v>17</v>
      </c>
      <c r="C21" s="382"/>
      <c r="D21" s="302"/>
      <c r="E21" s="302"/>
      <c r="F21" s="302"/>
      <c r="G21" s="300">
        <f>SUM(D21+E21-F21)</f>
        <v>0</v>
      </c>
      <c r="H21" s="159"/>
      <c r="J21" s="1206"/>
      <c r="K21" s="1207"/>
    </row>
    <row r="22" spans="1:11" ht="20.100000000000001" customHeight="1">
      <c r="A22" s="38"/>
      <c r="B22" s="4">
        <v>18</v>
      </c>
      <c r="C22" s="382"/>
      <c r="D22" s="302"/>
      <c r="E22" s="302"/>
      <c r="F22" s="302"/>
      <c r="G22" s="300">
        <f>SUM(D22+E22-F22)</f>
        <v>0</v>
      </c>
      <c r="H22" s="159"/>
      <c r="J22" s="1206"/>
      <c r="K22" s="1207"/>
    </row>
    <row r="23" spans="1:11" ht="20.100000000000001" customHeight="1">
      <c r="A23" s="38"/>
      <c r="B23" s="4">
        <v>19</v>
      </c>
      <c r="C23" s="382"/>
      <c r="D23" s="302"/>
      <c r="E23" s="302"/>
      <c r="F23" s="302"/>
      <c r="G23" s="300">
        <f>SUM(D23+E23-F23)</f>
        <v>0</v>
      </c>
      <c r="H23" s="159"/>
      <c r="J23" s="1206"/>
      <c r="K23" s="1207"/>
    </row>
    <row r="24" spans="1:11" ht="20.100000000000001" customHeight="1">
      <c r="A24" s="38"/>
      <c r="B24" s="4">
        <f>B23+1</f>
        <v>20</v>
      </c>
      <c r="C24" s="382"/>
      <c r="D24" s="302"/>
      <c r="E24" s="302"/>
      <c r="F24" s="302"/>
      <c r="G24" s="300">
        <f>SUM(D24+E24-F24)</f>
        <v>0</v>
      </c>
      <c r="H24" s="159"/>
      <c r="J24" s="1206"/>
      <c r="K24" s="1207"/>
    </row>
    <row r="25" spans="1:11" ht="15" customHeight="1">
      <c r="A25" s="38"/>
      <c r="B25" s="4"/>
      <c r="C25" s="376" t="s">
        <v>494</v>
      </c>
      <c r="D25" s="303"/>
      <c r="E25" s="303"/>
      <c r="F25" s="303"/>
      <c r="G25" s="303"/>
      <c r="H25" s="159"/>
      <c r="J25" s="1206"/>
      <c r="K25" s="1207"/>
    </row>
    <row r="26" spans="1:11" ht="20.100000000000001" customHeight="1">
      <c r="A26" s="38"/>
      <c r="B26" s="4">
        <f>B24+1</f>
        <v>21</v>
      </c>
      <c r="C26" s="382"/>
      <c r="D26" s="304"/>
      <c r="E26" s="304"/>
      <c r="F26" s="304"/>
      <c r="G26" s="300">
        <f>SUM(D26+E26-F26)</f>
        <v>0</v>
      </c>
      <c r="H26" s="159"/>
      <c r="J26" s="1206"/>
      <c r="K26" s="1207"/>
    </row>
    <row r="27" spans="1:11" ht="20.100000000000001" customHeight="1">
      <c r="A27" s="38"/>
      <c r="B27" s="4">
        <f>B26+1</f>
        <v>22</v>
      </c>
      <c r="C27" s="382"/>
      <c r="D27" s="304"/>
      <c r="E27" s="304"/>
      <c r="F27" s="304"/>
      <c r="G27" s="300">
        <f>SUM(D27+E27-F27)</f>
        <v>0</v>
      </c>
      <c r="H27" s="159"/>
      <c r="J27" s="1206"/>
      <c r="K27" s="1207"/>
    </row>
    <row r="28" spans="1:11" ht="20.100000000000001" customHeight="1">
      <c r="A28" s="38"/>
      <c r="B28" s="4">
        <f>B27+1</f>
        <v>23</v>
      </c>
      <c r="C28" s="382"/>
      <c r="D28" s="304"/>
      <c r="E28" s="304"/>
      <c r="F28" s="304"/>
      <c r="G28" s="300">
        <f>SUM(D28+E28-F28)</f>
        <v>0</v>
      </c>
      <c r="H28" s="159"/>
      <c r="J28" s="1206"/>
      <c r="K28" s="1207"/>
    </row>
    <row r="29" spans="1:11" ht="20.100000000000001" customHeight="1">
      <c r="A29" s="1090" t="s">
        <v>248</v>
      </c>
      <c r="B29" s="4">
        <f>B28+1</f>
        <v>24</v>
      </c>
      <c r="C29" s="382"/>
      <c r="D29" s="305"/>
      <c r="E29" s="305"/>
      <c r="F29" s="305"/>
      <c r="G29" s="300">
        <f>SUM(D29+E29-F29)</f>
        <v>0</v>
      </c>
      <c r="H29" s="159"/>
      <c r="J29" s="1206"/>
      <c r="K29" s="1207"/>
    </row>
    <row r="30" spans="1:11" ht="20.100000000000001" customHeight="1">
      <c r="A30" s="1090"/>
      <c r="B30" s="4">
        <f>B29+1</f>
        <v>25</v>
      </c>
      <c r="C30" s="412" t="s">
        <v>247</v>
      </c>
      <c r="D30" s="381">
        <f>SUM(D21:D29)</f>
        <v>0</v>
      </c>
      <c r="E30" s="381">
        <f>SUM(E21:E29)</f>
        <v>0</v>
      </c>
      <c r="F30" s="381">
        <f>SUM(F21:F29)</f>
        <v>0</v>
      </c>
      <c r="G30" s="381">
        <f>SUM(G21:G29)</f>
        <v>0</v>
      </c>
      <c r="H30" s="159"/>
      <c r="J30" s="1206"/>
      <c r="K30" s="1203">
        <f>IF(Cover!H12&gt;0, Cover!H12,"")</f>
        <v>2024</v>
      </c>
    </row>
    <row r="31" spans="1:11" ht="6" customHeight="1">
      <c r="A31" s="1090"/>
      <c r="B31" s="330"/>
      <c r="C31" s="1189"/>
      <c r="D31" s="1189"/>
      <c r="E31" s="1189"/>
      <c r="F31" s="1189"/>
      <c r="G31" s="1189"/>
      <c r="H31" s="1189"/>
      <c r="J31" s="1206"/>
      <c r="K31" s="1204"/>
    </row>
    <row r="32" spans="1:11">
      <c r="A32" s="1090"/>
      <c r="B32" s="339"/>
      <c r="C32" s="188" t="s">
        <v>12</v>
      </c>
      <c r="D32" s="38"/>
      <c r="E32" s="44"/>
      <c r="F32" s="44"/>
      <c r="G32" s="64"/>
      <c r="H32" s="181"/>
      <c r="I32" s="49"/>
      <c r="J32" s="948"/>
      <c r="K32" s="1201"/>
    </row>
    <row r="33" spans="1:11" s="31" customFormat="1" ht="13.5" customHeight="1">
      <c r="A33" s="38"/>
      <c r="B33" s="4"/>
      <c r="C33" s="38"/>
      <c r="D33" s="38"/>
      <c r="E33" s="38"/>
      <c r="F33" s="38"/>
      <c r="G33" s="789" t="s">
        <v>2</v>
      </c>
      <c r="H33" s="789"/>
      <c r="I33" s="44"/>
      <c r="J33" s="38"/>
      <c r="K33" s="117"/>
    </row>
    <row r="34" spans="1:11" s="31" customFormat="1">
      <c r="A34" s="68"/>
      <c r="B34" s="340"/>
      <c r="I34" s="166"/>
      <c r="J34" s="32"/>
      <c r="K34" s="67"/>
    </row>
    <row r="35" spans="1:11" s="31" customFormat="1" ht="12" customHeight="1">
      <c r="B35" s="340"/>
      <c r="I35" s="166"/>
      <c r="J35" s="32"/>
      <c r="K35" s="32"/>
    </row>
    <row r="36" spans="1:11" s="31" customFormat="1">
      <c r="B36" s="340"/>
      <c r="I36" s="166"/>
      <c r="J36" s="32"/>
      <c r="K36" s="32"/>
    </row>
    <row r="37" spans="1:11" s="31" customFormat="1">
      <c r="B37" s="340"/>
      <c r="I37" s="166"/>
      <c r="J37" s="32"/>
      <c r="K37" s="32"/>
    </row>
    <row r="38" spans="1:11" s="31" customFormat="1">
      <c r="B38" s="340"/>
      <c r="I38" s="166"/>
      <c r="J38" s="32"/>
      <c r="K38" s="32"/>
    </row>
    <row r="39" spans="1:11" s="31" customFormat="1">
      <c r="B39" s="340"/>
      <c r="I39" s="166"/>
      <c r="J39" s="32"/>
      <c r="K39" s="32"/>
    </row>
    <row r="40" spans="1:11" s="31" customFormat="1">
      <c r="B40" s="340"/>
      <c r="I40" s="166"/>
      <c r="J40" s="32"/>
      <c r="K40" s="32"/>
    </row>
    <row r="50" spans="7:7">
      <c r="G50" s="1"/>
    </row>
    <row r="51" spans="7:7">
      <c r="G51" s="1" t="s">
        <v>1</v>
      </c>
    </row>
    <row r="52" spans="7:7">
      <c r="G52" s="1" t="s">
        <v>604</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xr:uid="{00000000-0002-0000-1200-000000000000}"/>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L66"/>
  <sheetViews>
    <sheetView showGridLines="0" view="pageBreakPreview" topLeftCell="A21" zoomScaleNormal="100" zoomScaleSheetLayoutView="100" workbookViewId="0">
      <selection activeCell="G33" sqref="G33"/>
    </sheetView>
  </sheetViews>
  <sheetFormatPr defaultColWidth="9.140625" defaultRowHeight="12.75"/>
  <cols>
    <col min="1" max="1" width="3.5703125" style="4"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4">
        <v>1</v>
      </c>
      <c r="B1" s="831" t="s">
        <v>30</v>
      </c>
      <c r="C1" s="831"/>
      <c r="D1" s="831"/>
      <c r="E1" s="831"/>
      <c r="F1" s="831"/>
      <c r="G1" s="831"/>
      <c r="H1" s="831"/>
      <c r="I1" s="831"/>
      <c r="J1" s="735">
        <f>IF(Cover!H12&gt;0, Cover!H12,"")</f>
        <v>2024</v>
      </c>
      <c r="K1" s="26"/>
    </row>
    <row r="2" spans="1:11" ht="18" customHeight="1">
      <c r="A2" s="4">
        <v>2</v>
      </c>
      <c r="B2" s="13" t="s">
        <v>29</v>
      </c>
      <c r="C2" s="825" t="str">
        <f>IF(Cover!A1&gt;0, Cover!A1,"")</f>
        <v xml:space="preserve">Seven Springs Sewer &amp; Water LLC </v>
      </c>
      <c r="D2" s="825"/>
      <c r="E2" s="825"/>
      <c r="F2" s="825"/>
      <c r="G2" s="825"/>
      <c r="H2" s="825"/>
      <c r="I2" s="825"/>
      <c r="J2" s="825"/>
      <c r="K2" s="25"/>
    </row>
    <row r="3" spans="1:11" ht="25.5" customHeight="1">
      <c r="A3" s="21" t="s">
        <v>28</v>
      </c>
      <c r="B3" s="33" t="s">
        <v>365</v>
      </c>
      <c r="C3" s="832"/>
      <c r="D3" s="832"/>
      <c r="E3" s="832"/>
      <c r="F3" s="832"/>
      <c r="G3" s="832"/>
      <c r="H3" s="832"/>
      <c r="I3" s="832"/>
      <c r="J3" s="832"/>
      <c r="K3" s="26"/>
    </row>
    <row r="4" spans="1:11" ht="18" customHeight="1">
      <c r="A4" s="4">
        <v>3</v>
      </c>
      <c r="B4" s="13" t="s">
        <v>561</v>
      </c>
      <c r="C4" s="832" t="s">
        <v>630</v>
      </c>
      <c r="D4" s="832"/>
      <c r="E4" s="832"/>
      <c r="F4" s="832"/>
      <c r="G4" s="832"/>
      <c r="H4" s="832"/>
      <c r="I4" s="832"/>
      <c r="J4" s="832"/>
      <c r="K4" s="26"/>
    </row>
    <row r="5" spans="1:11" ht="18" customHeight="1">
      <c r="A5" s="4">
        <v>4</v>
      </c>
      <c r="B5" s="13" t="s">
        <v>562</v>
      </c>
      <c r="C5" s="833" t="s">
        <v>631</v>
      </c>
      <c r="D5" s="833"/>
      <c r="E5" s="833"/>
      <c r="F5" s="833"/>
      <c r="G5" s="833"/>
      <c r="H5" s="833"/>
      <c r="I5" s="833"/>
      <c r="J5" s="833"/>
      <c r="K5" s="26"/>
    </row>
    <row r="6" spans="1:11" ht="18" customHeight="1">
      <c r="A6" s="4">
        <v>5</v>
      </c>
      <c r="B6" s="7" t="s">
        <v>27</v>
      </c>
      <c r="C6" s="836"/>
      <c r="D6" s="837"/>
      <c r="E6" s="838"/>
      <c r="F6" s="838"/>
      <c r="G6" s="838"/>
      <c r="H6" s="839"/>
      <c r="I6" s="839"/>
      <c r="J6" s="839"/>
      <c r="K6" s="840"/>
    </row>
    <row r="7" spans="1:11" ht="19.5" customHeight="1">
      <c r="A7" s="4">
        <v>6</v>
      </c>
      <c r="B7" s="13" t="s">
        <v>499</v>
      </c>
      <c r="C7" s="834" t="s">
        <v>632</v>
      </c>
      <c r="D7" s="835"/>
      <c r="E7" s="835"/>
      <c r="F7" s="835"/>
      <c r="G7" s="835"/>
      <c r="H7" s="835"/>
      <c r="I7" s="835"/>
      <c r="J7" s="835"/>
      <c r="K7" s="331"/>
    </row>
    <row r="8" spans="1:11" ht="5.0999999999999996" customHeight="1">
      <c r="B8" s="307"/>
      <c r="C8" s="312"/>
      <c r="D8" s="313"/>
      <c r="E8" s="313"/>
      <c r="F8" s="313"/>
      <c r="G8" s="313"/>
      <c r="H8" s="313"/>
      <c r="I8" s="313"/>
      <c r="J8" s="313"/>
      <c r="K8" s="186"/>
    </row>
    <row r="9" spans="1:11" ht="24.75" customHeight="1">
      <c r="A9" s="21">
        <v>7</v>
      </c>
      <c r="B9" s="843" t="s">
        <v>421</v>
      </c>
      <c r="C9" s="843"/>
      <c r="D9" s="843"/>
      <c r="E9" s="843"/>
      <c r="F9" s="843"/>
      <c r="G9" s="843"/>
      <c r="H9" s="843"/>
      <c r="I9" s="843"/>
      <c r="J9" s="843"/>
      <c r="K9" s="26"/>
    </row>
    <row r="10" spans="1:11" ht="25.5" customHeight="1">
      <c r="A10" s="4" t="s">
        <v>465</v>
      </c>
      <c r="B10" s="804" t="s">
        <v>634</v>
      </c>
      <c r="C10" s="804"/>
      <c r="D10" s="804"/>
      <c r="F10" s="804"/>
      <c r="G10" s="804"/>
      <c r="H10" s="804"/>
      <c r="I10" s="804"/>
      <c r="J10" s="804"/>
      <c r="K10" s="107"/>
    </row>
    <row r="11" spans="1:11">
      <c r="B11" s="819" t="s">
        <v>464</v>
      </c>
      <c r="C11" s="819"/>
      <c r="D11" s="819"/>
      <c r="F11" s="819" t="s">
        <v>464</v>
      </c>
      <c r="G11" s="819"/>
      <c r="H11" s="819"/>
      <c r="I11" s="819"/>
      <c r="J11" s="819"/>
      <c r="K11" s="107"/>
    </row>
    <row r="12" spans="1:11" ht="12.75" customHeight="1">
      <c r="A12" s="4" t="s">
        <v>466</v>
      </c>
      <c r="B12" s="804" t="s">
        <v>650</v>
      </c>
      <c r="C12" s="804"/>
      <c r="D12" s="804"/>
      <c r="F12" s="804"/>
      <c r="G12" s="804"/>
      <c r="H12" s="804"/>
      <c r="I12" s="804"/>
      <c r="J12" s="804"/>
      <c r="K12" s="107"/>
    </row>
    <row r="13" spans="1:11" ht="13.5" customHeight="1">
      <c r="B13" s="819" t="s">
        <v>26</v>
      </c>
      <c r="C13" s="819"/>
      <c r="D13" s="819"/>
      <c r="F13" s="819" t="s">
        <v>26</v>
      </c>
      <c r="G13" s="819"/>
      <c r="H13" s="819"/>
      <c r="I13" s="819"/>
      <c r="J13" s="819"/>
      <c r="K13" s="107"/>
    </row>
    <row r="14" spans="1:11" ht="12.75" customHeight="1">
      <c r="A14" s="4" t="s">
        <v>467</v>
      </c>
      <c r="B14" s="804"/>
      <c r="C14" s="804"/>
      <c r="D14" s="804"/>
      <c r="F14" s="804"/>
      <c r="G14" s="804"/>
      <c r="H14" s="804"/>
      <c r="I14" s="804"/>
      <c r="J14" s="804"/>
      <c r="K14" s="107"/>
    </row>
    <row r="15" spans="1:11" ht="12.75" customHeight="1">
      <c r="B15" s="830" t="s">
        <v>25</v>
      </c>
      <c r="C15" s="830"/>
      <c r="D15" s="830"/>
      <c r="F15" s="830" t="s">
        <v>25</v>
      </c>
      <c r="G15" s="830"/>
      <c r="H15" s="830"/>
      <c r="I15" s="830"/>
      <c r="J15" s="830"/>
      <c r="K15" s="24"/>
    </row>
    <row r="16" spans="1:11" ht="12.75" customHeight="1">
      <c r="A16" s="4" t="s">
        <v>468</v>
      </c>
      <c r="B16" s="344"/>
      <c r="C16" s="167"/>
      <c r="D16" s="171"/>
      <c r="F16" s="804"/>
      <c r="G16" s="805"/>
      <c r="H16" s="803"/>
      <c r="I16" s="803"/>
      <c r="J16" s="171"/>
      <c r="K16" s="23"/>
    </row>
    <row r="17" spans="1:12" ht="12.75" customHeight="1">
      <c r="B17" s="124" t="s">
        <v>24</v>
      </c>
      <c r="C17" s="107" t="s">
        <v>23</v>
      </c>
      <c r="D17" s="107" t="s">
        <v>22</v>
      </c>
      <c r="F17" s="819" t="s">
        <v>24</v>
      </c>
      <c r="G17" s="819"/>
      <c r="H17" s="819" t="s">
        <v>23</v>
      </c>
      <c r="I17" s="819"/>
      <c r="J17" s="107" t="s">
        <v>22</v>
      </c>
      <c r="K17" s="107"/>
    </row>
    <row r="18" spans="1:12" ht="12.6" customHeight="1">
      <c r="A18" s="4" t="s">
        <v>469</v>
      </c>
      <c r="B18" s="820" t="s">
        <v>651</v>
      </c>
      <c r="C18" s="820"/>
      <c r="D18" s="820"/>
      <c r="F18" s="820"/>
      <c r="G18" s="820"/>
      <c r="H18" s="820"/>
      <c r="I18" s="820"/>
      <c r="J18" s="820"/>
      <c r="K18" s="22"/>
    </row>
    <row r="19" spans="1:12" ht="12.75" customHeight="1">
      <c r="B19" s="819" t="s">
        <v>21</v>
      </c>
      <c r="C19" s="819"/>
      <c r="D19" s="819"/>
      <c r="F19" s="819" t="s">
        <v>21</v>
      </c>
      <c r="G19" s="819"/>
      <c r="H19" s="819"/>
      <c r="I19" s="819"/>
      <c r="J19" s="819"/>
      <c r="K19" s="107"/>
    </row>
    <row r="20" spans="1:12" ht="12.75" customHeight="1">
      <c r="A20" s="4" t="s">
        <v>470</v>
      </c>
      <c r="B20" s="844" t="s">
        <v>632</v>
      </c>
      <c r="C20" s="804"/>
      <c r="D20" s="804"/>
      <c r="F20" s="804"/>
      <c r="G20" s="804"/>
      <c r="H20" s="804"/>
      <c r="I20" s="804"/>
      <c r="J20" s="804"/>
      <c r="K20" s="107"/>
    </row>
    <row r="21" spans="1:12" ht="12.75" customHeight="1">
      <c r="B21" s="819" t="s">
        <v>20</v>
      </c>
      <c r="C21" s="819"/>
      <c r="D21" s="819"/>
      <c r="F21" s="819" t="s">
        <v>20</v>
      </c>
      <c r="G21" s="819"/>
      <c r="H21" s="819"/>
      <c r="I21" s="819"/>
      <c r="J21" s="819"/>
      <c r="K21" s="107"/>
    </row>
    <row r="22" spans="1:12" ht="12.75" customHeight="1"/>
    <row r="23" spans="1:12" ht="15" customHeight="1">
      <c r="A23" s="21">
        <v>8</v>
      </c>
      <c r="B23" s="821" t="s">
        <v>500</v>
      </c>
      <c r="C23" s="790"/>
      <c r="D23" s="790"/>
      <c r="E23" s="790"/>
      <c r="F23" s="790"/>
      <c r="G23" s="790"/>
      <c r="H23" s="790"/>
      <c r="I23" s="790"/>
      <c r="J23" s="790"/>
      <c r="K23" s="790"/>
    </row>
    <row r="24" spans="1:12" ht="14.25" customHeight="1">
      <c r="A24" s="21"/>
      <c r="B24" s="251" t="s">
        <v>361</v>
      </c>
      <c r="C24" s="252">
        <f>IF(Cover!H12&gt;0, Cover!H12,"")</f>
        <v>2024</v>
      </c>
      <c r="D24" s="61" t="s">
        <v>301</v>
      </c>
      <c r="E24" s="172"/>
      <c r="F24"/>
      <c r="G24"/>
      <c r="H24"/>
      <c r="I24"/>
      <c r="J24"/>
      <c r="K24"/>
    </row>
    <row r="25" spans="1:12" ht="13.5" customHeight="1">
      <c r="F25" s="808" t="s">
        <v>19</v>
      </c>
      <c r="G25" s="809"/>
      <c r="H25" s="809"/>
      <c r="I25" s="809"/>
      <c r="J25" s="809"/>
    </row>
    <row r="26" spans="1:12" ht="25.5" customHeight="1">
      <c r="B26" s="825" t="s">
        <v>18</v>
      </c>
      <c r="C26" s="826"/>
      <c r="D26" s="826"/>
      <c r="E26" s="827"/>
      <c r="F26" s="147" t="s">
        <v>14</v>
      </c>
      <c r="G26" s="20" t="s">
        <v>16</v>
      </c>
      <c r="H26" s="148" t="s">
        <v>14</v>
      </c>
      <c r="I26" s="148" t="s">
        <v>14</v>
      </c>
      <c r="J26" s="20" t="s">
        <v>15</v>
      </c>
      <c r="K26" s="148" t="s">
        <v>14</v>
      </c>
      <c r="L26" s="13"/>
    </row>
    <row r="27" spans="1:12" ht="25.5" customHeight="1">
      <c r="A27" s="4">
        <v>9</v>
      </c>
      <c r="B27" s="810" t="s">
        <v>502</v>
      </c>
      <c r="C27" s="811"/>
      <c r="D27" s="811"/>
      <c r="E27" s="812"/>
      <c r="F27" s="9"/>
      <c r="G27" s="657">
        <f>'Page W-2'!G30</f>
        <v>0</v>
      </c>
      <c r="H27" s="9"/>
      <c r="I27" s="12"/>
      <c r="J27" s="619"/>
      <c r="K27" s="9"/>
      <c r="L27" s="7"/>
    </row>
    <row r="28" spans="1:12" ht="26.25" customHeight="1">
      <c r="A28" s="4">
        <v>10</v>
      </c>
      <c r="B28" s="813" t="s">
        <v>325</v>
      </c>
      <c r="C28" s="814"/>
      <c r="D28" s="814"/>
      <c r="E28" s="815"/>
      <c r="F28" s="19"/>
      <c r="G28" s="657">
        <f>'Page W-2'!G34</f>
        <v>0</v>
      </c>
      <c r="H28" s="19"/>
      <c r="I28" s="18"/>
      <c r="J28" s="656"/>
      <c r="K28" s="17"/>
      <c r="L28" s="7"/>
    </row>
    <row r="29" spans="1:12" ht="27" customHeight="1" thickBot="1">
      <c r="A29" s="4">
        <v>11</v>
      </c>
      <c r="B29" s="823" t="s">
        <v>366</v>
      </c>
      <c r="C29" s="790"/>
      <c r="D29" s="790"/>
      <c r="E29" s="824"/>
      <c r="F29" s="146"/>
      <c r="G29" s="658">
        <f>SUM(G27:G28)</f>
        <v>0</v>
      </c>
      <c r="H29" s="9"/>
      <c r="I29" s="146"/>
      <c r="J29" s="276">
        <f>SUM(J27:J28)</f>
        <v>0</v>
      </c>
      <c r="K29" s="9"/>
      <c r="L29" s="7"/>
    </row>
    <row r="30" spans="1:12" ht="18" customHeight="1" thickTop="1">
      <c r="B30" s="806" t="s">
        <v>558</v>
      </c>
      <c r="C30" s="790"/>
      <c r="D30" s="790"/>
      <c r="E30" s="790"/>
      <c r="F30" s="790"/>
      <c r="G30" s="790"/>
      <c r="H30" s="790"/>
      <c r="I30" s="790"/>
      <c r="J30" s="790"/>
      <c r="L30" s="7"/>
    </row>
    <row r="31" spans="1:12" ht="9.9499999999999993" customHeight="1">
      <c r="B31" s="109"/>
      <c r="C31" s="109"/>
      <c r="D31" s="109"/>
      <c r="E31" s="109"/>
      <c r="F31" s="109"/>
      <c r="G31" s="109"/>
      <c r="H31" s="109"/>
      <c r="I31" s="109"/>
      <c r="J31" s="109"/>
      <c r="L31" s="7"/>
    </row>
    <row r="32" spans="1:12" ht="25.5" customHeight="1">
      <c r="B32" s="16" t="s">
        <v>17</v>
      </c>
      <c r="C32" s="16"/>
      <c r="D32" s="16"/>
      <c r="E32" s="110"/>
      <c r="F32" s="14" t="s">
        <v>14</v>
      </c>
      <c r="G32" s="15" t="s">
        <v>16</v>
      </c>
      <c r="H32" s="14" t="s">
        <v>14</v>
      </c>
      <c r="I32" s="14" t="s">
        <v>14</v>
      </c>
      <c r="J32" s="15" t="s">
        <v>15</v>
      </c>
      <c r="K32" s="14" t="s">
        <v>14</v>
      </c>
      <c r="L32" s="13"/>
    </row>
    <row r="33" spans="1:12" ht="27" customHeight="1">
      <c r="A33" s="4">
        <v>12</v>
      </c>
      <c r="B33" s="816" t="s">
        <v>530</v>
      </c>
      <c r="C33" s="817"/>
      <c r="D33" s="817"/>
      <c r="E33" s="818"/>
      <c r="F33" s="9"/>
      <c r="G33" s="657">
        <f>'Page S-2 '!G30</f>
        <v>25731</v>
      </c>
      <c r="H33" s="9"/>
      <c r="I33" s="12"/>
      <c r="J33" s="619">
        <v>25731</v>
      </c>
      <c r="K33" s="9"/>
      <c r="L33" s="7"/>
    </row>
    <row r="34" spans="1:12" ht="25.5" customHeight="1">
      <c r="A34" s="4">
        <v>13</v>
      </c>
      <c r="B34" s="828" t="s">
        <v>531</v>
      </c>
      <c r="C34" s="807"/>
      <c r="D34" s="807"/>
      <c r="E34" s="829"/>
      <c r="F34" s="10"/>
      <c r="G34" s="657">
        <f>'Page S-2 '!G34</f>
        <v>0</v>
      </c>
      <c r="H34" s="10"/>
      <c r="I34" s="11"/>
      <c r="J34" s="656"/>
      <c r="K34" s="10"/>
      <c r="L34" s="7"/>
    </row>
    <row r="35" spans="1:12" ht="25.5" customHeight="1" thickBot="1">
      <c r="A35" s="4">
        <v>14</v>
      </c>
      <c r="B35" s="823" t="s">
        <v>501</v>
      </c>
      <c r="C35" s="790"/>
      <c r="D35" s="790"/>
      <c r="E35" s="824"/>
      <c r="F35" s="146"/>
      <c r="G35" s="658">
        <f>SUM(G33:G34)</f>
        <v>25731</v>
      </c>
      <c r="H35" s="9"/>
      <c r="I35" s="146"/>
      <c r="J35" s="257">
        <f>SUM(J33:J34)</f>
        <v>25731</v>
      </c>
      <c r="K35" s="9"/>
      <c r="L35" s="7"/>
    </row>
    <row r="36" spans="1:12" ht="18" customHeight="1" thickTop="1">
      <c r="B36" s="806" t="s">
        <v>559</v>
      </c>
      <c r="C36" s="807"/>
      <c r="D36" s="807"/>
      <c r="E36" s="807"/>
      <c r="F36" s="807"/>
      <c r="G36" s="807"/>
      <c r="H36" s="807"/>
      <c r="I36" s="807"/>
      <c r="J36" s="807"/>
      <c r="K36" s="8"/>
      <c r="L36" s="7"/>
    </row>
    <row r="37" spans="1:12" ht="9.9499999999999993" customHeight="1">
      <c r="B37" s="125"/>
      <c r="C37" s="111"/>
      <c r="D37" s="111"/>
      <c r="E37" s="111"/>
      <c r="F37" s="111"/>
      <c r="G37" s="111"/>
      <c r="H37" s="111"/>
      <c r="I37" s="111"/>
      <c r="J37" s="111"/>
      <c r="L37" s="7"/>
    </row>
    <row r="38" spans="1:12" s="2" customFormat="1" ht="9.9499999999999993" customHeight="1">
      <c r="A38" s="107"/>
      <c r="B38" s="1"/>
      <c r="C38" s="1"/>
      <c r="D38" s="1"/>
      <c r="E38" s="1"/>
      <c r="F38" s="1"/>
      <c r="G38" s="1"/>
      <c r="H38" s="1"/>
      <c r="I38" s="1"/>
      <c r="J38" s="1"/>
      <c r="K38" s="1"/>
    </row>
    <row r="39" spans="1:12" s="2" customFormat="1" ht="16.5" customHeight="1">
      <c r="A39" s="332"/>
      <c r="B39" s="822" t="s">
        <v>13</v>
      </c>
      <c r="C39" s="784"/>
      <c r="D39" s="784"/>
      <c r="E39" s="1"/>
      <c r="F39" s="1"/>
      <c r="G39" s="1"/>
      <c r="H39" s="178"/>
    </row>
    <row r="40" spans="1:12" s="2" customFormat="1" ht="22.5" customHeight="1">
      <c r="A40" s="333"/>
      <c r="B40" s="201" t="s">
        <v>12</v>
      </c>
      <c r="C40" s="1"/>
      <c r="D40" s="1"/>
      <c r="E40" s="1"/>
      <c r="F40" s="1"/>
      <c r="G40" s="841" t="s">
        <v>2</v>
      </c>
      <c r="H40" s="842"/>
      <c r="I40" s="842"/>
      <c r="J40" s="842"/>
      <c r="K40" s="138"/>
      <c r="L40" s="6"/>
    </row>
    <row r="41" spans="1:12" s="2" customFormat="1">
      <c r="A41" s="5"/>
    </row>
    <row r="42" spans="1:12" s="2" customFormat="1">
      <c r="A42" s="5"/>
    </row>
    <row r="43" spans="1:12" s="2" customFormat="1">
      <c r="A43" s="5"/>
    </row>
    <row r="44" spans="1:12" s="2" customFormat="1">
      <c r="A44" s="5"/>
    </row>
    <row r="47" spans="1:12">
      <c r="J47" s="1" t="s">
        <v>1</v>
      </c>
    </row>
    <row r="48" spans="1:12">
      <c r="J48" s="1" t="s">
        <v>604</v>
      </c>
    </row>
    <row r="65" spans="10:10">
      <c r="J65" s="1" t="s">
        <v>1</v>
      </c>
    </row>
    <row r="66" spans="10:10">
      <c r="J66" s="1" t="s">
        <v>604</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2" priority="6" operator="lessThan">
      <formula>$G$27</formula>
    </cfRule>
    <cfRule type="cellIs" dxfId="11" priority="17" operator="lessThan">
      <formula>$J$27</formula>
    </cfRule>
  </conditionalFormatting>
  <conditionalFormatting sqref="J28">
    <cfRule type="cellIs" dxfId="10" priority="7" operator="lessThan">
      <formula>$G$28</formula>
    </cfRule>
  </conditionalFormatting>
  <conditionalFormatting sqref="J29">
    <cfRule type="cellIs" dxfId="9" priority="1" operator="lessThan">
      <formula>$G$29</formula>
    </cfRule>
  </conditionalFormatting>
  <conditionalFormatting sqref="J33">
    <cfRule type="cellIs" dxfId="8" priority="4" operator="lessThan">
      <formula>$G$33</formula>
    </cfRule>
  </conditionalFormatting>
  <conditionalFormatting sqref="J34">
    <cfRule type="cellIs" dxfId="7" priority="3" operator="lessThan">
      <formula>$G$34</formula>
    </cfRule>
  </conditionalFormatting>
  <conditionalFormatting sqref="J35">
    <cfRule type="cellIs" dxfId="6"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D46"/>
  <sheetViews>
    <sheetView showGridLines="0" view="pageBreakPreview" topLeftCell="A16" zoomScale="130" zoomScaleNormal="100" zoomScaleSheetLayoutView="130" workbookViewId="0">
      <selection activeCell="D22" sqref="D22"/>
    </sheetView>
  </sheetViews>
  <sheetFormatPr defaultColWidth="11.42578125" defaultRowHeight="15"/>
  <cols>
    <col min="1" max="1" width="3.42578125" style="4" bestFit="1" customWidth="1"/>
    <col min="2" max="2" width="15.140625" style="30" customWidth="1"/>
    <col min="3" max="3" width="51.28515625" style="30" customWidth="1"/>
    <col min="4" max="4" width="22.28515625" style="30" customWidth="1"/>
    <col min="5" max="16384" width="11.42578125" style="30"/>
  </cols>
  <sheetData>
    <row r="1" spans="1:4">
      <c r="A1" s="4">
        <v>1</v>
      </c>
      <c r="C1" s="29" t="s">
        <v>30</v>
      </c>
      <c r="D1" s="735">
        <f>IF(Cover!H12&gt;0, Cover!H12,"")</f>
        <v>2024</v>
      </c>
    </row>
    <row r="2" spans="1:4">
      <c r="A2" s="4">
        <v>2</v>
      </c>
      <c r="B2" s="1" t="s">
        <v>29</v>
      </c>
      <c r="C2" s="825" t="str">
        <f>IF(Cover!A1&gt;0, Cover!A1, "")</f>
        <v xml:space="preserve">Seven Springs Sewer &amp; Water LLC </v>
      </c>
      <c r="D2" s="825"/>
    </row>
    <row r="3" spans="1:4">
      <c r="B3" s="828"/>
      <c r="C3" s="828"/>
      <c r="D3" s="828"/>
    </row>
    <row r="4" spans="1:4">
      <c r="B4" s="888" t="s">
        <v>252</v>
      </c>
      <c r="C4" s="888"/>
      <c r="D4" s="888"/>
    </row>
    <row r="5" spans="1:4" ht="45.75" customHeight="1">
      <c r="B5" s="1212" t="s">
        <v>324</v>
      </c>
      <c r="C5" s="1213"/>
      <c r="D5" s="417" t="s">
        <v>50</v>
      </c>
    </row>
    <row r="6" spans="1:4" ht="24.95" customHeight="1">
      <c r="A6" s="4">
        <v>3</v>
      </c>
      <c r="B6" s="1040" t="s">
        <v>516</v>
      </c>
      <c r="C6" s="917"/>
      <c r="D6" s="413">
        <f>'Page S-2 '!G35</f>
        <v>25731</v>
      </c>
    </row>
    <row r="7" spans="1:4" ht="20.100000000000001" customHeight="1">
      <c r="B7" s="1026" t="s">
        <v>113</v>
      </c>
      <c r="C7" s="824"/>
      <c r="D7" s="182"/>
    </row>
    <row r="8" spans="1:4" ht="24.95" customHeight="1">
      <c r="A8" s="4">
        <v>4</v>
      </c>
      <c r="B8" s="918" t="s">
        <v>517</v>
      </c>
      <c r="C8" s="824"/>
      <c r="D8" s="413">
        <f>'Page 6 '!E24</f>
        <v>0</v>
      </c>
    </row>
    <row r="9" spans="1:4" ht="24.95" customHeight="1">
      <c r="A9" s="4">
        <v>5</v>
      </c>
      <c r="B9" s="918" t="s">
        <v>112</v>
      </c>
      <c r="C9" s="824"/>
      <c r="D9" s="414"/>
    </row>
    <row r="10" spans="1:4" ht="24.95" customHeight="1">
      <c r="A10" s="4">
        <v>6</v>
      </c>
      <c r="B10" s="918" t="s">
        <v>111</v>
      </c>
      <c r="C10" s="824"/>
      <c r="D10" s="414"/>
    </row>
    <row r="11" spans="1:4" ht="24.95" customHeight="1">
      <c r="A11" s="4">
        <v>7</v>
      </c>
      <c r="B11" s="918" t="s">
        <v>518</v>
      </c>
      <c r="C11" s="824"/>
      <c r="D11" s="413">
        <f>'Page S-3 '!E18</f>
        <v>19556</v>
      </c>
    </row>
    <row r="12" spans="1:4" ht="24.95" customHeight="1">
      <c r="A12" s="4">
        <v>8</v>
      </c>
      <c r="B12" s="918" t="s">
        <v>110</v>
      </c>
      <c r="C12" s="824"/>
      <c r="D12" s="414"/>
    </row>
    <row r="13" spans="1:4" ht="24.95" customHeight="1">
      <c r="A13" s="4">
        <v>9</v>
      </c>
      <c r="B13" s="918" t="s">
        <v>109</v>
      </c>
      <c r="C13" s="824"/>
      <c r="D13" s="414"/>
    </row>
    <row r="14" spans="1:4" ht="24.95" customHeight="1">
      <c r="A14" s="4">
        <v>10</v>
      </c>
      <c r="B14" s="918" t="s">
        <v>108</v>
      </c>
      <c r="C14" s="824"/>
      <c r="D14" s="414"/>
    </row>
    <row r="15" spans="1:4" ht="24.95" customHeight="1">
      <c r="A15" s="4">
        <v>11</v>
      </c>
      <c r="B15" s="918" t="s">
        <v>251</v>
      </c>
      <c r="C15" s="824"/>
      <c r="D15" s="414"/>
    </row>
    <row r="16" spans="1:4" ht="24.95" customHeight="1">
      <c r="A16" s="4">
        <v>12</v>
      </c>
      <c r="B16" s="918" t="s">
        <v>107</v>
      </c>
      <c r="C16" s="824"/>
      <c r="D16" s="414"/>
    </row>
    <row r="17" spans="1:4" ht="24.95" customHeight="1">
      <c r="A17" s="4">
        <v>13</v>
      </c>
      <c r="B17" s="918" t="s">
        <v>519</v>
      </c>
      <c r="C17" s="824"/>
      <c r="D17" s="413">
        <f>'Page 7'!E24</f>
        <v>4432</v>
      </c>
    </row>
    <row r="18" spans="1:4" ht="24.95" customHeight="1">
      <c r="A18" s="4">
        <v>14</v>
      </c>
      <c r="B18" s="918" t="s">
        <v>106</v>
      </c>
      <c r="C18" s="824"/>
      <c r="D18" s="414">
        <v>203</v>
      </c>
    </row>
    <row r="19" spans="1:4" ht="24.95" customHeight="1">
      <c r="A19" s="4">
        <v>15</v>
      </c>
      <c r="B19" s="918" t="s">
        <v>520</v>
      </c>
      <c r="C19" s="824"/>
      <c r="D19" s="413">
        <f>'Page S-4'!N49</f>
        <v>3434</v>
      </c>
    </row>
    <row r="20" spans="1:4" ht="24.95" customHeight="1">
      <c r="A20" s="4">
        <v>16</v>
      </c>
      <c r="B20" s="918" t="s">
        <v>569</v>
      </c>
      <c r="C20" s="829"/>
      <c r="D20" s="646">
        <f>-(IF('Page 8'!D58=2,'Page 8'!E35,IF('Page 8'!D58=3,'Page 8'!E42,0)))</f>
        <v>-643.48445545704442</v>
      </c>
    </row>
    <row r="21" spans="1:4" ht="24.95" customHeight="1">
      <c r="A21" s="4">
        <v>17</v>
      </c>
      <c r="B21" s="918" t="s">
        <v>105</v>
      </c>
      <c r="C21" s="824"/>
      <c r="D21" s="414"/>
    </row>
    <row r="22" spans="1:4" ht="24.95" customHeight="1">
      <c r="A22" s="4">
        <v>18</v>
      </c>
      <c r="B22" s="918" t="s">
        <v>521</v>
      </c>
      <c r="C22" s="824"/>
      <c r="D22" s="413">
        <f>'Page S-3 '!E28</f>
        <v>866</v>
      </c>
    </row>
    <row r="23" spans="1:4" ht="24.95" customHeight="1">
      <c r="A23" s="4">
        <v>19</v>
      </c>
      <c r="B23" s="918" t="s">
        <v>522</v>
      </c>
      <c r="C23" s="824"/>
      <c r="D23" s="413">
        <f>'Page 9'!O11</f>
        <v>0</v>
      </c>
    </row>
    <row r="24" spans="1:4" ht="24.95" customHeight="1">
      <c r="A24" s="4">
        <v>20</v>
      </c>
      <c r="B24" s="918" t="s">
        <v>250</v>
      </c>
      <c r="C24" s="824"/>
      <c r="D24" s="414"/>
    </row>
    <row r="25" spans="1:4" ht="24.95" customHeight="1">
      <c r="A25" s="4">
        <v>21</v>
      </c>
      <c r="B25" s="986" t="s">
        <v>103</v>
      </c>
      <c r="C25" s="824"/>
      <c r="D25" s="415">
        <f>SUM(D8:D24)</f>
        <v>27847.515544542955</v>
      </c>
    </row>
    <row r="26" spans="1:4" ht="24.95" customHeight="1" thickBot="1">
      <c r="A26" s="4">
        <v>22</v>
      </c>
      <c r="B26" s="1027" t="s">
        <v>523</v>
      </c>
      <c r="C26" s="1029"/>
      <c r="D26" s="416">
        <f>D6-D25</f>
        <v>-2116.5155445429555</v>
      </c>
    </row>
    <row r="27" spans="1:4" ht="15" customHeight="1" thickTop="1">
      <c r="A27" s="21"/>
      <c r="B27" s="176"/>
      <c r="C27" s="176"/>
      <c r="D27" s="69"/>
    </row>
    <row r="28" spans="1:4" s="31" customFormat="1" ht="12.75" customHeight="1">
      <c r="A28" s="4"/>
      <c r="B28" s="1"/>
      <c r="C28" s="30"/>
      <c r="D28" s="131"/>
    </row>
    <row r="29" spans="1:4" s="31" customFormat="1">
      <c r="A29" s="205"/>
      <c r="B29" s="869" t="s">
        <v>38</v>
      </c>
      <c r="C29" s="870"/>
      <c r="D29" s="30"/>
    </row>
    <row r="30" spans="1:4" s="31" customFormat="1">
      <c r="A30" s="203"/>
      <c r="B30" s="188" t="s">
        <v>12</v>
      </c>
      <c r="C30" s="132"/>
      <c r="D30" s="627" t="s">
        <v>2</v>
      </c>
    </row>
    <row r="31" spans="1:4" s="31" customFormat="1">
      <c r="A31" s="4"/>
      <c r="B31" s="30"/>
      <c r="C31" s="1"/>
      <c r="D31" s="30"/>
    </row>
    <row r="32" spans="1:4" s="31" customFormat="1" ht="7.5" customHeight="1">
      <c r="A32" s="4"/>
      <c r="B32" s="30"/>
      <c r="C32" s="44"/>
      <c r="D32" s="30"/>
    </row>
    <row r="33" spans="1:4" s="31" customFormat="1">
      <c r="A33" s="4"/>
      <c r="B33" s="30"/>
      <c r="C33" s="30"/>
      <c r="D33" s="30"/>
    </row>
    <row r="34" spans="1:4" s="31" customFormat="1">
      <c r="A34" s="4"/>
      <c r="B34" s="30"/>
      <c r="C34" s="30"/>
      <c r="D34" s="30"/>
    </row>
    <row r="35" spans="1:4" s="31" customFormat="1">
      <c r="A35" s="4"/>
      <c r="B35" s="30"/>
      <c r="C35" s="30"/>
      <c r="D35" s="30"/>
    </row>
    <row r="45" spans="1:4">
      <c r="D45" s="30" t="s">
        <v>1</v>
      </c>
    </row>
    <row r="46" spans="1:4">
      <c r="D46" s="30" t="s">
        <v>604</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G57"/>
  <sheetViews>
    <sheetView showGridLines="0" view="pageBreakPreview" topLeftCell="A7" zoomScale="115" zoomScaleNormal="100" zoomScaleSheetLayoutView="115" workbookViewId="0">
      <selection activeCell="G10" sqref="G10"/>
    </sheetView>
  </sheetViews>
  <sheetFormatPr defaultColWidth="9.140625" defaultRowHeight="14.25"/>
  <cols>
    <col min="1" max="1" width="2.7109375" style="71" bestFit="1" customWidth="1"/>
    <col min="2" max="2" width="15" style="70" customWidth="1"/>
    <col min="3" max="3" width="30.42578125" style="70" customWidth="1"/>
    <col min="4" max="4" width="12.42578125" style="70" customWidth="1"/>
    <col min="5" max="5" width="11.7109375" style="70" customWidth="1"/>
    <col min="6" max="6" width="12.5703125" style="70" customWidth="1"/>
    <col min="7" max="7" width="13.85546875" style="70" customWidth="1"/>
    <col min="8" max="16384" width="9.140625" style="70"/>
  </cols>
  <sheetData>
    <row r="1" spans="1:7" ht="15">
      <c r="A1" s="71">
        <v>1</v>
      </c>
      <c r="C1" s="1214" t="s">
        <v>30</v>
      </c>
      <c r="D1" s="790"/>
      <c r="E1" s="790"/>
      <c r="F1" s="790"/>
      <c r="G1" s="736">
        <f>IF(Cover!H12&gt;0, Cover!H12,"")</f>
        <v>2024</v>
      </c>
    </row>
    <row r="2" spans="1:7">
      <c r="A2" s="71">
        <v>2</v>
      </c>
      <c r="B2" s="72" t="s">
        <v>29</v>
      </c>
      <c r="C2" s="1216" t="str">
        <f>IF(Cover!A1&gt;0, Cover!A1, "")</f>
        <v xml:space="preserve">Seven Springs Sewer &amp; Water LLC </v>
      </c>
      <c r="D2" s="1216"/>
      <c r="E2" s="1216"/>
      <c r="F2" s="1216"/>
      <c r="G2" s="1216"/>
    </row>
    <row r="3" spans="1:7" ht="9.9499999999999993" customHeight="1">
      <c r="B3" s="1217"/>
      <c r="C3" s="1217"/>
      <c r="D3" s="1217"/>
      <c r="E3" s="1217"/>
      <c r="F3" s="1217"/>
      <c r="G3" s="1217"/>
    </row>
    <row r="4" spans="1:7" ht="15">
      <c r="B4" s="1218" t="s">
        <v>378</v>
      </c>
      <c r="C4" s="1218"/>
      <c r="D4" s="1218"/>
      <c r="E4" s="1218"/>
      <c r="F4" s="1218"/>
      <c r="G4" s="1218"/>
    </row>
    <row r="5" spans="1:7">
      <c r="B5" s="1219" t="s">
        <v>140</v>
      </c>
      <c r="C5" s="1220"/>
      <c r="D5" s="1220"/>
      <c r="E5" s="1220"/>
      <c r="F5" s="1220"/>
      <c r="G5" s="1220"/>
    </row>
    <row r="6" spans="1:7" ht="15" customHeight="1">
      <c r="B6" s="1221" t="s">
        <v>495</v>
      </c>
      <c r="C6" s="1222"/>
      <c r="D6" s="1225" t="s">
        <v>256</v>
      </c>
      <c r="E6" s="1226"/>
      <c r="F6" s="1227" t="s">
        <v>498</v>
      </c>
      <c r="G6" s="1227" t="s">
        <v>496</v>
      </c>
    </row>
    <row r="7" spans="1:7" ht="66" customHeight="1">
      <c r="B7" s="1223"/>
      <c r="C7" s="1224"/>
      <c r="D7" s="418" t="s">
        <v>137</v>
      </c>
      <c r="E7" s="418" t="s">
        <v>497</v>
      </c>
      <c r="F7" s="1228"/>
      <c r="G7" s="1228"/>
    </row>
    <row r="8" spans="1:7" ht="24.95" customHeight="1">
      <c r="B8" s="1229" t="s">
        <v>255</v>
      </c>
      <c r="C8" s="1230"/>
      <c r="D8" s="419"/>
      <c r="E8" s="419"/>
      <c r="F8" s="420"/>
      <c r="G8" s="534"/>
    </row>
    <row r="9" spans="1:7" ht="18" customHeight="1">
      <c r="A9" s="71">
        <v>3</v>
      </c>
      <c r="B9" s="1215" t="s">
        <v>134</v>
      </c>
      <c r="C9" s="1217"/>
      <c r="D9" s="306">
        <v>26</v>
      </c>
      <c r="E9" s="306">
        <v>26</v>
      </c>
      <c r="F9" s="528" t="s">
        <v>128</v>
      </c>
      <c r="G9" s="535">
        <v>12477</v>
      </c>
    </row>
    <row r="10" spans="1:7" ht="18" customHeight="1">
      <c r="A10" s="71">
        <v>4</v>
      </c>
      <c r="B10" s="1215" t="s">
        <v>133</v>
      </c>
      <c r="C10" s="824"/>
      <c r="D10" s="306"/>
      <c r="E10" s="306"/>
      <c r="F10" s="528" t="s">
        <v>128</v>
      </c>
      <c r="G10" s="535"/>
    </row>
    <row r="11" spans="1:7" ht="18" customHeight="1">
      <c r="A11" s="71">
        <v>5</v>
      </c>
      <c r="B11" s="1215" t="s">
        <v>132</v>
      </c>
      <c r="C11" s="824"/>
      <c r="D11" s="306">
        <v>1</v>
      </c>
      <c r="E11" s="306">
        <v>1</v>
      </c>
      <c r="F11" s="528" t="s">
        <v>128</v>
      </c>
      <c r="G11" s="535">
        <v>13254</v>
      </c>
    </row>
    <row r="12" spans="1:7" ht="18" customHeight="1">
      <c r="A12" s="71">
        <v>6</v>
      </c>
      <c r="B12" s="1215" t="s">
        <v>131</v>
      </c>
      <c r="C12" s="824"/>
      <c r="D12" s="306"/>
      <c r="E12" s="306"/>
      <c r="F12" s="528" t="s">
        <v>128</v>
      </c>
      <c r="G12" s="535"/>
    </row>
    <row r="13" spans="1:7" ht="18" customHeight="1">
      <c r="A13" s="71">
        <v>7</v>
      </c>
      <c r="B13" s="1215" t="s">
        <v>130</v>
      </c>
      <c r="C13" s="824"/>
      <c r="D13" s="306"/>
      <c r="E13" s="306"/>
      <c r="F13" s="528" t="s">
        <v>128</v>
      </c>
      <c r="G13" s="535"/>
    </row>
    <row r="14" spans="1:7" ht="18" customHeight="1">
      <c r="A14" s="71">
        <v>8</v>
      </c>
      <c r="B14" s="1215" t="s">
        <v>254</v>
      </c>
      <c r="C14" s="824"/>
      <c r="D14" s="306"/>
      <c r="E14" s="306"/>
      <c r="F14" s="528" t="s">
        <v>128</v>
      </c>
      <c r="G14" s="535"/>
    </row>
    <row r="15" spans="1:7" ht="18" customHeight="1" thickBot="1">
      <c r="A15" s="71">
        <v>9</v>
      </c>
      <c r="B15" s="1234" t="s">
        <v>475</v>
      </c>
      <c r="C15" s="1034"/>
      <c r="D15" s="326">
        <f>SUM(D9:D14)</f>
        <v>27</v>
      </c>
      <c r="E15" s="326">
        <f>SUM(E9:E14)</f>
        <v>27</v>
      </c>
      <c r="F15" s="529" t="s">
        <v>128</v>
      </c>
      <c r="G15" s="536">
        <f>+SUM(G9:G14)</f>
        <v>25731</v>
      </c>
    </row>
    <row r="16" spans="1:7" ht="24.95" customHeight="1" thickTop="1">
      <c r="B16" s="1235" t="s">
        <v>454</v>
      </c>
      <c r="C16" s="1236"/>
      <c r="D16" s="328"/>
      <c r="E16" s="328"/>
      <c r="F16" s="421"/>
      <c r="G16" s="537"/>
    </row>
    <row r="17" spans="1:7" ht="18" customHeight="1">
      <c r="A17" s="71">
        <v>10</v>
      </c>
      <c r="B17" s="1215" t="s">
        <v>134</v>
      </c>
      <c r="C17" s="1217"/>
      <c r="D17" s="306"/>
      <c r="E17" s="306"/>
      <c r="F17" s="422"/>
      <c r="G17" s="535"/>
    </row>
    <row r="18" spans="1:7" ht="18" customHeight="1">
      <c r="A18" s="71">
        <v>11</v>
      </c>
      <c r="B18" s="1215" t="s">
        <v>133</v>
      </c>
      <c r="C18" s="829"/>
      <c r="D18" s="306"/>
      <c r="E18" s="306"/>
      <c r="F18" s="422"/>
      <c r="G18" s="535"/>
    </row>
    <row r="19" spans="1:7" ht="18" customHeight="1">
      <c r="A19" s="71">
        <v>12</v>
      </c>
      <c r="B19" s="1215" t="s">
        <v>132</v>
      </c>
      <c r="C19" s="829"/>
      <c r="D19" s="306"/>
      <c r="E19" s="306"/>
      <c r="F19" s="422"/>
      <c r="G19" s="535"/>
    </row>
    <row r="20" spans="1:7" ht="18" customHeight="1">
      <c r="A20" s="71">
        <v>13</v>
      </c>
      <c r="B20" s="1215" t="s">
        <v>131</v>
      </c>
      <c r="C20" s="824"/>
      <c r="D20" s="306"/>
      <c r="E20" s="306"/>
      <c r="F20" s="422"/>
      <c r="G20" s="535"/>
    </row>
    <row r="21" spans="1:7" ht="18" customHeight="1">
      <c r="A21" s="71">
        <v>14</v>
      </c>
      <c r="B21" s="1215" t="s">
        <v>130</v>
      </c>
      <c r="C21" s="824"/>
      <c r="D21" s="306"/>
      <c r="E21" s="306"/>
      <c r="F21" s="422"/>
      <c r="G21" s="535"/>
    </row>
    <row r="22" spans="1:7" ht="18" customHeight="1">
      <c r="A22" s="71">
        <v>15</v>
      </c>
      <c r="B22" s="1215" t="s">
        <v>121</v>
      </c>
      <c r="C22" s="824"/>
      <c r="D22" s="306"/>
      <c r="E22" s="306"/>
      <c r="F22" s="423"/>
      <c r="G22" s="535"/>
    </row>
    <row r="23" spans="1:7" ht="18" customHeight="1" thickBot="1">
      <c r="A23" s="71">
        <v>16</v>
      </c>
      <c r="B23" s="1234" t="s">
        <v>476</v>
      </c>
      <c r="C23" s="1034"/>
      <c r="D23" s="326">
        <f>SUM(D17:D22)</f>
        <v>0</v>
      </c>
      <c r="E23" s="326">
        <f>SUM(E17:E22)</f>
        <v>0</v>
      </c>
      <c r="F23" s="327">
        <f>SUM(F17:F22)</f>
        <v>0</v>
      </c>
      <c r="G23" s="536">
        <f>SUM(G17:G22)</f>
        <v>0</v>
      </c>
    </row>
    <row r="24" spans="1:7" s="191" customFormat="1" ht="24.95" customHeight="1" thickTop="1">
      <c r="B24" s="1235" t="s">
        <v>341</v>
      </c>
      <c r="C24" s="1237"/>
      <c r="D24" s="1238"/>
      <c r="E24" s="1238"/>
      <c r="F24" s="1239"/>
      <c r="G24" s="538"/>
    </row>
    <row r="25" spans="1:7" ht="18" customHeight="1">
      <c r="A25" s="71">
        <v>17</v>
      </c>
      <c r="B25" s="1215" t="s">
        <v>120</v>
      </c>
      <c r="C25" s="1217"/>
      <c r="D25" s="790"/>
      <c r="E25" s="790"/>
      <c r="F25" s="824"/>
      <c r="G25" s="535"/>
    </row>
    <row r="26" spans="1:7" ht="18" customHeight="1">
      <c r="A26" s="71">
        <v>18</v>
      </c>
      <c r="B26" s="1215" t="s">
        <v>322</v>
      </c>
      <c r="C26" s="790"/>
      <c r="D26" s="790"/>
      <c r="E26" s="790"/>
      <c r="F26" s="824"/>
      <c r="G26" s="535"/>
    </row>
    <row r="27" spans="1:7" ht="18" customHeight="1">
      <c r="A27" s="71">
        <v>19</v>
      </c>
      <c r="B27" s="1215" t="s">
        <v>119</v>
      </c>
      <c r="C27" s="790"/>
      <c r="D27" s="790"/>
      <c r="E27" s="790"/>
      <c r="F27" s="824"/>
      <c r="G27" s="535"/>
    </row>
    <row r="28" spans="1:7" ht="18" customHeight="1">
      <c r="A28" s="71">
        <v>20</v>
      </c>
      <c r="B28" s="424" t="s">
        <v>118</v>
      </c>
      <c r="C28" s="1231"/>
      <c r="D28" s="790"/>
      <c r="E28" s="790"/>
      <c r="F28" s="824"/>
      <c r="G28" s="535"/>
    </row>
    <row r="29" spans="1:7" ht="18" customHeight="1">
      <c r="A29" s="71">
        <v>21</v>
      </c>
      <c r="B29" s="1215" t="s">
        <v>253</v>
      </c>
      <c r="C29" s="790"/>
      <c r="D29" s="790"/>
      <c r="E29" s="790"/>
      <c r="F29" s="824"/>
      <c r="G29" s="535"/>
    </row>
    <row r="30" spans="1:7" ht="18" customHeight="1">
      <c r="A30" s="71">
        <v>22</v>
      </c>
      <c r="B30" s="1245" t="s">
        <v>524</v>
      </c>
      <c r="C30" s="1246"/>
      <c r="D30" s="1246"/>
      <c r="E30" s="1246"/>
      <c r="F30" s="1034"/>
      <c r="G30" s="539">
        <f>SUM(G15,G23,G25:G29)</f>
        <v>25731</v>
      </c>
    </row>
    <row r="31" spans="1:7" ht="24.95" customHeight="1">
      <c r="B31" s="1235" t="s">
        <v>350</v>
      </c>
      <c r="C31" s="1247"/>
      <c r="D31" s="1247"/>
      <c r="E31" s="1247"/>
      <c r="F31" s="1248"/>
      <c r="G31" s="540"/>
    </row>
    <row r="32" spans="1:7" ht="18" customHeight="1">
      <c r="A32" s="71">
        <v>23</v>
      </c>
      <c r="B32" s="1215" t="s">
        <v>116</v>
      </c>
      <c r="C32" s="790"/>
      <c r="D32" s="790"/>
      <c r="E32" s="790"/>
      <c r="F32" s="824"/>
      <c r="G32" s="535"/>
    </row>
    <row r="33" spans="1:7" ht="18" customHeight="1">
      <c r="A33" s="71">
        <v>24</v>
      </c>
      <c r="B33" s="1249" t="s">
        <v>525</v>
      </c>
      <c r="C33" s="814"/>
      <c r="D33" s="814"/>
      <c r="E33" s="814"/>
      <c r="F33" s="815"/>
      <c r="G33" s="535"/>
    </row>
    <row r="34" spans="1:7" ht="18" customHeight="1" thickBot="1">
      <c r="A34" s="71">
        <v>25</v>
      </c>
      <c r="B34" s="1245" t="s">
        <v>526</v>
      </c>
      <c r="C34" s="1246"/>
      <c r="D34" s="1246"/>
      <c r="E34" s="1246"/>
      <c r="F34" s="1034"/>
      <c r="G34" s="541">
        <f>SUM(G32:G33)</f>
        <v>0</v>
      </c>
    </row>
    <row r="35" spans="1:7" ht="18" customHeight="1" thickTop="1">
      <c r="A35" s="71">
        <v>26</v>
      </c>
      <c r="B35" s="1250" t="s">
        <v>527</v>
      </c>
      <c r="C35" s="807"/>
      <c r="D35" s="807"/>
      <c r="E35" s="807"/>
      <c r="F35" s="829"/>
      <c r="G35" s="542">
        <f>SUM(G30+G34)</f>
        <v>25731</v>
      </c>
    </row>
    <row r="36" spans="1:7" ht="18" customHeight="1">
      <c r="B36" s="1232"/>
      <c r="C36" s="1233"/>
      <c r="D36" s="1233"/>
      <c r="E36" s="1233"/>
      <c r="F36" s="977"/>
      <c r="G36" s="543" t="s">
        <v>411</v>
      </c>
    </row>
    <row r="37" spans="1:7" ht="13.5" customHeight="1">
      <c r="A37" s="77" t="s">
        <v>39</v>
      </c>
      <c r="B37" s="1241" t="s">
        <v>351</v>
      </c>
      <c r="C37" s="1242"/>
      <c r="D37" s="1242"/>
      <c r="E37" s="1242"/>
      <c r="F37" s="807"/>
      <c r="G37" s="807"/>
    </row>
    <row r="38" spans="1:7">
      <c r="A38" s="77"/>
      <c r="B38" s="76"/>
      <c r="C38" s="75"/>
      <c r="D38" s="75"/>
      <c r="E38" s="75"/>
    </row>
    <row r="39" spans="1:7" s="73" customFormat="1" ht="15">
      <c r="A39" s="207"/>
      <c r="B39" s="1240" t="s">
        <v>38</v>
      </c>
      <c r="C39" s="870"/>
      <c r="D39" s="70"/>
      <c r="E39" s="70"/>
      <c r="F39" s="1243" t="s">
        <v>2</v>
      </c>
      <c r="G39" s="1244"/>
    </row>
    <row r="40" spans="1:7" s="73" customFormat="1" ht="15">
      <c r="A40" s="208"/>
      <c r="B40" s="1240" t="s">
        <v>12</v>
      </c>
      <c r="C40" s="870"/>
      <c r="D40" s="70"/>
      <c r="E40" s="145"/>
    </row>
    <row r="41" spans="1:7" s="73" customFormat="1">
      <c r="A41" s="71"/>
      <c r="B41" s="70"/>
      <c r="C41" s="70"/>
      <c r="D41" s="70"/>
      <c r="E41" s="70"/>
      <c r="F41" s="70"/>
      <c r="G41" s="70"/>
    </row>
    <row r="42" spans="1:7" s="73" customFormat="1">
      <c r="A42" s="71"/>
      <c r="B42" s="70"/>
      <c r="C42" s="70"/>
      <c r="D42" s="70"/>
      <c r="E42" s="70"/>
      <c r="F42" s="70"/>
      <c r="G42" s="70"/>
    </row>
    <row r="43" spans="1:7" s="73" customFormat="1">
      <c r="A43" s="74"/>
    </row>
    <row r="44" spans="1:7" s="73" customFormat="1">
      <c r="A44" s="74"/>
    </row>
    <row r="45" spans="1:7" s="73" customFormat="1">
      <c r="A45" s="74"/>
    </row>
    <row r="46" spans="1:7" s="73" customFormat="1">
      <c r="A46" s="74"/>
    </row>
    <row r="51" spans="6:6">
      <c r="F51" s="72" t="s">
        <v>1</v>
      </c>
    </row>
    <row r="52" spans="6:6">
      <c r="F52" s="72" t="s">
        <v>604</v>
      </c>
    </row>
    <row r="57" spans="6:6">
      <c r="F57" s="72"/>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xr:uid="{00000000-0002-0000-1400-000000000000}"/>
    <dataValidation allowBlank="1" showInputMessage="1" prompt="This field is to be used when filing under seal." sqref="F57 F51:F52" xr:uid="{00000000-0002-0000-1400-000001000000}"/>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70"/>
  <sheetViews>
    <sheetView showGridLines="0" view="pageBreakPreview" zoomScale="115" zoomScaleNormal="100" zoomScaleSheetLayoutView="115" workbookViewId="0">
      <selection activeCell="B9" sqref="B9:D9"/>
    </sheetView>
  </sheetViews>
  <sheetFormatPr defaultColWidth="9.140625" defaultRowHeight="15"/>
  <cols>
    <col min="1" max="1" width="2.7109375" style="4" customWidth="1"/>
    <col min="2" max="2" width="15.28515625" style="30" customWidth="1"/>
    <col min="3" max="3" width="42.7109375" style="30" customWidth="1"/>
    <col min="4" max="4" width="14.28515625" style="30" customWidth="1"/>
    <col min="5" max="5" width="18.85546875" style="30" customWidth="1"/>
    <col min="6" max="16384" width="9.140625" style="30"/>
  </cols>
  <sheetData>
    <row r="1" spans="1:5">
      <c r="A1" s="4">
        <v>1</v>
      </c>
      <c r="C1" s="831" t="s">
        <v>30</v>
      </c>
      <c r="D1" s="790"/>
      <c r="E1" s="735">
        <f>IF(Cover!H12&gt;0, Cover!H12,"")</f>
        <v>2024</v>
      </c>
    </row>
    <row r="2" spans="1:5">
      <c r="A2" s="4">
        <v>2</v>
      </c>
      <c r="B2" s="1" t="s">
        <v>29</v>
      </c>
      <c r="C2" s="883" t="str">
        <f>IF(Cover!A1&gt;0, Cover!A1, " ")</f>
        <v xml:space="preserve">Seven Springs Sewer &amp; Water LLC </v>
      </c>
      <c r="D2" s="883"/>
      <c r="E2" s="883"/>
    </row>
    <row r="3" spans="1:5" ht="8.25" customHeight="1">
      <c r="B3" s="828"/>
      <c r="C3" s="828"/>
      <c r="D3" s="828"/>
      <c r="E3" s="828"/>
    </row>
    <row r="4" spans="1:5">
      <c r="B4" s="888" t="s">
        <v>266</v>
      </c>
      <c r="C4" s="888"/>
      <c r="D4" s="888"/>
      <c r="E4" s="888"/>
    </row>
    <row r="5" spans="1:5" ht="38.25" customHeight="1">
      <c r="B5" s="850" t="s">
        <v>324</v>
      </c>
      <c r="C5" s="964"/>
      <c r="D5" s="965"/>
      <c r="E5" s="408" t="s">
        <v>50</v>
      </c>
    </row>
    <row r="6" spans="1:5" ht="24.95" customHeight="1">
      <c r="B6" s="1055" t="s">
        <v>159</v>
      </c>
      <c r="C6" s="1253"/>
      <c r="D6" s="1254"/>
      <c r="E6" s="426"/>
    </row>
    <row r="7" spans="1:5" ht="24.95" customHeight="1">
      <c r="A7" s="4">
        <v>3</v>
      </c>
      <c r="B7" s="1024" t="s">
        <v>265</v>
      </c>
      <c r="C7" s="893"/>
      <c r="D7" s="1025"/>
      <c r="E7" s="414">
        <v>12231</v>
      </c>
    </row>
    <row r="8" spans="1:5" ht="24.95" customHeight="1">
      <c r="A8" s="4">
        <v>4</v>
      </c>
      <c r="B8" s="1024" t="s">
        <v>264</v>
      </c>
      <c r="C8" s="893"/>
      <c r="D8" s="1025"/>
      <c r="E8" s="414"/>
    </row>
    <row r="9" spans="1:5" ht="24.95" customHeight="1">
      <c r="A9" s="4">
        <v>5</v>
      </c>
      <c r="B9" s="1024" t="s">
        <v>263</v>
      </c>
      <c r="C9" s="893"/>
      <c r="D9" s="1025"/>
      <c r="E9" s="414"/>
    </row>
    <row r="10" spans="1:5" ht="24.95" customHeight="1">
      <c r="A10" s="4">
        <v>6</v>
      </c>
      <c r="B10" s="1024" t="s">
        <v>262</v>
      </c>
      <c r="C10" s="893"/>
      <c r="D10" s="1025"/>
      <c r="E10" s="414"/>
    </row>
    <row r="11" spans="1:5" ht="24.95" customHeight="1">
      <c r="A11" s="4">
        <v>7</v>
      </c>
      <c r="B11" s="1024" t="s">
        <v>261</v>
      </c>
      <c r="C11" s="893"/>
      <c r="D11" s="1025"/>
      <c r="E11" s="414"/>
    </row>
    <row r="12" spans="1:5" ht="24.95" customHeight="1">
      <c r="A12" s="4">
        <v>8</v>
      </c>
      <c r="B12" s="1024" t="s">
        <v>352</v>
      </c>
      <c r="C12" s="893"/>
      <c r="D12" s="1025"/>
      <c r="E12" s="414"/>
    </row>
    <row r="13" spans="1:5" ht="24.95" customHeight="1">
      <c r="A13" s="4">
        <v>9</v>
      </c>
      <c r="B13" s="1024" t="s">
        <v>260</v>
      </c>
      <c r="C13" s="893"/>
      <c r="D13" s="1025"/>
      <c r="E13" s="414">
        <v>6099</v>
      </c>
    </row>
    <row r="14" spans="1:5" ht="24.95" customHeight="1">
      <c r="A14" s="4">
        <v>10</v>
      </c>
      <c r="B14" s="1024" t="s">
        <v>153</v>
      </c>
      <c r="C14" s="893"/>
      <c r="D14" s="1025"/>
      <c r="E14" s="414"/>
    </row>
    <row r="15" spans="1:5" ht="24.95" customHeight="1">
      <c r="A15" s="4">
        <v>11</v>
      </c>
      <c r="B15" s="1024" t="s">
        <v>259</v>
      </c>
      <c r="C15" s="893"/>
      <c r="D15" s="1025"/>
      <c r="E15" s="414"/>
    </row>
    <row r="16" spans="1:5" ht="24.95" customHeight="1">
      <c r="A16" s="4">
        <v>12</v>
      </c>
      <c r="B16" s="1024" t="s">
        <v>258</v>
      </c>
      <c r="C16" s="893"/>
      <c r="D16" s="1025"/>
      <c r="E16" s="414"/>
    </row>
    <row r="17" spans="1:5" ht="24.95" customHeight="1">
      <c r="A17" s="4">
        <v>13</v>
      </c>
      <c r="B17" s="1024" t="s">
        <v>353</v>
      </c>
      <c r="C17" s="893"/>
      <c r="D17" s="1025"/>
      <c r="E17" s="414">
        <v>1226</v>
      </c>
    </row>
    <row r="18" spans="1:5" ht="24.95" customHeight="1" thickBot="1">
      <c r="A18" s="4">
        <v>14</v>
      </c>
      <c r="B18" s="1040" t="s">
        <v>151</v>
      </c>
      <c r="C18" s="893"/>
      <c r="D18" s="1025"/>
      <c r="E18" s="425">
        <f>SUM(E7:E17)</f>
        <v>19556</v>
      </c>
    </row>
    <row r="19" spans="1:5" s="100" customFormat="1" thickTop="1">
      <c r="A19" s="4"/>
      <c r="B19" s="353"/>
      <c r="C19" s="352"/>
      <c r="D19" s="329"/>
      <c r="E19" s="548" t="s">
        <v>63</v>
      </c>
    </row>
    <row r="20" spans="1:5" ht="24.95" customHeight="1">
      <c r="B20" s="1055" t="s">
        <v>149</v>
      </c>
      <c r="C20" s="893"/>
      <c r="D20" s="1025"/>
      <c r="E20" s="426"/>
    </row>
    <row r="21" spans="1:5" ht="24.95" customHeight="1">
      <c r="A21" s="4">
        <f>A18+1</f>
        <v>15</v>
      </c>
      <c r="B21" s="1024" t="s">
        <v>148</v>
      </c>
      <c r="C21" s="893"/>
      <c r="D21" s="1025"/>
      <c r="E21" s="414">
        <v>866</v>
      </c>
    </row>
    <row r="22" spans="1:5" ht="24.95" customHeight="1">
      <c r="A22" s="4">
        <f t="shared" ref="A22:A28" si="0">A21+1</f>
        <v>16</v>
      </c>
      <c r="B22" s="1024" t="s">
        <v>147</v>
      </c>
      <c r="C22" s="893"/>
      <c r="D22" s="1025"/>
      <c r="E22" s="414"/>
    </row>
    <row r="23" spans="1:5" ht="24.95" customHeight="1">
      <c r="A23" s="4">
        <f t="shared" si="0"/>
        <v>17</v>
      </c>
      <c r="B23" s="1024" t="s">
        <v>146</v>
      </c>
      <c r="C23" s="893"/>
      <c r="D23" s="1025"/>
      <c r="E23" s="414"/>
    </row>
    <row r="24" spans="1:5" ht="24.95" customHeight="1">
      <c r="A24" s="4">
        <f t="shared" si="0"/>
        <v>18</v>
      </c>
      <c r="B24" s="1255" t="s">
        <v>257</v>
      </c>
      <c r="C24" s="893"/>
      <c r="D24" s="1025"/>
      <c r="E24" s="414"/>
    </row>
    <row r="25" spans="1:5" ht="24.95" customHeight="1">
      <c r="A25" s="4">
        <f t="shared" si="0"/>
        <v>19</v>
      </c>
      <c r="B25" s="1024" t="s">
        <v>145</v>
      </c>
      <c r="C25" s="893"/>
      <c r="D25" s="1025"/>
      <c r="E25" s="414"/>
    </row>
    <row r="26" spans="1:5" ht="24.95" customHeight="1">
      <c r="A26" s="4">
        <f t="shared" si="0"/>
        <v>20</v>
      </c>
      <c r="B26" s="1024" t="s">
        <v>144</v>
      </c>
      <c r="C26" s="893"/>
      <c r="D26" s="1025"/>
      <c r="E26" s="414"/>
    </row>
    <row r="27" spans="1:5" ht="24.95" customHeight="1">
      <c r="A27" s="4">
        <f t="shared" si="0"/>
        <v>21</v>
      </c>
      <c r="B27" s="1024" t="s">
        <v>143</v>
      </c>
      <c r="C27" s="893"/>
      <c r="D27" s="1025"/>
      <c r="E27" s="414"/>
    </row>
    <row r="28" spans="1:5" ht="24.95" customHeight="1" thickBot="1">
      <c r="A28" s="39">
        <f t="shared" si="0"/>
        <v>22</v>
      </c>
      <c r="B28" s="1040" t="s">
        <v>142</v>
      </c>
      <c r="C28" s="893"/>
      <c r="D28" s="1025"/>
      <c r="E28" s="425">
        <f>SUM(E21:E27)</f>
        <v>866</v>
      </c>
    </row>
    <row r="29" spans="1:5" ht="18" customHeight="1" thickTop="1">
      <c r="B29" s="427"/>
      <c r="C29" s="428"/>
      <c r="D29" s="429"/>
      <c r="E29" s="430" t="s">
        <v>63</v>
      </c>
    </row>
    <row r="30" spans="1:5" s="108" customFormat="1">
      <c r="A30" s="21"/>
      <c r="B30" s="1252"/>
      <c r="C30" s="1252"/>
      <c r="D30" s="1252"/>
      <c r="E30" s="1252"/>
    </row>
    <row r="31" spans="1:5" s="31" customFormat="1" ht="21" customHeight="1">
      <c r="A31" s="203"/>
      <c r="B31" s="869" t="s">
        <v>12</v>
      </c>
      <c r="C31" s="870"/>
      <c r="D31" s="30"/>
      <c r="E31" s="30"/>
    </row>
    <row r="32" spans="1:5" s="31" customFormat="1" ht="20.25" customHeight="1">
      <c r="A32" s="30"/>
      <c r="B32" s="30"/>
      <c r="C32" s="30"/>
      <c r="D32" s="1251" t="s">
        <v>2</v>
      </c>
      <c r="E32" s="1176"/>
    </row>
    <row r="33" spans="1:5" s="31" customFormat="1">
      <c r="A33" s="4"/>
      <c r="B33" s="30"/>
      <c r="C33" s="30"/>
      <c r="D33" s="30"/>
      <c r="E33" s="30"/>
    </row>
    <row r="34" spans="1:5" s="31" customFormat="1">
      <c r="A34" s="4"/>
      <c r="B34" s="30"/>
      <c r="C34" s="30"/>
      <c r="D34" s="30"/>
      <c r="E34" s="30"/>
    </row>
    <row r="35" spans="1:5" s="31" customFormat="1">
      <c r="A35" s="4"/>
      <c r="B35" s="30"/>
      <c r="C35" s="30"/>
      <c r="D35" s="30"/>
      <c r="E35" s="30"/>
    </row>
    <row r="36" spans="1:5" s="31" customFormat="1">
      <c r="A36" s="5"/>
    </row>
    <row r="37" spans="1:5" s="31" customFormat="1">
      <c r="A37" s="5"/>
    </row>
    <row r="38" spans="1:5" s="31" customFormat="1">
      <c r="A38" s="5"/>
    </row>
    <row r="42" spans="1:5">
      <c r="E42" s="100" t="s">
        <v>1</v>
      </c>
    </row>
    <row r="43" spans="1:5">
      <c r="E43" s="100" t="s">
        <v>604</v>
      </c>
    </row>
    <row r="68" spans="4:4">
      <c r="D68" s="1"/>
    </row>
    <row r="69" spans="4:4">
      <c r="D69" s="1" t="s">
        <v>1</v>
      </c>
    </row>
    <row r="70" spans="4:4">
      <c r="D70" s="1"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T77"/>
  <sheetViews>
    <sheetView showGridLines="0" view="pageBreakPreview" topLeftCell="B11" zoomScaleNormal="100" zoomScaleSheetLayoutView="100" workbookViewId="0">
      <selection activeCell="N23" sqref="N23"/>
    </sheetView>
  </sheetViews>
  <sheetFormatPr defaultColWidth="9.140625" defaultRowHeight="15"/>
  <cols>
    <col min="1" max="1" width="3.140625" style="116" customWidth="1"/>
    <col min="2" max="2" width="9.140625" style="61"/>
    <col min="3" max="3" width="21.28515625" style="61" customWidth="1"/>
    <col min="4" max="4" width="5" style="61" customWidth="1"/>
    <col min="5" max="5" width="5.140625" style="61" customWidth="1"/>
    <col min="6" max="6" width="9.140625" style="61" customWidth="1"/>
    <col min="7" max="7" width="8.140625" style="61" customWidth="1"/>
    <col min="8" max="10" width="9" style="61" customWidth="1"/>
    <col min="11" max="11" width="9.28515625" style="61" customWidth="1"/>
    <col min="12" max="12" width="8.85546875" style="61" customWidth="1"/>
    <col min="13" max="13" width="10.7109375" style="116" customWidth="1"/>
    <col min="14" max="14" width="11.28515625" style="61" customWidth="1"/>
    <col min="15" max="15" width="9.140625" style="61" customWidth="1"/>
    <col min="16" max="16384" width="9.140625" style="61"/>
  </cols>
  <sheetData>
    <row r="1" spans="1:20">
      <c r="A1" s="4">
        <v>1</v>
      </c>
      <c r="B1" s="38"/>
      <c r="C1" s="38"/>
      <c r="D1" s="38"/>
      <c r="E1" s="38"/>
      <c r="F1" s="38"/>
      <c r="G1" s="38"/>
      <c r="H1" s="38"/>
      <c r="I1" s="38"/>
      <c r="J1" s="831" t="s">
        <v>358</v>
      </c>
      <c r="K1" s="1173"/>
      <c r="L1" s="1173"/>
      <c r="M1" s="1173"/>
      <c r="N1" s="1173"/>
      <c r="O1" s="734">
        <f>IF(Cover!H12&gt;0, Cover!H12,"")</f>
        <v>2024</v>
      </c>
    </row>
    <row r="2" spans="1:20">
      <c r="A2" s="4">
        <v>2</v>
      </c>
      <c r="B2" s="107"/>
      <c r="C2" s="739" t="s">
        <v>29</v>
      </c>
      <c r="D2" s="1285" t="str">
        <f>IF(Cover!A1&gt;0,Cover!A1,"")</f>
        <v xml:space="preserve">Seven Springs Sewer &amp; Water LLC </v>
      </c>
      <c r="E2" s="1285"/>
      <c r="F2" s="1285"/>
      <c r="G2" s="1285"/>
      <c r="H2" s="1285"/>
      <c r="I2" s="1285"/>
      <c r="J2" s="1285"/>
      <c r="K2" s="1285"/>
      <c r="L2" s="1285"/>
      <c r="M2" s="1285"/>
      <c r="N2" s="1285"/>
      <c r="O2" s="1285"/>
    </row>
    <row r="3" spans="1:20" ht="22.5" customHeight="1">
      <c r="A3" s="4"/>
      <c r="B3" s="160"/>
      <c r="C3" s="161"/>
      <c r="D3" s="162" t="s">
        <v>283</v>
      </c>
      <c r="E3" s="161"/>
      <c r="F3" s="161"/>
      <c r="G3" s="163"/>
      <c r="H3" s="162"/>
      <c r="I3" s="431" t="s">
        <v>282</v>
      </c>
      <c r="J3" s="163"/>
      <c r="K3" s="163"/>
      <c r="L3" s="163"/>
      <c r="M3" s="164"/>
      <c r="N3" s="165"/>
      <c r="O3" s="162"/>
      <c r="P3" s="105"/>
      <c r="Q3" s="105"/>
      <c r="R3" s="105"/>
      <c r="S3" s="105"/>
      <c r="T3" s="105"/>
    </row>
    <row r="4" spans="1:20" ht="53.25" customHeight="1">
      <c r="A4" s="4"/>
      <c r="B4" s="1281" t="s">
        <v>232</v>
      </c>
      <c r="C4" s="1295"/>
      <c r="D4" s="1281" t="s">
        <v>572</v>
      </c>
      <c r="E4" s="1282"/>
      <c r="F4" s="1272" t="s">
        <v>555</v>
      </c>
      <c r="G4" s="1272" t="s">
        <v>548</v>
      </c>
      <c r="H4" s="592" t="s">
        <v>556</v>
      </c>
      <c r="I4" s="592" t="s">
        <v>550</v>
      </c>
      <c r="J4" s="592" t="s">
        <v>549</v>
      </c>
      <c r="K4" s="1272" t="s">
        <v>551</v>
      </c>
      <c r="L4" s="1290" t="s">
        <v>552</v>
      </c>
      <c r="M4" s="1272" t="s">
        <v>545</v>
      </c>
      <c r="N4" s="1272" t="s">
        <v>553</v>
      </c>
      <c r="O4" s="1272" t="s">
        <v>554</v>
      </c>
    </row>
    <row r="5" spans="1:20" ht="36.75" customHeight="1">
      <c r="A5" s="4"/>
      <c r="B5" s="1296"/>
      <c r="C5" s="1297"/>
      <c r="D5" s="1283"/>
      <c r="E5" s="1284"/>
      <c r="F5" s="1289"/>
      <c r="G5" s="1289"/>
      <c r="H5" s="1292" t="s">
        <v>231</v>
      </c>
      <c r="I5" s="1293"/>
      <c r="J5" s="1294"/>
      <c r="K5" s="1289"/>
      <c r="L5" s="1291"/>
      <c r="M5" s="1289"/>
      <c r="N5" s="1289"/>
      <c r="O5" s="1273"/>
    </row>
    <row r="6" spans="1:20" ht="15" customHeight="1">
      <c r="A6" s="4"/>
      <c r="B6" s="1274" t="s">
        <v>230</v>
      </c>
      <c r="C6" s="1275"/>
      <c r="D6" s="1286"/>
      <c r="E6" s="1286"/>
      <c r="F6" s="432"/>
      <c r="G6" s="432"/>
      <c r="H6" s="433"/>
      <c r="I6" s="434"/>
      <c r="J6" s="435"/>
      <c r="K6" s="436"/>
      <c r="L6" s="437"/>
      <c r="M6" s="437"/>
      <c r="N6" s="437"/>
      <c r="O6" s="438"/>
    </row>
    <row r="7" spans="1:20" ht="15" customHeight="1">
      <c r="A7" s="4">
        <v>3</v>
      </c>
      <c r="B7" s="1287" t="s">
        <v>229</v>
      </c>
      <c r="C7" s="1288"/>
      <c r="D7" s="550">
        <v>301</v>
      </c>
      <c r="E7" s="550">
        <v>301</v>
      </c>
      <c r="F7" s="554"/>
      <c r="G7" s="554"/>
      <c r="H7" s="555"/>
      <c r="I7" s="555"/>
      <c r="J7" s="555"/>
      <c r="K7" s="556">
        <f>F7+G7-H7</f>
        <v>0</v>
      </c>
      <c r="L7" s="555"/>
      <c r="M7" s="557"/>
      <c r="N7" s="555"/>
      <c r="O7" s="558">
        <f>L7-H7-I7+J7+N7</f>
        <v>0</v>
      </c>
    </row>
    <row r="8" spans="1:20" ht="15" customHeight="1">
      <c r="A8" s="4">
        <v>4</v>
      </c>
      <c r="B8" s="1128" t="s">
        <v>228</v>
      </c>
      <c r="C8" s="1129"/>
      <c r="D8" s="550">
        <v>302</v>
      </c>
      <c r="E8" s="570">
        <v>302</v>
      </c>
      <c r="F8" s="559"/>
      <c r="G8" s="559"/>
      <c r="H8" s="560"/>
      <c r="I8" s="560"/>
      <c r="J8" s="560"/>
      <c r="K8" s="556">
        <f>F8+G8-H8</f>
        <v>0</v>
      </c>
      <c r="L8" s="560"/>
      <c r="M8" s="561"/>
      <c r="N8" s="560"/>
      <c r="O8" s="562">
        <f>L8-H8-I8+J8+N8</f>
        <v>0</v>
      </c>
    </row>
    <row r="9" spans="1:20" ht="15" customHeight="1">
      <c r="A9" s="4">
        <v>5</v>
      </c>
      <c r="B9" s="1128" t="s">
        <v>227</v>
      </c>
      <c r="C9" s="1129"/>
      <c r="D9" s="550">
        <v>303</v>
      </c>
      <c r="E9" s="570">
        <v>303</v>
      </c>
      <c r="F9" s="559"/>
      <c r="G9" s="559"/>
      <c r="H9" s="560"/>
      <c r="I9" s="560"/>
      <c r="J9" s="560"/>
      <c r="K9" s="556">
        <f>F9+G9-H9</f>
        <v>0</v>
      </c>
      <c r="L9" s="560"/>
      <c r="M9" s="561"/>
      <c r="N9" s="560"/>
      <c r="O9" s="562">
        <f>L9-H9-I9+J9+N9</f>
        <v>0</v>
      </c>
    </row>
    <row r="10" spans="1:20" ht="15" customHeight="1">
      <c r="A10" s="4"/>
      <c r="B10" s="1137" t="s">
        <v>281</v>
      </c>
      <c r="C10" s="1271"/>
      <c r="D10" s="589"/>
      <c r="E10" s="570"/>
      <c r="F10" s="563"/>
      <c r="G10" s="564"/>
      <c r="H10" s="565"/>
      <c r="I10" s="565"/>
      <c r="J10" s="565"/>
      <c r="K10" s="566"/>
      <c r="L10" s="565"/>
      <c r="M10" s="567"/>
      <c r="N10" s="565"/>
      <c r="O10" s="568"/>
    </row>
    <row r="11" spans="1:20" ht="15" customHeight="1">
      <c r="A11" s="4">
        <v>6</v>
      </c>
      <c r="B11" s="1128" t="s">
        <v>208</v>
      </c>
      <c r="C11" s="783"/>
      <c r="D11" s="589" t="s">
        <v>181</v>
      </c>
      <c r="E11" s="570">
        <v>310</v>
      </c>
      <c r="F11" s="559"/>
      <c r="G11" s="559"/>
      <c r="H11" s="560"/>
      <c r="I11" s="560"/>
      <c r="J11" s="560"/>
      <c r="K11" s="569">
        <f t="shared" ref="K11:K20" si="0">F11+G11-H11</f>
        <v>0</v>
      </c>
      <c r="L11" s="560"/>
      <c r="M11" s="561"/>
      <c r="N11" s="560"/>
      <c r="O11" s="562">
        <f t="shared" ref="O11:O20" si="1">L11-H11-I11+J11+N11</f>
        <v>0</v>
      </c>
    </row>
    <row r="12" spans="1:20" ht="15" customHeight="1">
      <c r="A12" s="4">
        <v>7</v>
      </c>
      <c r="B12" s="1128" t="s">
        <v>207</v>
      </c>
      <c r="C12" s="783"/>
      <c r="D12" s="589" t="s">
        <v>181</v>
      </c>
      <c r="E12" s="570">
        <v>311</v>
      </c>
      <c r="F12" s="559">
        <v>9455</v>
      </c>
      <c r="G12" s="559"/>
      <c r="H12" s="560"/>
      <c r="I12" s="560"/>
      <c r="J12" s="560"/>
      <c r="K12" s="556">
        <f t="shared" si="0"/>
        <v>9455</v>
      </c>
      <c r="L12" s="560">
        <v>3477</v>
      </c>
      <c r="M12" s="561">
        <v>0.04</v>
      </c>
      <c r="N12" s="560">
        <v>378</v>
      </c>
      <c r="O12" s="562">
        <f t="shared" si="1"/>
        <v>3855</v>
      </c>
    </row>
    <row r="13" spans="1:20" ht="15" customHeight="1">
      <c r="A13" s="4"/>
      <c r="B13" s="1137" t="s">
        <v>280</v>
      </c>
      <c r="C13" s="1271"/>
      <c r="D13" s="589"/>
      <c r="E13" s="570"/>
      <c r="F13" s="563"/>
      <c r="G13" s="564"/>
      <c r="H13" s="565"/>
      <c r="I13" s="565"/>
      <c r="J13" s="565"/>
      <c r="K13" s="593"/>
      <c r="L13" s="565"/>
      <c r="M13" s="567"/>
      <c r="N13" s="565"/>
      <c r="O13" s="594"/>
    </row>
    <row r="14" spans="1:20" ht="15" customHeight="1">
      <c r="A14" s="4">
        <v>8</v>
      </c>
      <c r="B14" s="1128" t="s">
        <v>208</v>
      </c>
      <c r="C14" s="1129"/>
      <c r="D14" s="550">
        <v>350</v>
      </c>
      <c r="E14" s="589" t="s">
        <v>181</v>
      </c>
      <c r="F14" s="559"/>
      <c r="G14" s="559"/>
      <c r="H14" s="560"/>
      <c r="I14" s="560"/>
      <c r="J14" s="560"/>
      <c r="K14" s="556">
        <f t="shared" si="0"/>
        <v>0</v>
      </c>
      <c r="L14" s="560"/>
      <c r="M14" s="561"/>
      <c r="N14" s="560"/>
      <c r="O14" s="558">
        <f t="shared" si="1"/>
        <v>0</v>
      </c>
    </row>
    <row r="15" spans="1:20" ht="15" customHeight="1">
      <c r="A15" s="4">
        <v>9</v>
      </c>
      <c r="B15" s="1128" t="s">
        <v>207</v>
      </c>
      <c r="C15" s="1129"/>
      <c r="D15" s="550">
        <v>351</v>
      </c>
      <c r="E15" s="589" t="s">
        <v>181</v>
      </c>
      <c r="F15" s="559"/>
      <c r="G15" s="559"/>
      <c r="H15" s="560"/>
      <c r="I15" s="560"/>
      <c r="J15" s="560"/>
      <c r="K15" s="556">
        <f t="shared" si="0"/>
        <v>0</v>
      </c>
      <c r="L15" s="560"/>
      <c r="M15" s="561"/>
      <c r="N15" s="560"/>
      <c r="O15" s="562">
        <f t="shared" si="1"/>
        <v>0</v>
      </c>
    </row>
    <row r="16" spans="1:20" ht="15" customHeight="1">
      <c r="A16" s="4">
        <v>10</v>
      </c>
      <c r="B16" s="1128" t="s">
        <v>279</v>
      </c>
      <c r="C16" s="1129"/>
      <c r="D16" s="550">
        <v>352.1</v>
      </c>
      <c r="E16" s="550">
        <v>352.1</v>
      </c>
      <c r="F16" s="559"/>
      <c r="G16" s="559"/>
      <c r="H16" s="560"/>
      <c r="I16" s="560"/>
      <c r="J16" s="560"/>
      <c r="K16" s="556">
        <f t="shared" si="0"/>
        <v>0</v>
      </c>
      <c r="L16" s="560"/>
      <c r="M16" s="561"/>
      <c r="N16" s="560"/>
      <c r="O16" s="562">
        <f t="shared" si="1"/>
        <v>0</v>
      </c>
    </row>
    <row r="17" spans="1:15" ht="15" customHeight="1">
      <c r="A17" s="4">
        <v>11</v>
      </c>
      <c r="B17" s="1128" t="s">
        <v>278</v>
      </c>
      <c r="C17" s="1129"/>
      <c r="D17" s="550">
        <v>352.2</v>
      </c>
      <c r="E17" s="550">
        <v>352.2</v>
      </c>
      <c r="F17" s="559">
        <v>10350</v>
      </c>
      <c r="G17" s="559"/>
      <c r="H17" s="560"/>
      <c r="I17" s="560"/>
      <c r="J17" s="560"/>
      <c r="K17" s="556">
        <f t="shared" si="0"/>
        <v>10350</v>
      </c>
      <c r="L17" s="560">
        <v>1644</v>
      </c>
      <c r="M17" s="561">
        <v>0.02</v>
      </c>
      <c r="N17" s="560">
        <v>207</v>
      </c>
      <c r="O17" s="558">
        <f t="shared" si="1"/>
        <v>1851</v>
      </c>
    </row>
    <row r="18" spans="1:15" ht="15" customHeight="1">
      <c r="A18" s="4">
        <v>12</v>
      </c>
      <c r="B18" s="1128" t="s">
        <v>277</v>
      </c>
      <c r="C18" s="1129"/>
      <c r="D18" s="550">
        <v>353</v>
      </c>
      <c r="E18" s="550">
        <v>353</v>
      </c>
      <c r="F18" s="559"/>
      <c r="G18" s="559"/>
      <c r="H18" s="555"/>
      <c r="I18" s="555"/>
      <c r="J18" s="555"/>
      <c r="K18" s="556">
        <f t="shared" si="0"/>
        <v>0</v>
      </c>
      <c r="L18" s="555"/>
      <c r="M18" s="557"/>
      <c r="N18" s="555"/>
      <c r="O18" s="562">
        <f t="shared" si="1"/>
        <v>0</v>
      </c>
    </row>
    <row r="19" spans="1:15" ht="15" customHeight="1">
      <c r="A19" s="4">
        <v>13</v>
      </c>
      <c r="B19" s="587" t="s">
        <v>276</v>
      </c>
      <c r="C19" s="588"/>
      <c r="D19" s="550">
        <v>354</v>
      </c>
      <c r="E19" s="550">
        <v>354</v>
      </c>
      <c r="F19" s="559"/>
      <c r="G19" s="559"/>
      <c r="H19" s="555"/>
      <c r="I19" s="555"/>
      <c r="J19" s="555"/>
      <c r="K19" s="556">
        <f t="shared" si="0"/>
        <v>0</v>
      </c>
      <c r="L19" s="555"/>
      <c r="M19" s="557"/>
      <c r="N19" s="555"/>
      <c r="O19" s="562">
        <f t="shared" si="1"/>
        <v>0</v>
      </c>
    </row>
    <row r="20" spans="1:15" ht="15" customHeight="1">
      <c r="A20" s="4">
        <v>14</v>
      </c>
      <c r="B20" s="587" t="s">
        <v>355</v>
      </c>
      <c r="C20" s="588"/>
      <c r="D20" s="550">
        <v>355</v>
      </c>
      <c r="E20" s="550">
        <v>355</v>
      </c>
      <c r="F20" s="559"/>
      <c r="G20" s="559"/>
      <c r="H20" s="555"/>
      <c r="I20" s="555"/>
      <c r="J20" s="555"/>
      <c r="K20" s="556">
        <f t="shared" si="0"/>
        <v>0</v>
      </c>
      <c r="L20" s="555"/>
      <c r="M20" s="557"/>
      <c r="N20" s="555"/>
      <c r="O20" s="562">
        <f t="shared" si="1"/>
        <v>0</v>
      </c>
    </row>
    <row r="21" spans="1:15" ht="15" customHeight="1">
      <c r="A21" s="4"/>
      <c r="B21" s="1137" t="s">
        <v>219</v>
      </c>
      <c r="C21" s="1271"/>
      <c r="D21" s="589"/>
      <c r="E21" s="570"/>
      <c r="F21" s="563"/>
      <c r="G21" s="564"/>
      <c r="H21" s="565"/>
      <c r="I21" s="565"/>
      <c r="J21" s="565"/>
      <c r="K21" s="566"/>
      <c r="L21" s="565"/>
      <c r="M21" s="567"/>
      <c r="N21" s="565"/>
      <c r="O21" s="568"/>
    </row>
    <row r="22" spans="1:15" ht="15" customHeight="1">
      <c r="A22" s="4">
        <v>15</v>
      </c>
      <c r="B22" s="1128" t="s">
        <v>208</v>
      </c>
      <c r="C22" s="1129"/>
      <c r="D22" s="550">
        <v>360</v>
      </c>
      <c r="E22" s="589" t="s">
        <v>181</v>
      </c>
      <c r="F22" s="559"/>
      <c r="G22" s="559"/>
      <c r="H22" s="560"/>
      <c r="I22" s="560"/>
      <c r="J22" s="560"/>
      <c r="K22" s="569">
        <f>F22+G22-H22</f>
        <v>0</v>
      </c>
      <c r="L22" s="560"/>
      <c r="M22" s="561"/>
      <c r="N22" s="560"/>
      <c r="O22" s="558">
        <f>L22-H22-I22+J22+N22</f>
        <v>0</v>
      </c>
    </row>
    <row r="23" spans="1:15" ht="15" customHeight="1">
      <c r="A23" s="4">
        <v>16</v>
      </c>
      <c r="B23" s="1128" t="s">
        <v>207</v>
      </c>
      <c r="C23" s="1129"/>
      <c r="D23" s="550">
        <v>361</v>
      </c>
      <c r="E23" s="589" t="s">
        <v>181</v>
      </c>
      <c r="F23" s="559"/>
      <c r="G23" s="559"/>
      <c r="H23" s="555"/>
      <c r="I23" s="555"/>
      <c r="J23" s="555"/>
      <c r="K23" s="556">
        <f>F23+G23-H23</f>
        <v>0</v>
      </c>
      <c r="L23" s="555"/>
      <c r="M23" s="557"/>
      <c r="N23" s="555"/>
      <c r="O23" s="562">
        <f>L23-H23-I23+J23+N23</f>
        <v>0</v>
      </c>
    </row>
    <row r="24" spans="1:15" ht="15" customHeight="1">
      <c r="A24" s="4">
        <v>17</v>
      </c>
      <c r="B24" s="1128" t="s">
        <v>275</v>
      </c>
      <c r="C24" s="1129"/>
      <c r="D24" s="550">
        <v>362</v>
      </c>
      <c r="E24" s="570">
        <v>362</v>
      </c>
      <c r="F24" s="559"/>
      <c r="G24" s="559"/>
      <c r="H24" s="555"/>
      <c r="I24" s="555"/>
      <c r="J24" s="555"/>
      <c r="K24" s="556">
        <f>F24+G24-H24</f>
        <v>0</v>
      </c>
      <c r="L24" s="555"/>
      <c r="M24" s="557"/>
      <c r="N24" s="555"/>
      <c r="O24" s="562">
        <f>L24-H24-I24+J24+N24</f>
        <v>0</v>
      </c>
    </row>
    <row r="25" spans="1:15" ht="15" customHeight="1">
      <c r="A25" s="4">
        <v>18</v>
      </c>
      <c r="B25" s="1128" t="s">
        <v>212</v>
      </c>
      <c r="C25" s="1129"/>
      <c r="D25" s="550">
        <v>363</v>
      </c>
      <c r="E25" s="570">
        <v>363</v>
      </c>
      <c r="F25" s="559">
        <v>25118</v>
      </c>
      <c r="G25" s="559"/>
      <c r="H25" s="555"/>
      <c r="I25" s="555"/>
      <c r="J25" s="555"/>
      <c r="K25" s="556">
        <f>F25+G25-H25</f>
        <v>25118</v>
      </c>
      <c r="L25" s="555">
        <v>21102</v>
      </c>
      <c r="M25" s="557">
        <v>0.1</v>
      </c>
      <c r="N25" s="555">
        <v>2512</v>
      </c>
      <c r="O25" s="562">
        <f>L25-H25-I25+J25+N25</f>
        <v>23614</v>
      </c>
    </row>
    <row r="26" spans="1:15" ht="15" customHeight="1">
      <c r="A26" s="4"/>
      <c r="B26" s="1137" t="s">
        <v>274</v>
      </c>
      <c r="C26" s="1271"/>
      <c r="D26" s="589"/>
      <c r="E26" s="570"/>
      <c r="F26" s="563"/>
      <c r="G26" s="564"/>
      <c r="H26" s="565"/>
      <c r="I26" s="565"/>
      <c r="J26" s="565"/>
      <c r="K26" s="566"/>
      <c r="L26" s="565"/>
      <c r="M26" s="567"/>
      <c r="N26" s="565"/>
      <c r="O26" s="568"/>
    </row>
    <row r="27" spans="1:15" ht="15" customHeight="1">
      <c r="A27" s="4">
        <v>19</v>
      </c>
      <c r="B27" s="1128" t="s">
        <v>208</v>
      </c>
      <c r="C27" s="1129"/>
      <c r="D27" s="550">
        <v>370</v>
      </c>
      <c r="E27" s="589" t="s">
        <v>181</v>
      </c>
      <c r="F27" s="559"/>
      <c r="G27" s="559"/>
      <c r="H27" s="560"/>
      <c r="I27" s="560"/>
      <c r="J27" s="560"/>
      <c r="K27" s="569">
        <f t="shared" ref="K27:K35" si="2">F27+G27-H27</f>
        <v>0</v>
      </c>
      <c r="L27" s="560"/>
      <c r="M27" s="561"/>
      <c r="N27" s="560"/>
      <c r="O27" s="558">
        <f t="shared" ref="O27:O35" si="3">L27-H27-I27+J27+N27</f>
        <v>0</v>
      </c>
    </row>
    <row r="28" spans="1:15" ht="15" customHeight="1">
      <c r="A28" s="4">
        <v>20</v>
      </c>
      <c r="B28" s="1128" t="s">
        <v>207</v>
      </c>
      <c r="C28" s="1129"/>
      <c r="D28" s="550">
        <v>371</v>
      </c>
      <c r="E28" s="589" t="s">
        <v>181</v>
      </c>
      <c r="F28" s="559"/>
      <c r="G28" s="559"/>
      <c r="H28" s="560"/>
      <c r="I28" s="560"/>
      <c r="J28" s="560"/>
      <c r="K28" s="569">
        <f t="shared" si="2"/>
        <v>0</v>
      </c>
      <c r="L28" s="560"/>
      <c r="M28" s="561"/>
      <c r="N28" s="560"/>
      <c r="O28" s="562">
        <f t="shared" si="3"/>
        <v>0</v>
      </c>
    </row>
    <row r="29" spans="1:15" ht="15" customHeight="1">
      <c r="A29" s="4">
        <v>21</v>
      </c>
      <c r="B29" s="587" t="s">
        <v>273</v>
      </c>
      <c r="C29" s="588"/>
      <c r="D29" s="589" t="s">
        <v>181</v>
      </c>
      <c r="E29" s="570">
        <v>372</v>
      </c>
      <c r="F29" s="559"/>
      <c r="G29" s="559"/>
      <c r="H29" s="555"/>
      <c r="I29" s="555"/>
      <c r="J29" s="555"/>
      <c r="K29" s="556">
        <f t="shared" si="2"/>
        <v>0</v>
      </c>
      <c r="L29" s="555"/>
      <c r="M29" s="557"/>
      <c r="N29" s="555"/>
      <c r="O29" s="562">
        <f t="shared" si="3"/>
        <v>0</v>
      </c>
    </row>
    <row r="30" spans="1:15" ht="15" customHeight="1">
      <c r="A30" s="4">
        <v>22</v>
      </c>
      <c r="B30" s="1130" t="s">
        <v>272</v>
      </c>
      <c r="C30" s="1147"/>
      <c r="D30" s="589">
        <v>372</v>
      </c>
      <c r="E30" s="590">
        <v>373</v>
      </c>
      <c r="F30" s="559">
        <v>6735</v>
      </c>
      <c r="G30" s="559"/>
      <c r="H30" s="555"/>
      <c r="I30" s="555"/>
      <c r="J30" s="555"/>
      <c r="K30" s="556">
        <f t="shared" si="2"/>
        <v>6735</v>
      </c>
      <c r="L30" s="555">
        <v>2241</v>
      </c>
      <c r="M30" s="595">
        <v>0.05</v>
      </c>
      <c r="N30" s="555">
        <v>337</v>
      </c>
      <c r="O30" s="562">
        <f t="shared" si="3"/>
        <v>2578</v>
      </c>
    </row>
    <row r="31" spans="1:15" ht="28.5" customHeight="1">
      <c r="A31" s="894" t="s">
        <v>419</v>
      </c>
      <c r="B31" s="894"/>
      <c r="C31" s="894"/>
      <c r="D31" s="894"/>
      <c r="E31" s="894"/>
      <c r="F31" s="894"/>
      <c r="G31" s="894"/>
      <c r="H31" s="894"/>
      <c r="I31" s="894"/>
      <c r="J31" s="894"/>
      <c r="K31" s="894"/>
      <c r="L31" s="894"/>
      <c r="M31" s="894"/>
      <c r="N31" s="894"/>
      <c r="O31" s="894"/>
    </row>
    <row r="32" spans="1:15" ht="15.75" customHeight="1">
      <c r="A32" s="4">
        <v>23</v>
      </c>
      <c r="B32" s="1128" t="s">
        <v>356</v>
      </c>
      <c r="C32" s="1129"/>
      <c r="D32" s="550">
        <v>372.1</v>
      </c>
      <c r="E32" s="570">
        <v>373.1</v>
      </c>
      <c r="F32" s="559"/>
      <c r="G32" s="559"/>
      <c r="H32" s="560"/>
      <c r="I32" s="560"/>
      <c r="J32" s="560"/>
      <c r="K32" s="569">
        <f t="shared" si="2"/>
        <v>0</v>
      </c>
      <c r="L32" s="560"/>
      <c r="M32" s="561"/>
      <c r="N32" s="560"/>
      <c r="O32" s="562">
        <f t="shared" si="3"/>
        <v>0</v>
      </c>
    </row>
    <row r="33" spans="1:15" ht="15" customHeight="1">
      <c r="A33" s="4">
        <v>24</v>
      </c>
      <c r="B33" s="1128" t="s">
        <v>271</v>
      </c>
      <c r="C33" s="1129"/>
      <c r="D33" s="550">
        <v>373</v>
      </c>
      <c r="E33" s="550">
        <v>374</v>
      </c>
      <c r="F33" s="554"/>
      <c r="G33" s="554"/>
      <c r="H33" s="555"/>
      <c r="I33" s="555"/>
      <c r="J33" s="555"/>
      <c r="K33" s="556">
        <f t="shared" si="2"/>
        <v>0</v>
      </c>
      <c r="L33" s="555"/>
      <c r="M33" s="557"/>
      <c r="N33" s="555"/>
      <c r="O33" s="562">
        <f t="shared" si="3"/>
        <v>0</v>
      </c>
    </row>
    <row r="34" spans="1:15" ht="15" customHeight="1">
      <c r="A34" s="4">
        <v>25</v>
      </c>
      <c r="B34" s="1128" t="s">
        <v>270</v>
      </c>
      <c r="C34" s="1129"/>
      <c r="D34" s="550">
        <v>374</v>
      </c>
      <c r="E34" s="570">
        <v>375</v>
      </c>
      <c r="F34" s="559"/>
      <c r="G34" s="559"/>
      <c r="H34" s="560"/>
      <c r="I34" s="560"/>
      <c r="J34" s="560"/>
      <c r="K34" s="569">
        <f t="shared" si="2"/>
        <v>0</v>
      </c>
      <c r="L34" s="560"/>
      <c r="M34" s="561"/>
      <c r="N34" s="560"/>
      <c r="O34" s="562">
        <f t="shared" si="3"/>
        <v>0</v>
      </c>
    </row>
    <row r="35" spans="1:15" ht="15" customHeight="1">
      <c r="A35" s="4">
        <v>26</v>
      </c>
      <c r="B35" s="1136" t="s">
        <v>360</v>
      </c>
      <c r="C35" s="1256"/>
      <c r="D35" s="550">
        <v>375</v>
      </c>
      <c r="E35" s="550">
        <v>376</v>
      </c>
      <c r="F35" s="554"/>
      <c r="G35" s="554"/>
      <c r="H35" s="555"/>
      <c r="I35" s="555"/>
      <c r="J35" s="555"/>
      <c r="K35" s="556">
        <f t="shared" si="2"/>
        <v>0</v>
      </c>
      <c r="L35" s="555"/>
      <c r="M35" s="557"/>
      <c r="N35" s="555"/>
      <c r="O35" s="562">
        <f t="shared" si="3"/>
        <v>0</v>
      </c>
    </row>
    <row r="36" spans="1:15" ht="15" customHeight="1">
      <c r="A36" s="4"/>
      <c r="B36" s="1137" t="s">
        <v>269</v>
      </c>
      <c r="C36" s="894"/>
      <c r="D36" s="589"/>
      <c r="E36" s="570"/>
      <c r="F36" s="563"/>
      <c r="G36" s="564"/>
      <c r="H36" s="565"/>
      <c r="I36" s="565"/>
      <c r="J36" s="565"/>
      <c r="K36" s="566"/>
      <c r="L36" s="565"/>
      <c r="M36" s="567"/>
      <c r="N36" s="565"/>
      <c r="O36" s="568"/>
    </row>
    <row r="37" spans="1:15" ht="15" customHeight="1">
      <c r="A37" s="4">
        <v>27</v>
      </c>
      <c r="B37" s="1128" t="s">
        <v>195</v>
      </c>
      <c r="C37" s="1129"/>
      <c r="D37" s="550">
        <v>389</v>
      </c>
      <c r="E37" s="589" t="s">
        <v>181</v>
      </c>
      <c r="F37" s="559"/>
      <c r="G37" s="559"/>
      <c r="H37" s="560"/>
      <c r="I37" s="560"/>
      <c r="J37" s="560"/>
      <c r="K37" s="569">
        <f t="shared" ref="K37:K48" si="4">F37+G37-H37</f>
        <v>0</v>
      </c>
      <c r="L37" s="560"/>
      <c r="M37" s="561"/>
      <c r="N37" s="560"/>
      <c r="O37" s="562">
        <f t="shared" ref="O37:O47" si="5">L37-H37-I37+J37+N37</f>
        <v>0</v>
      </c>
    </row>
    <row r="38" spans="1:15" ht="15" customHeight="1">
      <c r="A38" s="4">
        <v>28</v>
      </c>
      <c r="B38" s="1128" t="s">
        <v>194</v>
      </c>
      <c r="C38" s="1129"/>
      <c r="D38" s="550">
        <v>390</v>
      </c>
      <c r="E38" s="589" t="s">
        <v>181</v>
      </c>
      <c r="F38" s="554"/>
      <c r="G38" s="554"/>
      <c r="H38" s="555"/>
      <c r="I38" s="555"/>
      <c r="J38" s="555"/>
      <c r="K38" s="556">
        <f t="shared" si="4"/>
        <v>0</v>
      </c>
      <c r="L38" s="555"/>
      <c r="M38" s="557"/>
      <c r="N38" s="555"/>
      <c r="O38" s="562">
        <f t="shared" si="5"/>
        <v>0</v>
      </c>
    </row>
    <row r="39" spans="1:15" ht="15" customHeight="1">
      <c r="A39" s="4">
        <v>29</v>
      </c>
      <c r="B39" s="1128" t="s">
        <v>193</v>
      </c>
      <c r="C39" s="1129"/>
      <c r="D39" s="550">
        <v>391</v>
      </c>
      <c r="E39" s="570">
        <v>391</v>
      </c>
      <c r="F39" s="554"/>
      <c r="G39" s="554"/>
      <c r="H39" s="555"/>
      <c r="I39" s="555"/>
      <c r="J39" s="555"/>
      <c r="K39" s="556">
        <f t="shared" si="4"/>
        <v>0</v>
      </c>
      <c r="L39" s="555"/>
      <c r="M39" s="557"/>
      <c r="N39" s="555"/>
      <c r="O39" s="562">
        <f t="shared" si="5"/>
        <v>0</v>
      </c>
    </row>
    <row r="40" spans="1:15" ht="15" customHeight="1">
      <c r="A40" s="4">
        <v>30</v>
      </c>
      <c r="B40" s="1136" t="s">
        <v>359</v>
      </c>
      <c r="C40" s="1256"/>
      <c r="D40" s="550">
        <v>391.1</v>
      </c>
      <c r="E40" s="570">
        <v>391.1</v>
      </c>
      <c r="F40" s="554"/>
      <c r="G40" s="554"/>
      <c r="H40" s="555"/>
      <c r="I40" s="555"/>
      <c r="J40" s="555"/>
      <c r="K40" s="556">
        <f t="shared" si="4"/>
        <v>0</v>
      </c>
      <c r="L40" s="555"/>
      <c r="M40" s="557"/>
      <c r="N40" s="555"/>
      <c r="O40" s="562">
        <f t="shared" si="5"/>
        <v>0</v>
      </c>
    </row>
    <row r="41" spans="1:15" ht="15" customHeight="1">
      <c r="A41" s="4">
        <v>31</v>
      </c>
      <c r="B41" s="1128" t="s">
        <v>191</v>
      </c>
      <c r="C41" s="1129"/>
      <c r="D41" s="550">
        <v>392</v>
      </c>
      <c r="E41" s="570">
        <v>392</v>
      </c>
      <c r="F41" s="554"/>
      <c r="G41" s="554"/>
      <c r="H41" s="555"/>
      <c r="I41" s="555"/>
      <c r="J41" s="555"/>
      <c r="K41" s="556">
        <f t="shared" si="4"/>
        <v>0</v>
      </c>
      <c r="L41" s="555"/>
      <c r="M41" s="557"/>
      <c r="N41" s="555"/>
      <c r="O41" s="562">
        <f t="shared" si="5"/>
        <v>0</v>
      </c>
    </row>
    <row r="42" spans="1:15" ht="15" customHeight="1">
      <c r="A42" s="4">
        <v>32</v>
      </c>
      <c r="B42" s="1128" t="s">
        <v>190</v>
      </c>
      <c r="C42" s="1129"/>
      <c r="D42" s="550" t="s">
        <v>181</v>
      </c>
      <c r="E42" s="570">
        <v>393</v>
      </c>
      <c r="F42" s="554"/>
      <c r="G42" s="554"/>
      <c r="H42" s="555"/>
      <c r="I42" s="555"/>
      <c r="J42" s="555"/>
      <c r="K42" s="556">
        <f t="shared" si="4"/>
        <v>0</v>
      </c>
      <c r="L42" s="555"/>
      <c r="M42" s="557"/>
      <c r="N42" s="555"/>
      <c r="O42" s="562">
        <f t="shared" si="5"/>
        <v>0</v>
      </c>
    </row>
    <row r="43" spans="1:15" ht="15" customHeight="1">
      <c r="A43" s="4">
        <v>33</v>
      </c>
      <c r="B43" s="1128" t="s">
        <v>188</v>
      </c>
      <c r="C43" s="1129"/>
      <c r="D43" s="550">
        <v>393</v>
      </c>
      <c r="E43" s="550" t="s">
        <v>181</v>
      </c>
      <c r="F43" s="554"/>
      <c r="G43" s="554"/>
      <c r="H43" s="555"/>
      <c r="I43" s="555"/>
      <c r="J43" s="555"/>
      <c r="K43" s="556">
        <f t="shared" si="4"/>
        <v>0</v>
      </c>
      <c r="L43" s="555"/>
      <c r="M43" s="557"/>
      <c r="N43" s="555"/>
      <c r="O43" s="562">
        <f t="shared" si="5"/>
        <v>0</v>
      </c>
    </row>
    <row r="44" spans="1:15" ht="15" customHeight="1">
      <c r="A44" s="4">
        <v>34</v>
      </c>
      <c r="B44" s="1128" t="s">
        <v>187</v>
      </c>
      <c r="C44" s="1129"/>
      <c r="D44" s="550">
        <v>394</v>
      </c>
      <c r="E44" s="550" t="s">
        <v>181</v>
      </c>
      <c r="F44" s="554"/>
      <c r="G44" s="554"/>
      <c r="H44" s="555"/>
      <c r="I44" s="555"/>
      <c r="J44" s="555"/>
      <c r="K44" s="556">
        <f t="shared" si="4"/>
        <v>0</v>
      </c>
      <c r="L44" s="555"/>
      <c r="M44" s="557"/>
      <c r="N44" s="555"/>
      <c r="O44" s="562">
        <f t="shared" si="5"/>
        <v>0</v>
      </c>
    </row>
    <row r="45" spans="1:15" ht="15" customHeight="1">
      <c r="A45" s="4">
        <v>35</v>
      </c>
      <c r="B45" s="1128" t="s">
        <v>186</v>
      </c>
      <c r="C45" s="1129"/>
      <c r="D45" s="550">
        <v>395</v>
      </c>
      <c r="E45" s="550" t="s">
        <v>181</v>
      </c>
      <c r="F45" s="554"/>
      <c r="G45" s="554"/>
      <c r="H45" s="555"/>
      <c r="I45" s="555"/>
      <c r="J45" s="555"/>
      <c r="K45" s="556">
        <f t="shared" si="4"/>
        <v>0</v>
      </c>
      <c r="L45" s="555"/>
      <c r="M45" s="557"/>
      <c r="N45" s="555"/>
      <c r="O45" s="562">
        <f t="shared" si="5"/>
        <v>0</v>
      </c>
    </row>
    <row r="46" spans="1:15" ht="15" customHeight="1">
      <c r="A46" s="4">
        <v>36</v>
      </c>
      <c r="B46" s="1128" t="s">
        <v>185</v>
      </c>
      <c r="C46" s="1129"/>
      <c r="D46" s="550">
        <v>396</v>
      </c>
      <c r="E46" s="550" t="s">
        <v>181</v>
      </c>
      <c r="F46" s="554"/>
      <c r="G46" s="554"/>
      <c r="H46" s="555"/>
      <c r="I46" s="555"/>
      <c r="J46" s="555"/>
      <c r="K46" s="556">
        <f t="shared" si="4"/>
        <v>0</v>
      </c>
      <c r="L46" s="555"/>
      <c r="M46" s="557"/>
      <c r="N46" s="555"/>
      <c r="O46" s="562">
        <f t="shared" si="5"/>
        <v>0</v>
      </c>
    </row>
    <row r="47" spans="1:15" ht="15" customHeight="1">
      <c r="A47" s="4">
        <v>37</v>
      </c>
      <c r="B47" s="1128" t="s">
        <v>184</v>
      </c>
      <c r="C47" s="1129"/>
      <c r="D47" s="550">
        <v>397</v>
      </c>
      <c r="E47" s="550" t="s">
        <v>181</v>
      </c>
      <c r="F47" s="554"/>
      <c r="G47" s="554"/>
      <c r="H47" s="555"/>
      <c r="I47" s="555"/>
      <c r="J47" s="555"/>
      <c r="K47" s="556">
        <f t="shared" si="4"/>
        <v>0</v>
      </c>
      <c r="L47" s="555"/>
      <c r="M47" s="557"/>
      <c r="N47" s="555"/>
      <c r="O47" s="562">
        <f t="shared" si="5"/>
        <v>0</v>
      </c>
    </row>
    <row r="48" spans="1:15" ht="15" customHeight="1">
      <c r="A48" s="4">
        <v>38</v>
      </c>
      <c r="B48" s="1128" t="s">
        <v>183</v>
      </c>
      <c r="C48" s="1129"/>
      <c r="D48" s="550">
        <v>398</v>
      </c>
      <c r="E48" s="550" t="s">
        <v>181</v>
      </c>
      <c r="F48" s="554"/>
      <c r="G48" s="554"/>
      <c r="H48" s="555"/>
      <c r="I48" s="555"/>
      <c r="J48" s="555"/>
      <c r="K48" s="556">
        <f t="shared" si="4"/>
        <v>0</v>
      </c>
      <c r="L48" s="555"/>
      <c r="M48" s="557"/>
      <c r="N48" s="555"/>
      <c r="O48" s="562">
        <f>L48-H48-I48+J48+N48</f>
        <v>0</v>
      </c>
    </row>
    <row r="49" spans="1:15" ht="15" customHeight="1" thickBot="1">
      <c r="A49" s="4">
        <v>39</v>
      </c>
      <c r="B49" s="1130" t="s">
        <v>268</v>
      </c>
      <c r="C49" s="1147"/>
      <c r="D49" s="1277" t="s">
        <v>179</v>
      </c>
      <c r="E49" s="1133"/>
      <c r="F49" s="576">
        <f t="shared" ref="F49:L49" si="6">SUM(F7:F48)</f>
        <v>51658</v>
      </c>
      <c r="G49" s="576">
        <f t="shared" si="6"/>
        <v>0</v>
      </c>
      <c r="H49" s="575">
        <f t="shared" si="6"/>
        <v>0</v>
      </c>
      <c r="I49" s="596">
        <f t="shared" si="6"/>
        <v>0</v>
      </c>
      <c r="J49" s="575">
        <f t="shared" si="6"/>
        <v>0</v>
      </c>
      <c r="K49" s="597">
        <f t="shared" si="6"/>
        <v>51658</v>
      </c>
      <c r="L49" s="598">
        <f t="shared" si="6"/>
        <v>28464</v>
      </c>
      <c r="M49" s="599"/>
      <c r="N49" s="598">
        <f>SUM(N7:N48)</f>
        <v>3434</v>
      </c>
      <c r="O49" s="578">
        <f>SUM(O7:O48)</f>
        <v>31898</v>
      </c>
    </row>
    <row r="50" spans="1:15" ht="24.95" customHeight="1" thickTop="1">
      <c r="A50" s="4"/>
      <c r="B50" s="783"/>
      <c r="C50" s="783"/>
      <c r="D50" s="549"/>
      <c r="E50" s="549"/>
      <c r="F50" s="1278"/>
      <c r="G50" s="1279"/>
      <c r="H50" s="1279"/>
      <c r="I50" s="579"/>
      <c r="J50" s="579"/>
      <c r="K50" s="543" t="s">
        <v>583</v>
      </c>
      <c r="L50" s="652"/>
      <c r="M50" s="654"/>
      <c r="N50" s="701" t="s">
        <v>584</v>
      </c>
      <c r="O50" s="653" t="s">
        <v>585</v>
      </c>
    </row>
    <row r="51" spans="1:15" ht="8.25" customHeight="1">
      <c r="A51" s="4"/>
      <c r="B51" s="38"/>
      <c r="C51" s="38"/>
      <c r="D51" s="549"/>
      <c r="E51" s="549"/>
      <c r="F51" s="38"/>
      <c r="G51" s="549"/>
      <c r="H51" s="549"/>
      <c r="I51" s="549"/>
      <c r="J51" s="549"/>
      <c r="K51" s="580"/>
      <c r="L51" s="118"/>
      <c r="M51" s="549"/>
      <c r="N51" s="580"/>
      <c r="O51" s="132"/>
    </row>
    <row r="52" spans="1:15" s="123" customFormat="1" ht="13.5" customHeight="1">
      <c r="A52" s="600"/>
      <c r="B52" s="1148" t="s">
        <v>38</v>
      </c>
      <c r="C52" s="1280"/>
      <c r="D52" s="1280"/>
      <c r="E52" s="57"/>
      <c r="F52" s="601"/>
      <c r="G52" s="601"/>
      <c r="H52" s="57"/>
      <c r="I52" s="591"/>
      <c r="J52" s="121"/>
      <c r="K52" s="121"/>
      <c r="L52" s="121"/>
      <c r="M52" s="602"/>
      <c r="N52" s="603"/>
      <c r="O52" s="603"/>
    </row>
    <row r="53" spans="1:15" s="111" customFormat="1" ht="14.25" customHeight="1">
      <c r="A53" s="604"/>
      <c r="B53" s="822" t="s">
        <v>12</v>
      </c>
      <c r="C53" s="1280"/>
      <c r="D53" s="311"/>
      <c r="E53" s="311"/>
      <c r="F53" s="201"/>
      <c r="G53" s="201"/>
      <c r="H53" s="311"/>
      <c r="I53" s="605"/>
      <c r="J53" s="605"/>
      <c r="K53" s="605"/>
      <c r="L53" s="1016" t="s">
        <v>2</v>
      </c>
      <c r="M53" s="1149"/>
      <c r="N53" s="1149"/>
      <c r="O53" s="1149"/>
    </row>
    <row r="54" spans="1:15" ht="12" customHeight="1">
      <c r="A54" s="21" t="s">
        <v>39</v>
      </c>
      <c r="B54" s="1261" t="s">
        <v>267</v>
      </c>
      <c r="C54" s="1258"/>
      <c r="D54" s="1258"/>
      <c r="E54" s="1258"/>
      <c r="F54" s="1258"/>
      <c r="G54" s="1258"/>
      <c r="H54" s="1258"/>
      <c r="I54" s="1258"/>
      <c r="J54" s="1258"/>
      <c r="K54" s="1258"/>
      <c r="L54" s="1258"/>
      <c r="M54" s="1258"/>
      <c r="N54" s="1258"/>
      <c r="O54" s="118"/>
    </row>
    <row r="55" spans="1:15" ht="11.25" customHeight="1">
      <c r="A55" s="45" t="s">
        <v>14</v>
      </c>
      <c r="B55" s="1259" t="s">
        <v>344</v>
      </c>
      <c r="C55" s="1260"/>
      <c r="D55" s="1260"/>
      <c r="E55" s="1260"/>
      <c r="F55" s="1260"/>
      <c r="G55" s="1260"/>
      <c r="H55" s="1260"/>
      <c r="I55" s="1260"/>
      <c r="J55" s="1260"/>
      <c r="K55" s="1260"/>
      <c r="L55" s="1260"/>
      <c r="M55" s="1260"/>
      <c r="N55" s="1260"/>
      <c r="O55" s="118"/>
    </row>
    <row r="56" spans="1:15" ht="10.5" customHeight="1">
      <c r="A56" s="311" t="s">
        <v>14</v>
      </c>
      <c r="B56" s="1257" t="s">
        <v>177</v>
      </c>
      <c r="C56" s="1258"/>
      <c r="D56" s="1258"/>
      <c r="E56" s="1258"/>
      <c r="F56" s="1258"/>
      <c r="G56" s="1258"/>
      <c r="H56" s="1258"/>
      <c r="I56" s="1258"/>
      <c r="J56" s="1258"/>
      <c r="K56" s="1258"/>
      <c r="L56" s="118"/>
      <c r="M56" s="120"/>
      <c r="N56" s="118"/>
      <c r="O56" s="118"/>
    </row>
    <row r="57" spans="1:15" ht="11.25" customHeight="1">
      <c r="A57" s="311"/>
      <c r="B57" s="1124" t="s">
        <v>535</v>
      </c>
      <c r="C57" s="1124"/>
      <c r="D57" s="1124"/>
      <c r="E57" s="1124"/>
      <c r="F57" s="1124"/>
      <c r="G57" s="1124"/>
      <c r="H57" s="1124"/>
      <c r="I57" s="1276"/>
      <c r="J57" s="1276"/>
      <c r="K57" s="1276"/>
      <c r="L57" s="1276"/>
      <c r="M57" s="1276"/>
      <c r="N57" s="1276"/>
      <c r="O57" s="1276"/>
    </row>
    <row r="58" spans="1:15" ht="15.75" thickBot="1">
      <c r="A58" s="311"/>
      <c r="B58" s="1124"/>
      <c r="C58" s="1124"/>
      <c r="D58" s="1124"/>
      <c r="E58" s="1124"/>
      <c r="F58" s="1124"/>
      <c r="G58" s="1124"/>
      <c r="H58" s="1124"/>
      <c r="I58" s="1276"/>
      <c r="J58" s="1276"/>
      <c r="K58" s="1276"/>
      <c r="L58" s="1276"/>
      <c r="M58" s="1276"/>
      <c r="N58" s="1276"/>
      <c r="O58" s="1276"/>
    </row>
    <row r="59" spans="1:15">
      <c r="A59" s="311"/>
      <c r="B59" s="1262" t="s">
        <v>534</v>
      </c>
      <c r="C59" s="1263"/>
      <c r="D59" s="1263"/>
      <c r="E59" s="1263"/>
      <c r="F59" s="1263"/>
      <c r="G59" s="1263"/>
      <c r="H59" s="1263"/>
      <c r="I59" s="1263"/>
      <c r="J59" s="1263"/>
      <c r="K59" s="1263"/>
      <c r="L59" s="1263"/>
      <c r="M59" s="1263"/>
      <c r="N59" s="1263"/>
      <c r="O59" s="1264"/>
    </row>
    <row r="60" spans="1:15">
      <c r="A60" s="311"/>
      <c r="B60" s="1265"/>
      <c r="C60" s="1266"/>
      <c r="D60" s="1266"/>
      <c r="E60" s="1266"/>
      <c r="F60" s="1266"/>
      <c r="G60" s="1266"/>
      <c r="H60" s="1266"/>
      <c r="I60" s="1266"/>
      <c r="J60" s="1266"/>
      <c r="K60" s="1266"/>
      <c r="L60" s="1266"/>
      <c r="M60" s="1266"/>
      <c r="N60" s="1266"/>
      <c r="O60" s="1267"/>
    </row>
    <row r="61" spans="1:15" ht="15.75" thickBot="1">
      <c r="A61" s="311"/>
      <c r="B61" s="1268"/>
      <c r="C61" s="1269"/>
      <c r="D61" s="1269"/>
      <c r="E61" s="1269"/>
      <c r="F61" s="1269"/>
      <c r="G61" s="1269"/>
      <c r="H61" s="1269"/>
      <c r="I61" s="1269"/>
      <c r="J61" s="1269"/>
      <c r="K61" s="1269"/>
      <c r="L61" s="1269"/>
      <c r="M61" s="1269"/>
      <c r="N61" s="1269"/>
      <c r="O61" s="1270"/>
    </row>
    <row r="62" spans="1:15">
      <c r="A62" s="311"/>
      <c r="B62" s="121"/>
      <c r="C62" s="121"/>
      <c r="D62" s="121"/>
      <c r="E62" s="121"/>
      <c r="F62" s="121"/>
      <c r="G62" s="121"/>
      <c r="H62" s="121"/>
      <c r="I62" s="606"/>
      <c r="J62" s="606"/>
      <c r="K62" s="606"/>
      <c r="L62" s="606"/>
      <c r="M62" s="606"/>
      <c r="N62" s="606"/>
      <c r="O62" s="606"/>
    </row>
    <row r="63" spans="1:15">
      <c r="A63" s="894" t="s">
        <v>420</v>
      </c>
      <c r="B63" s="894"/>
      <c r="C63" s="894"/>
      <c r="D63" s="894"/>
      <c r="E63" s="894"/>
      <c r="F63" s="894"/>
      <c r="G63" s="894"/>
      <c r="H63" s="894"/>
      <c r="I63" s="894"/>
      <c r="J63" s="894"/>
      <c r="K63" s="894"/>
      <c r="L63" s="894"/>
      <c r="M63" s="894"/>
      <c r="N63" s="894"/>
      <c r="O63" s="894"/>
    </row>
    <row r="64" spans="1:15">
      <c r="A64" s="79"/>
      <c r="B64" s="249"/>
      <c r="C64" s="249"/>
      <c r="D64" s="249"/>
      <c r="E64" s="249"/>
      <c r="F64" s="249"/>
      <c r="G64" s="249"/>
      <c r="H64" s="249"/>
      <c r="I64" s="250"/>
      <c r="J64" s="250"/>
      <c r="K64" s="250"/>
      <c r="L64" s="250"/>
      <c r="M64" s="250"/>
      <c r="N64" s="250"/>
      <c r="O64" s="250"/>
    </row>
    <row r="65" spans="13:16" ht="14.25" customHeight="1">
      <c r="P65" s="118"/>
    </row>
    <row r="66" spans="13:16" ht="14.25" customHeight="1">
      <c r="M66" s="61"/>
    </row>
    <row r="67" spans="13:16" ht="14.25" customHeight="1">
      <c r="M67" s="61"/>
    </row>
    <row r="76" spans="13:16">
      <c r="N76" s="61" t="s">
        <v>1</v>
      </c>
    </row>
    <row r="77" spans="13:16">
      <c r="N77" s="61" t="s">
        <v>604</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xr:uid="{00000000-0002-0000-1600-000000000000}"/>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O63"/>
  <sheetViews>
    <sheetView showGridLines="0" view="pageBreakPreview" zoomScale="115" zoomScaleNormal="100" zoomScaleSheetLayoutView="115" workbookViewId="0">
      <selection activeCell="J35" sqref="J35"/>
    </sheetView>
  </sheetViews>
  <sheetFormatPr defaultColWidth="9.140625" defaultRowHeight="12.75"/>
  <cols>
    <col min="1" max="1" width="3.140625" style="82" bestFit="1" customWidth="1"/>
    <col min="2" max="2" width="15" style="1" customWidth="1"/>
    <col min="3" max="3" width="22" style="1" customWidth="1"/>
    <col min="4" max="4" width="3.7109375" style="1" customWidth="1"/>
    <col min="5" max="5" width="23.28515625" style="1" customWidth="1"/>
    <col min="6" max="6" width="9.140625" style="1" customWidth="1"/>
    <col min="7" max="7" width="3.28515625" style="1" customWidth="1"/>
    <col min="8" max="9" width="11.28515625" style="1" customWidth="1"/>
    <col min="10" max="10" width="13.140625" style="1" customWidth="1"/>
    <col min="11" max="11" width="16.42578125" style="1" bestFit="1" customWidth="1"/>
    <col min="12" max="12" width="6" style="1" customWidth="1"/>
    <col min="13" max="13" width="8" style="1" customWidth="1"/>
    <col min="14" max="14" width="9.140625" style="1" customWidth="1"/>
    <col min="15" max="16384" width="9.140625" style="81"/>
  </cols>
  <sheetData>
    <row r="1" spans="1:14" ht="14.25">
      <c r="A1" s="4">
        <v>1</v>
      </c>
      <c r="E1" s="831" t="s">
        <v>30</v>
      </c>
      <c r="F1" s="1085"/>
      <c r="G1" s="1085"/>
      <c r="H1" s="1085"/>
      <c r="I1" s="1085"/>
      <c r="J1" s="735">
        <f>IF(Cover!H12&gt;0, Cover!H12,"")</f>
        <v>2024</v>
      </c>
    </row>
    <row r="2" spans="1:14" s="87" customFormat="1" ht="21" customHeight="1">
      <c r="A2" s="4">
        <v>2</v>
      </c>
      <c r="B2" s="1" t="s">
        <v>29</v>
      </c>
      <c r="C2" s="1183" t="str">
        <f>IF(Cover!A1&gt;0, Cover!A1, "")</f>
        <v xml:space="preserve">Seven Springs Sewer &amp; Water LLC </v>
      </c>
      <c r="D2" s="1183"/>
      <c r="E2" s="1183"/>
      <c r="F2" s="1183"/>
      <c r="G2" s="1183"/>
      <c r="H2" s="1183"/>
      <c r="I2" s="1183"/>
      <c r="J2" s="1183"/>
      <c r="K2" s="88"/>
      <c r="L2" s="88"/>
      <c r="M2" s="88"/>
      <c r="N2" s="88"/>
    </row>
    <row r="3" spans="1:14" ht="18" customHeight="1">
      <c r="A3" s="4"/>
      <c r="B3" s="1322" t="s">
        <v>298</v>
      </c>
      <c r="C3" s="1322"/>
      <c r="D3" s="1322"/>
      <c r="E3" s="1322"/>
      <c r="F3" s="1322"/>
      <c r="G3" s="1322"/>
      <c r="H3" s="1322"/>
      <c r="I3" s="1322"/>
      <c r="J3" s="1322"/>
      <c r="K3" s="90"/>
      <c r="L3" s="90"/>
      <c r="M3" s="90"/>
      <c r="N3" s="90"/>
    </row>
    <row r="4" spans="1:14" ht="15.75" customHeight="1">
      <c r="A4" s="4">
        <v>3</v>
      </c>
      <c r="B4" s="1317" t="s">
        <v>586</v>
      </c>
      <c r="C4" s="1318"/>
      <c r="D4" s="1318"/>
      <c r="E4" s="1318"/>
      <c r="F4" s="1318"/>
      <c r="G4" s="1318"/>
      <c r="H4" s="1318"/>
      <c r="I4" s="1318"/>
      <c r="J4" s="1318"/>
      <c r="K4" s="88"/>
      <c r="L4" s="88"/>
      <c r="M4" s="88"/>
      <c r="N4" s="88"/>
    </row>
    <row r="5" spans="1:14" ht="28.5" customHeight="1">
      <c r="A5" s="4"/>
      <c r="B5" s="1323" t="s">
        <v>640</v>
      </c>
      <c r="C5" s="1324"/>
      <c r="D5" s="1324"/>
      <c r="E5" s="1324"/>
      <c r="F5" s="1324"/>
      <c r="G5" s="1324"/>
      <c r="H5" s="1324"/>
      <c r="I5" s="1324"/>
      <c r="J5" s="1325"/>
      <c r="K5" s="89"/>
      <c r="L5" s="104"/>
      <c r="M5" s="104"/>
      <c r="N5" s="104"/>
    </row>
    <row r="6" spans="1:14" ht="15.75" customHeight="1">
      <c r="A6" s="4">
        <v>4</v>
      </c>
      <c r="B6" s="1326" t="s">
        <v>297</v>
      </c>
      <c r="C6" s="1326"/>
      <c r="D6" s="1326"/>
      <c r="E6" s="1326"/>
      <c r="F6" s="1326"/>
      <c r="G6" s="1326"/>
      <c r="H6" s="1326"/>
      <c r="I6" s="1326"/>
      <c r="J6" s="1326"/>
    </row>
    <row r="7" spans="1:14" ht="28.5" customHeight="1">
      <c r="A7" s="4"/>
      <c r="B7" s="1328">
        <v>49500</v>
      </c>
      <c r="C7" s="1329"/>
      <c r="D7" s="1329"/>
      <c r="E7" s="1329"/>
      <c r="F7" s="1329"/>
      <c r="G7" s="1329"/>
      <c r="H7" s="1329"/>
      <c r="I7" s="1329"/>
      <c r="J7" s="1330"/>
    </row>
    <row r="8" spans="1:14" ht="15.75" customHeight="1">
      <c r="A8" s="4">
        <v>5</v>
      </c>
      <c r="B8" s="1326" t="s">
        <v>296</v>
      </c>
      <c r="C8" s="1327"/>
      <c r="D8" s="1327"/>
      <c r="E8" s="1327"/>
      <c r="F8" s="1327"/>
      <c r="G8" s="1327"/>
      <c r="H8" s="1327"/>
      <c r="I8" s="1327"/>
      <c r="J8" s="1327"/>
    </row>
    <row r="9" spans="1:14" ht="27.95" customHeight="1">
      <c r="A9" s="4"/>
      <c r="B9" s="1332">
        <v>0.17599999999999999</v>
      </c>
      <c r="C9" s="1333"/>
      <c r="D9" s="1333"/>
      <c r="E9" s="1333"/>
      <c r="F9" s="1333"/>
      <c r="G9" s="1333"/>
      <c r="H9" s="1333"/>
      <c r="I9" s="1333"/>
      <c r="J9" s="1334"/>
    </row>
    <row r="10" spans="1:14" ht="21.75" customHeight="1">
      <c r="A10" s="4"/>
      <c r="B10" s="1357" t="s">
        <v>591</v>
      </c>
      <c r="C10" s="1358"/>
      <c r="D10" s="1358"/>
      <c r="E10" s="1358"/>
      <c r="F10" s="1358"/>
      <c r="G10" s="1358"/>
      <c r="H10" s="1358"/>
      <c r="I10" s="1358"/>
      <c r="J10" s="1358"/>
    </row>
    <row r="11" spans="1:14" s="645" customFormat="1" ht="20.25" customHeight="1">
      <c r="A11" s="45">
        <v>6</v>
      </c>
      <c r="B11" s="1331" t="s">
        <v>593</v>
      </c>
      <c r="C11" s="1331"/>
      <c r="D11" s="655"/>
      <c r="E11" s="1331" t="s">
        <v>599</v>
      </c>
      <c r="F11" s="1331"/>
      <c r="G11" s="1331"/>
      <c r="H11" s="1331"/>
      <c r="I11" s="1331"/>
      <c r="J11" s="1331"/>
      <c r="K11" s="80"/>
      <c r="L11" s="80"/>
      <c r="M11" s="80"/>
      <c r="N11" s="80"/>
    </row>
    <row r="12" spans="1:14" s="87" customFormat="1" ht="18" customHeight="1">
      <c r="A12" s="45"/>
      <c r="B12" s="1359" t="s">
        <v>592</v>
      </c>
      <c r="C12" s="1360"/>
      <c r="D12" s="1360"/>
      <c r="E12" s="1360"/>
      <c r="F12" s="1360"/>
      <c r="G12" s="1360"/>
      <c r="H12" s="1360"/>
      <c r="I12" s="1360"/>
      <c r="J12" s="1360"/>
      <c r="K12" s="88"/>
      <c r="L12" s="88"/>
      <c r="M12" s="88"/>
      <c r="N12" s="88"/>
    </row>
    <row r="13" spans="1:14" s="645" customFormat="1" ht="24.95" customHeight="1">
      <c r="A13" s="21"/>
      <c r="B13" s="660" t="s">
        <v>532</v>
      </c>
      <c r="C13" s="1361" t="s">
        <v>573</v>
      </c>
      <c r="D13" s="1362"/>
      <c r="E13" s="1362"/>
      <c r="F13" s="1363" t="s">
        <v>284</v>
      </c>
      <c r="G13" s="1364"/>
      <c r="H13" s="660" t="s">
        <v>379</v>
      </c>
      <c r="I13" s="660" t="s">
        <v>380</v>
      </c>
      <c r="J13" s="660" t="s">
        <v>587</v>
      </c>
      <c r="K13" s="80"/>
      <c r="L13" s="80"/>
      <c r="M13" s="80"/>
      <c r="N13" s="80"/>
    </row>
    <row r="14" spans="1:14" s="645" customFormat="1" ht="20.25" customHeight="1">
      <c r="A14" s="21"/>
      <c r="B14" s="668"/>
      <c r="C14" s="1301" t="s">
        <v>635</v>
      </c>
      <c r="D14" s="1354"/>
      <c r="E14" s="1354"/>
      <c r="F14" s="1355"/>
      <c r="G14" s="1356"/>
      <c r="H14" s="696"/>
      <c r="I14" s="697"/>
      <c r="J14" s="698"/>
      <c r="K14" s="80"/>
      <c r="L14" s="80"/>
      <c r="M14" s="80"/>
      <c r="N14" s="80"/>
    </row>
    <row r="15" spans="1:14" s="645" customFormat="1" ht="20.25" customHeight="1">
      <c r="A15" s="21"/>
      <c r="B15" s="668"/>
      <c r="C15" s="1301"/>
      <c r="D15" s="1354"/>
      <c r="E15" s="1354"/>
      <c r="F15" s="1355"/>
      <c r="G15" s="1356"/>
      <c r="H15" s="662"/>
      <c r="I15" s="697"/>
      <c r="J15" s="698"/>
      <c r="K15" s="80"/>
      <c r="L15" s="80"/>
      <c r="M15" s="80"/>
      <c r="N15" s="80"/>
    </row>
    <row r="16" spans="1:14" s="645" customFormat="1" ht="20.25" customHeight="1">
      <c r="A16" s="21"/>
      <c r="B16" s="668"/>
      <c r="C16" s="1301"/>
      <c r="D16" s="1354"/>
      <c r="E16" s="1354"/>
      <c r="F16" s="1355"/>
      <c r="G16" s="1356"/>
      <c r="H16" s="662"/>
      <c r="I16" s="697"/>
      <c r="J16" s="698"/>
      <c r="K16" s="80"/>
      <c r="L16" s="80"/>
      <c r="M16" s="80"/>
      <c r="N16" s="80"/>
    </row>
    <row r="17" spans="1:14" s="645" customFormat="1" ht="20.25" customHeight="1">
      <c r="A17" s="21"/>
      <c r="B17" s="668"/>
      <c r="C17" s="1301"/>
      <c r="D17" s="1354"/>
      <c r="E17" s="1354"/>
      <c r="F17" s="1355"/>
      <c r="G17" s="1356"/>
      <c r="H17" s="662"/>
      <c r="I17" s="697"/>
      <c r="J17" s="698"/>
      <c r="K17" s="80"/>
      <c r="L17" s="80"/>
      <c r="M17" s="80"/>
      <c r="N17" s="80"/>
    </row>
    <row r="18" spans="1:14" s="645" customFormat="1" ht="20.25" customHeight="1" thickBot="1">
      <c r="A18" s="21"/>
      <c r="B18" s="668"/>
      <c r="C18" s="1301"/>
      <c r="D18" s="1354"/>
      <c r="E18" s="1354"/>
      <c r="F18" s="1355"/>
      <c r="G18" s="1356"/>
      <c r="H18" s="662"/>
      <c r="I18" s="697"/>
      <c r="J18" s="699"/>
      <c r="K18" s="80"/>
      <c r="L18" s="80"/>
      <c r="M18" s="80"/>
      <c r="N18" s="80"/>
    </row>
    <row r="19" spans="1:14" s="645" customFormat="1" ht="20.100000000000001" customHeight="1" thickTop="1">
      <c r="A19" s="21"/>
      <c r="B19" s="669"/>
      <c r="C19" s="670"/>
      <c r="D19" s="671"/>
      <c r="E19" s="670"/>
      <c r="F19" s="670"/>
      <c r="G19" s="670"/>
      <c r="H19" s="670"/>
      <c r="I19" s="672" t="s">
        <v>381</v>
      </c>
      <c r="J19" s="700">
        <f>SUM(J14:J18)</f>
        <v>0</v>
      </c>
      <c r="K19" s="80"/>
      <c r="L19" s="80"/>
      <c r="M19" s="80"/>
      <c r="N19" s="80"/>
    </row>
    <row r="20" spans="1:14" s="645" customFormat="1" ht="9.9499999999999993" customHeight="1">
      <c r="A20" s="685"/>
      <c r="B20" s="686"/>
      <c r="C20" s="687"/>
      <c r="D20" s="659"/>
      <c r="E20" s="687"/>
      <c r="F20" s="687"/>
      <c r="G20" s="687"/>
      <c r="H20" s="687"/>
      <c r="I20" s="687"/>
      <c r="J20" s="687"/>
      <c r="K20" s="80"/>
      <c r="L20" s="80"/>
      <c r="M20" s="80"/>
      <c r="N20" s="80"/>
    </row>
    <row r="21" spans="1:14" ht="15.75" customHeight="1">
      <c r="A21" s="4">
        <v>7</v>
      </c>
      <c r="B21" s="1317" t="s">
        <v>588</v>
      </c>
      <c r="C21" s="1318"/>
      <c r="D21" s="1318"/>
      <c r="E21" s="1318"/>
      <c r="F21" s="1318"/>
      <c r="G21" s="1318"/>
      <c r="H21" s="1318"/>
      <c r="I21" s="1318"/>
      <c r="J21" s="1318"/>
    </row>
    <row r="22" spans="1:14" ht="28.5" customHeight="1">
      <c r="A22" s="4"/>
      <c r="B22" s="1323" t="s">
        <v>641</v>
      </c>
      <c r="C22" s="1324"/>
      <c r="D22" s="1324"/>
      <c r="E22" s="1324"/>
      <c r="F22" s="1324"/>
      <c r="G22" s="1324"/>
      <c r="H22" s="1324"/>
      <c r="I22" s="1324"/>
      <c r="J22" s="1325"/>
      <c r="K22" s="89"/>
      <c r="L22" s="104"/>
      <c r="M22" s="104"/>
      <c r="N22" s="104"/>
    </row>
    <row r="23" spans="1:14" ht="8.1" customHeight="1">
      <c r="A23" s="4"/>
      <c r="B23" s="1352"/>
      <c r="C23" s="1353"/>
      <c r="D23" s="1353"/>
      <c r="E23" s="1353"/>
      <c r="F23" s="1353"/>
      <c r="G23" s="1353"/>
      <c r="H23" s="1353"/>
      <c r="I23" s="1353"/>
      <c r="J23" s="1353"/>
      <c r="K23" s="104"/>
      <c r="L23" s="104"/>
      <c r="M23" s="104"/>
      <c r="N23" s="104"/>
    </row>
    <row r="24" spans="1:14" ht="29.25" customHeight="1">
      <c r="A24" s="21">
        <v>8</v>
      </c>
      <c r="B24" s="1335" t="s">
        <v>577</v>
      </c>
      <c r="C24" s="1335"/>
      <c r="D24" s="1335"/>
      <c r="E24" s="1335"/>
      <c r="F24" s="1335"/>
      <c r="G24" s="1335"/>
      <c r="H24" s="1335"/>
      <c r="I24" s="1335"/>
      <c r="J24" s="1335"/>
      <c r="K24" s="106"/>
      <c r="L24" s="106"/>
      <c r="M24" s="106"/>
      <c r="N24" s="106"/>
    </row>
    <row r="25" spans="1:14" ht="28.5" customHeight="1">
      <c r="A25" s="4"/>
      <c r="B25" s="1323" t="s">
        <v>636</v>
      </c>
      <c r="C25" s="1324"/>
      <c r="D25" s="1324"/>
      <c r="E25" s="1324"/>
      <c r="F25" s="1324"/>
      <c r="G25" s="1324"/>
      <c r="H25" s="1324"/>
      <c r="I25" s="1324"/>
      <c r="J25" s="1325"/>
      <c r="K25" s="104"/>
      <c r="L25" s="104"/>
      <c r="M25" s="104"/>
      <c r="N25" s="104"/>
    </row>
    <row r="26" spans="1:14" ht="25.5" customHeight="1">
      <c r="B26" s="1350" t="s">
        <v>590</v>
      </c>
      <c r="C26" s="1351"/>
      <c r="D26" s="1351"/>
      <c r="E26" s="1351"/>
      <c r="F26" s="1351"/>
      <c r="G26" s="1351"/>
      <c r="H26" s="1351"/>
      <c r="I26" s="1351"/>
      <c r="J26" s="1351"/>
    </row>
    <row r="27" spans="1:14" s="87" customFormat="1" ht="70.5" customHeight="1">
      <c r="A27" s="45"/>
      <c r="B27" s="1319" t="s">
        <v>589</v>
      </c>
      <c r="C27" s="1321"/>
      <c r="D27" s="1320"/>
      <c r="E27" s="661" t="s">
        <v>295</v>
      </c>
      <c r="F27" s="1319" t="s">
        <v>294</v>
      </c>
      <c r="G27" s="1320"/>
      <c r="H27" s="689" t="s">
        <v>578</v>
      </c>
      <c r="I27" s="689" t="s">
        <v>293</v>
      </c>
      <c r="J27" s="661" t="s">
        <v>579</v>
      </c>
    </row>
    <row r="28" spans="1:14" ht="20.100000000000001" customHeight="1">
      <c r="A28" s="4">
        <v>9</v>
      </c>
      <c r="B28" s="1298" t="s">
        <v>292</v>
      </c>
      <c r="C28" s="1299"/>
      <c r="D28" s="1300"/>
      <c r="E28" s="693"/>
      <c r="F28" s="1337"/>
      <c r="G28" s="1337"/>
      <c r="H28" s="694"/>
      <c r="I28" s="694"/>
      <c r="J28" s="695">
        <f>(F28+H28-I28)</f>
        <v>0</v>
      </c>
      <c r="K28" s="81"/>
      <c r="L28" s="81"/>
      <c r="M28" s="81"/>
      <c r="N28" s="81"/>
    </row>
    <row r="29" spans="1:14" ht="20.100000000000001" customHeight="1">
      <c r="A29" s="4">
        <v>10</v>
      </c>
      <c r="B29" s="1338"/>
      <c r="C29" s="1339"/>
      <c r="D29" s="1340"/>
      <c r="E29" s="664"/>
      <c r="F29" s="1341"/>
      <c r="G29" s="1341"/>
      <c r="H29" s="665"/>
      <c r="I29" s="665"/>
      <c r="J29" s="666">
        <f>(F29+H29-I29)</f>
        <v>0</v>
      </c>
      <c r="K29" s="81"/>
      <c r="L29" s="81"/>
      <c r="M29" s="81"/>
      <c r="N29" s="81"/>
    </row>
    <row r="30" spans="1:14" ht="20.100000000000001" customHeight="1">
      <c r="A30" s="4">
        <v>11</v>
      </c>
      <c r="B30" s="1307" t="s">
        <v>291</v>
      </c>
      <c r="C30" s="1308"/>
      <c r="D30" s="1309"/>
      <c r="E30" s="667"/>
      <c r="F30" s="1344"/>
      <c r="G30" s="1344"/>
      <c r="H30" s="662"/>
      <c r="I30" s="662"/>
      <c r="J30" s="663">
        <f>(F30+H30-I30)</f>
        <v>0</v>
      </c>
      <c r="K30" s="81"/>
      <c r="L30" s="81"/>
      <c r="M30" s="81"/>
      <c r="N30" s="81"/>
    </row>
    <row r="31" spans="1:14" ht="20.100000000000001" customHeight="1">
      <c r="A31" s="4">
        <v>12</v>
      </c>
      <c r="B31" s="1345" t="s">
        <v>642</v>
      </c>
      <c r="C31" s="1345"/>
      <c r="D31" s="1345"/>
      <c r="E31" s="664" t="s">
        <v>643</v>
      </c>
      <c r="F31" s="1344">
        <v>8149</v>
      </c>
      <c r="G31" s="1344"/>
      <c r="H31" s="662">
        <v>0</v>
      </c>
      <c r="I31" s="662">
        <v>0</v>
      </c>
      <c r="J31" s="663">
        <f>(F31+H31-I31)</f>
        <v>8149</v>
      </c>
      <c r="K31" s="81"/>
      <c r="L31" s="81"/>
      <c r="M31" s="81"/>
      <c r="N31" s="81"/>
    </row>
    <row r="32" spans="1:14" ht="20.100000000000001" customHeight="1">
      <c r="A32" s="4">
        <v>13</v>
      </c>
      <c r="B32" s="1345"/>
      <c r="C32" s="1345"/>
      <c r="D32" s="1345"/>
      <c r="E32" s="664"/>
      <c r="F32" s="1344"/>
      <c r="G32" s="1344"/>
      <c r="H32" s="662"/>
      <c r="I32" s="662"/>
      <c r="J32" s="663">
        <f>(F32+H32-I32)</f>
        <v>0</v>
      </c>
      <c r="K32" s="81"/>
      <c r="L32" s="81"/>
      <c r="M32" s="81"/>
      <c r="N32" s="81"/>
    </row>
    <row r="33" spans="1:14" ht="26.25" customHeight="1">
      <c r="A33" s="4"/>
      <c r="B33" s="1322" t="s">
        <v>290</v>
      </c>
      <c r="C33" s="1346"/>
      <c r="D33" s="1346"/>
      <c r="E33" s="1346"/>
      <c r="F33" s="1346"/>
      <c r="G33" s="1346"/>
      <c r="H33" s="1346"/>
      <c r="I33" s="1346"/>
      <c r="J33" s="1346"/>
    </row>
    <row r="34" spans="1:14" ht="20.100000000000001" customHeight="1">
      <c r="A34" s="4"/>
      <c r="B34" s="1347" t="s">
        <v>289</v>
      </c>
      <c r="C34" s="1347"/>
      <c r="D34" s="1310" t="s">
        <v>288</v>
      </c>
      <c r="E34" s="1311"/>
      <c r="F34" s="1311"/>
      <c r="G34" s="1312"/>
      <c r="H34" s="688" t="s">
        <v>287</v>
      </c>
      <c r="I34" s="690" t="s">
        <v>286</v>
      </c>
      <c r="J34" s="690" t="s">
        <v>285</v>
      </c>
      <c r="K34" s="81"/>
      <c r="L34" s="81"/>
      <c r="M34" s="81"/>
      <c r="N34" s="81"/>
    </row>
    <row r="35" spans="1:14" ht="20.100000000000001" customHeight="1">
      <c r="A35" s="4">
        <f>A32+1</f>
        <v>14</v>
      </c>
      <c r="B35" s="1313" t="s">
        <v>644</v>
      </c>
      <c r="C35" s="1314"/>
      <c r="D35" s="1313" t="s">
        <v>645</v>
      </c>
      <c r="E35" s="1342"/>
      <c r="F35" s="1342"/>
      <c r="G35" s="1343"/>
      <c r="H35" s="691">
        <v>3.7</v>
      </c>
      <c r="I35" s="692">
        <v>250</v>
      </c>
      <c r="J35" s="692" t="s">
        <v>646</v>
      </c>
      <c r="K35" s="107"/>
      <c r="L35" s="81"/>
      <c r="M35" s="81"/>
      <c r="N35" s="81"/>
    </row>
    <row r="36" spans="1:14" ht="20.100000000000001" customHeight="1">
      <c r="A36" s="4">
        <f>A35+1</f>
        <v>15</v>
      </c>
      <c r="B36" s="1301"/>
      <c r="C36" s="1302"/>
      <c r="D36" s="1301"/>
      <c r="E36" s="1303"/>
      <c r="F36" s="1303"/>
      <c r="G36" s="1304"/>
      <c r="H36" s="673"/>
      <c r="I36" s="674"/>
      <c r="J36" s="674"/>
      <c r="K36" s="107"/>
      <c r="L36" s="81"/>
      <c r="M36" s="81"/>
      <c r="N36" s="81"/>
    </row>
    <row r="37" spans="1:14" ht="20.100000000000001" customHeight="1">
      <c r="A37" s="4">
        <f>A36+1</f>
        <v>16</v>
      </c>
      <c r="B37" s="1305"/>
      <c r="C37" s="1306"/>
      <c r="D37" s="1301"/>
      <c r="E37" s="1303"/>
      <c r="F37" s="1303"/>
      <c r="G37" s="1304"/>
      <c r="H37" s="675"/>
      <c r="I37" s="676"/>
      <c r="J37" s="676"/>
      <c r="K37" s="107"/>
      <c r="L37" s="81"/>
      <c r="M37" s="81"/>
      <c r="N37" s="81"/>
    </row>
    <row r="38" spans="1:14" ht="20.100000000000001" customHeight="1">
      <c r="A38" s="4">
        <v>17</v>
      </c>
      <c r="B38" s="1305"/>
      <c r="C38" s="1315"/>
      <c r="D38" s="1301"/>
      <c r="E38" s="1303"/>
      <c r="F38" s="1303"/>
      <c r="G38" s="1304"/>
      <c r="H38" s="675"/>
      <c r="I38" s="675"/>
      <c r="J38" s="675"/>
      <c r="K38" s="107"/>
      <c r="L38" s="81"/>
      <c r="M38" s="81"/>
      <c r="N38" s="81"/>
    </row>
    <row r="39" spans="1:14" ht="20.100000000000001" customHeight="1">
      <c r="A39" s="4">
        <v>18</v>
      </c>
      <c r="B39" s="1301"/>
      <c r="C39" s="1302"/>
      <c r="D39" s="1301"/>
      <c r="E39" s="1316"/>
      <c r="F39" s="1316"/>
      <c r="G39" s="1302"/>
      <c r="H39" s="673"/>
      <c r="I39" s="673"/>
      <c r="J39" s="673"/>
      <c r="K39" s="107"/>
      <c r="L39" s="81"/>
      <c r="M39" s="81"/>
      <c r="N39" s="81"/>
    </row>
    <row r="40" spans="1:14" ht="20.100000000000001" customHeight="1">
      <c r="A40" s="4">
        <v>19</v>
      </c>
      <c r="B40" s="1301"/>
      <c r="C40" s="1302"/>
      <c r="D40" s="1301"/>
      <c r="E40" s="1316"/>
      <c r="F40" s="1316"/>
      <c r="G40" s="1302"/>
      <c r="H40" s="673"/>
      <c r="I40" s="673"/>
      <c r="J40" s="673"/>
      <c r="K40" s="107"/>
      <c r="L40" s="81"/>
      <c r="M40" s="81"/>
      <c r="N40" s="81"/>
    </row>
    <row r="41" spans="1:14" ht="15" customHeight="1">
      <c r="A41" s="4"/>
      <c r="B41" s="677"/>
      <c r="C41" s="677"/>
      <c r="D41" s="677"/>
      <c r="E41" s="677"/>
      <c r="F41" s="677"/>
      <c r="G41" s="677"/>
      <c r="H41" s="678"/>
      <c r="I41" s="678"/>
      <c r="J41" s="678"/>
      <c r="K41" s="107"/>
      <c r="L41" s="81"/>
      <c r="M41" s="81"/>
      <c r="N41" s="81"/>
    </row>
    <row r="42" spans="1:14" ht="20.100000000000001" customHeight="1">
      <c r="A42" s="209"/>
      <c r="B42" s="1348" t="s">
        <v>414</v>
      </c>
      <c r="C42" s="1349"/>
      <c r="D42" s="679"/>
      <c r="E42" s="680"/>
      <c r="F42" s="680"/>
      <c r="G42" s="680"/>
      <c r="H42" s="681"/>
      <c r="I42" s="681"/>
      <c r="J42" s="681"/>
      <c r="K42" s="107"/>
      <c r="L42" s="81"/>
      <c r="M42" s="81"/>
      <c r="N42" s="81"/>
    </row>
    <row r="43" spans="1:14" s="85" customFormat="1" ht="15" customHeight="1">
      <c r="A43" s="133"/>
      <c r="B43" s="682"/>
      <c r="C43" s="682"/>
      <c r="D43" s="682"/>
      <c r="E43" s="682"/>
      <c r="F43" s="682"/>
      <c r="G43" s="682"/>
      <c r="H43" s="683"/>
      <c r="I43" s="683"/>
      <c r="J43" s="683"/>
      <c r="K43" s="86"/>
    </row>
    <row r="44" spans="1:14" s="83" customFormat="1" ht="12" customHeight="1">
      <c r="A44" s="82"/>
      <c r="B44" s="684"/>
      <c r="C44" s="684"/>
      <c r="D44" s="684"/>
      <c r="E44" s="684"/>
      <c r="F44" s="684"/>
      <c r="G44" s="684"/>
      <c r="H44" s="1336" t="s">
        <v>2</v>
      </c>
      <c r="I44" s="1336"/>
      <c r="J44" s="1336"/>
    </row>
    <row r="45" spans="1:14" s="83" customFormat="1">
      <c r="A45" s="82"/>
      <c r="B45" s="1"/>
      <c r="C45" s="1"/>
      <c r="D45" s="1"/>
      <c r="E45" s="1"/>
      <c r="F45" s="1"/>
      <c r="G45" s="1"/>
      <c r="H45" s="1"/>
      <c r="I45" s="1"/>
      <c r="J45" s="1"/>
      <c r="N45" s="2"/>
    </row>
    <row r="46" spans="1:14" s="83" customFormat="1">
      <c r="A46" s="84"/>
      <c r="B46" s="2"/>
      <c r="C46" s="2"/>
      <c r="D46" s="2"/>
      <c r="E46" s="2"/>
      <c r="F46" s="2"/>
      <c r="G46" s="2"/>
      <c r="H46" s="2"/>
      <c r="I46" s="2"/>
      <c r="J46" s="2"/>
      <c r="N46" s="2"/>
    </row>
    <row r="47" spans="1:14" s="83" customFormat="1">
      <c r="A47" s="84"/>
      <c r="B47" s="2"/>
      <c r="C47" s="2"/>
      <c r="D47" s="2"/>
      <c r="E47" s="2"/>
      <c r="F47" s="2"/>
      <c r="G47" s="2"/>
      <c r="H47" s="2"/>
      <c r="I47" s="2"/>
      <c r="J47" s="2"/>
      <c r="N47" s="2"/>
    </row>
    <row r="48" spans="1:14" s="83" customFormat="1">
      <c r="A48" s="84"/>
      <c r="B48" s="2"/>
      <c r="C48" s="2"/>
      <c r="D48" s="2"/>
      <c r="E48" s="2"/>
      <c r="F48" s="2"/>
      <c r="G48" s="2"/>
      <c r="H48" s="2"/>
      <c r="I48" s="2"/>
      <c r="J48" s="2"/>
      <c r="N48" s="2"/>
    </row>
    <row r="49" spans="1:15" s="83" customFormat="1">
      <c r="A49" s="84"/>
      <c r="B49" s="2"/>
      <c r="C49" s="2"/>
      <c r="D49" s="2"/>
      <c r="E49" s="2"/>
      <c r="F49" s="2"/>
      <c r="G49" s="2"/>
      <c r="H49" s="2"/>
      <c r="I49" s="2"/>
      <c r="J49" s="2"/>
      <c r="N49" s="2"/>
    </row>
    <row r="50" spans="1:15" s="83" customFormat="1">
      <c r="A50" s="84"/>
      <c r="B50" s="2"/>
      <c r="C50" s="2"/>
      <c r="D50" s="2"/>
      <c r="E50" s="2"/>
      <c r="F50" s="2"/>
      <c r="G50" s="2"/>
      <c r="H50" s="2"/>
      <c r="I50" s="2"/>
      <c r="J50" s="2"/>
      <c r="N50" s="2"/>
    </row>
    <row r="51" spans="1:15" s="83" customFormat="1">
      <c r="A51" s="84"/>
      <c r="B51" s="2"/>
      <c r="C51" s="2"/>
      <c r="D51" s="2"/>
      <c r="E51" s="2"/>
      <c r="F51" s="2"/>
      <c r="G51" s="2"/>
      <c r="H51" s="2"/>
      <c r="I51" s="2"/>
      <c r="J51" s="2"/>
      <c r="N51" s="2"/>
    </row>
    <row r="52" spans="1:15">
      <c r="K52" s="81"/>
      <c r="L52" s="81"/>
      <c r="M52" s="81"/>
    </row>
    <row r="53" spans="1:15">
      <c r="K53" s="81"/>
      <c r="L53" s="81"/>
      <c r="M53" s="81"/>
    </row>
    <row r="54" spans="1:15">
      <c r="K54" s="81"/>
      <c r="L54" s="81"/>
      <c r="M54" s="81"/>
    </row>
    <row r="55" spans="1:15">
      <c r="K55" s="81"/>
      <c r="L55" s="81"/>
      <c r="M55" s="81"/>
    </row>
    <row r="56" spans="1:15">
      <c r="K56" s="81"/>
      <c r="L56" s="81"/>
      <c r="M56" s="81"/>
    </row>
    <row r="57" spans="1:15">
      <c r="K57" s="81"/>
      <c r="L57" s="81"/>
      <c r="M57" s="81"/>
    </row>
    <row r="58" spans="1:15">
      <c r="I58" s="1" t="s">
        <v>1</v>
      </c>
      <c r="K58" s="81"/>
      <c r="L58" s="81"/>
      <c r="M58" s="81"/>
    </row>
    <row r="59" spans="1:15">
      <c r="I59" s="1" t="s">
        <v>604</v>
      </c>
      <c r="K59" s="81"/>
      <c r="L59" s="81"/>
      <c r="M59" s="81"/>
    </row>
    <row r="60" spans="1:15">
      <c r="K60" s="81"/>
      <c r="L60" s="81"/>
      <c r="M60" s="81"/>
    </row>
    <row r="61" spans="1:15" s="1" customFormat="1">
      <c r="A61" s="82"/>
      <c r="M61" s="81"/>
      <c r="O61" s="81"/>
    </row>
    <row r="62" spans="1:15" s="1" customFormat="1">
      <c r="A62" s="82"/>
      <c r="M62" s="81"/>
      <c r="O62" s="81"/>
    </row>
    <row r="63" spans="1:15" s="1" customFormat="1">
      <c r="A63" s="82"/>
      <c r="M63" s="81"/>
      <c r="O63" s="81"/>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xr:uid="{00000000-0002-0000-1700-000000000000}"/>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pageSetUpPr fitToPage="1"/>
  </sheetPr>
  <dimension ref="A1:P39"/>
  <sheetViews>
    <sheetView showGridLines="0" tabSelected="1" view="pageBreakPreview" zoomScale="115" zoomScaleNormal="100" zoomScaleSheetLayoutView="115" workbookViewId="0">
      <selection activeCell="B33" sqref="B33:F33"/>
    </sheetView>
  </sheetViews>
  <sheetFormatPr defaultColWidth="9.140625" defaultRowHeight="12.75"/>
  <cols>
    <col min="1" max="1" width="2.42578125" style="38" customWidth="1"/>
    <col min="2" max="2" width="3.42578125" style="1" customWidth="1"/>
    <col min="3" max="3" width="3.5703125" style="1" customWidth="1"/>
    <col min="4" max="4" width="12.5703125" style="1" customWidth="1"/>
    <col min="5" max="5" width="13" style="1" customWidth="1"/>
    <col min="6" max="6" width="5.5703125" style="1" customWidth="1"/>
    <col min="7" max="7" width="1.85546875" style="1" customWidth="1"/>
    <col min="8" max="8" width="9.140625" style="1"/>
    <col min="9" max="9" width="15" style="1" customWidth="1"/>
    <col min="10" max="10" width="3" style="1" customWidth="1"/>
    <col min="11" max="11" width="3.140625" style="1" customWidth="1"/>
    <col min="12" max="12" width="13" style="1" customWidth="1"/>
    <col min="13" max="13" width="1.85546875" style="1" bestFit="1" customWidth="1"/>
    <col min="14" max="14" width="10.85546875" style="1" customWidth="1"/>
    <col min="15" max="15" width="1.28515625" style="1" customWidth="1"/>
    <col min="16" max="16" width="7.42578125" style="1" customWidth="1"/>
    <col min="17" max="16384" width="9.140625" style="1"/>
  </cols>
  <sheetData>
    <row r="1" spans="1:16" s="26" customFormat="1" ht="15">
      <c r="A1" s="220"/>
      <c r="B1" s="193"/>
      <c r="C1" s="193"/>
      <c r="D1" s="193"/>
      <c r="E1" s="193"/>
      <c r="F1" s="193"/>
      <c r="G1" s="193"/>
      <c r="H1" s="1372" t="s">
        <v>382</v>
      </c>
      <c r="I1" s="790"/>
      <c r="J1" s="790"/>
      <c r="K1" s="790"/>
      <c r="L1" s="790"/>
      <c r="M1" s="790"/>
      <c r="N1" s="734">
        <f>IF(Cover!H12&gt;0, Cover!H12,"")</f>
        <v>2024</v>
      </c>
      <c r="O1" s="641"/>
      <c r="P1" s="644"/>
    </row>
    <row r="2" spans="1:16" s="100" customFormat="1" ht="15">
      <c r="A2" s="220"/>
      <c r="B2" s="102"/>
      <c r="C2" s="1383" t="s">
        <v>29</v>
      </c>
      <c r="D2" s="916"/>
      <c r="E2" s="1365" t="str">
        <f>IF(Cover!A1&gt;0, Cover!A1, "")</f>
        <v xml:space="preserve">Seven Springs Sewer &amp; Water LLC </v>
      </c>
      <c r="F2" s="895"/>
      <c r="G2" s="895"/>
      <c r="H2" s="895"/>
      <c r="I2" s="895"/>
      <c r="J2" s="895"/>
      <c r="K2" s="895"/>
      <c r="L2" s="895"/>
      <c r="M2" s="895"/>
      <c r="N2" s="895"/>
      <c r="O2"/>
      <c r="P2"/>
    </row>
    <row r="3" spans="1:16" s="100" customFormat="1" ht="15">
      <c r="A3" s="220"/>
      <c r="B3" s="102"/>
      <c r="C3" s="102"/>
      <c r="D3" s="101"/>
      <c r="E3" s="101"/>
      <c r="G3" s="194"/>
      <c r="H3" s="189"/>
      <c r="I3" s="189"/>
      <c r="J3" s="189"/>
      <c r="K3" s="189"/>
      <c r="L3" s="189"/>
      <c r="M3" s="189"/>
      <c r="N3" s="189"/>
      <c r="O3" s="189"/>
      <c r="P3" s="195"/>
    </row>
    <row r="4" spans="1:16" ht="12.75" customHeight="1">
      <c r="A4" s="220"/>
      <c r="B4" s="444"/>
      <c r="C4" s="445"/>
      <c r="D4" s="445"/>
      <c r="E4" s="445"/>
      <c r="F4" s="445"/>
      <c r="G4" s="445"/>
      <c r="H4" s="445"/>
      <c r="I4" s="445"/>
      <c r="J4" s="445"/>
      <c r="K4" s="445"/>
      <c r="L4" s="445"/>
      <c r="M4" s="445"/>
      <c r="N4" s="445"/>
      <c r="O4" s="446"/>
      <c r="P4" s="91"/>
    </row>
    <row r="5" spans="1:16" ht="15.75" customHeight="1">
      <c r="A5" s="220"/>
      <c r="B5" s="447"/>
      <c r="C5" s="91"/>
      <c r="D5" s="1366" t="s">
        <v>321</v>
      </c>
      <c r="E5" s="1366"/>
      <c r="F5" s="1366"/>
      <c r="G5" s="1366"/>
      <c r="H5" s="1366"/>
      <c r="I5" s="1366"/>
      <c r="J5" s="1366"/>
      <c r="K5" s="1366"/>
      <c r="L5" s="1366"/>
      <c r="M5" s="1366"/>
      <c r="N5" s="1366"/>
      <c r="O5" s="448"/>
      <c r="P5" s="91"/>
    </row>
    <row r="6" spans="1:16" ht="12.75" customHeight="1">
      <c r="A6" s="220"/>
      <c r="B6" s="447"/>
      <c r="C6" s="91"/>
      <c r="D6" s="91"/>
      <c r="E6" s="91"/>
      <c r="F6" s="91"/>
      <c r="G6" s="91"/>
      <c r="H6" s="91"/>
      <c r="I6" s="91"/>
      <c r="J6" s="91"/>
      <c r="K6" s="91"/>
      <c r="L6" s="91"/>
      <c r="M6" s="91"/>
      <c r="N6" s="91"/>
      <c r="O6" s="449"/>
      <c r="P6" s="91"/>
    </row>
    <row r="7" spans="1:16" s="80" customFormat="1" ht="46.5" customHeight="1">
      <c r="A7" s="220"/>
      <c r="B7" s="634"/>
      <c r="C7" s="1384" t="s">
        <v>567</v>
      </c>
      <c r="D7" s="1385"/>
      <c r="E7" s="1385"/>
      <c r="F7" s="1385"/>
      <c r="G7" s="1385"/>
      <c r="H7" s="1385"/>
      <c r="I7" s="1385"/>
      <c r="J7" s="1385"/>
      <c r="K7" s="1385"/>
      <c r="L7" s="1385"/>
      <c r="M7" s="1385"/>
      <c r="N7" s="1385"/>
      <c r="O7" s="450"/>
      <c r="P7" s="439"/>
    </row>
    <row r="8" spans="1:16" ht="15.75" customHeight="1">
      <c r="A8" s="220"/>
      <c r="B8" s="447"/>
      <c r="C8" s="91"/>
      <c r="D8" s="1366" t="s">
        <v>320</v>
      </c>
      <c r="E8" s="1366"/>
      <c r="F8" s="1366"/>
      <c r="G8" s="1366"/>
      <c r="H8" s="1366"/>
      <c r="I8" s="1366"/>
      <c r="J8" s="1366"/>
      <c r="K8" s="1366"/>
      <c r="L8" s="1366"/>
      <c r="M8" s="1366"/>
      <c r="N8" s="1366"/>
      <c r="O8" s="448"/>
      <c r="P8" s="91"/>
    </row>
    <row r="9" spans="1:16" ht="12.75" customHeight="1">
      <c r="A9" s="220"/>
      <c r="B9" s="447"/>
      <c r="C9" s="91"/>
      <c r="D9" s="91"/>
      <c r="E9" s="91"/>
      <c r="F9" s="91"/>
      <c r="G9" s="91"/>
      <c r="H9" s="91"/>
      <c r="I9" s="91"/>
      <c r="J9" s="91"/>
      <c r="K9" s="91"/>
      <c r="L9" s="91"/>
      <c r="M9" s="91"/>
      <c r="N9" s="91"/>
      <c r="O9" s="449"/>
      <c r="P9" s="91"/>
    </row>
    <row r="10" spans="1:16" ht="23.25">
      <c r="A10" s="220"/>
      <c r="B10" s="451"/>
      <c r="C10" s="1371" t="s">
        <v>319</v>
      </c>
      <c r="D10" s="790"/>
      <c r="E10" s="1369" t="s">
        <v>647</v>
      </c>
      <c r="F10" s="1369"/>
      <c r="G10" s="1369"/>
      <c r="H10" s="1369"/>
      <c r="I10" s="1369"/>
      <c r="J10" s="98" t="s">
        <v>316</v>
      </c>
      <c r="K10" s="91"/>
      <c r="L10" s="91"/>
      <c r="M10" s="91"/>
      <c r="N10" s="91"/>
      <c r="O10" s="449"/>
      <c r="P10" s="91"/>
    </row>
    <row r="11" spans="1:16" ht="23.25">
      <c r="A11" s="220"/>
      <c r="B11" s="447"/>
      <c r="C11" s="99"/>
      <c r="D11" s="91"/>
      <c r="E11" s="1376"/>
      <c r="F11" s="790"/>
      <c r="G11" s="790"/>
      <c r="H11" s="790"/>
      <c r="I11" s="790"/>
      <c r="J11" s="98" t="s">
        <v>316</v>
      </c>
      <c r="K11" s="97" t="s">
        <v>318</v>
      </c>
      <c r="L11" s="91"/>
      <c r="M11" s="91"/>
      <c r="N11" s="91"/>
      <c r="O11" s="449"/>
      <c r="P11" s="91"/>
    </row>
    <row r="12" spans="1:16" ht="23.25">
      <c r="A12" s="220"/>
      <c r="B12" s="451"/>
      <c r="C12" s="1370" t="s">
        <v>317</v>
      </c>
      <c r="D12" s="1370"/>
      <c r="E12" s="1369" t="s">
        <v>653</v>
      </c>
      <c r="F12" s="1369"/>
      <c r="G12" s="1369"/>
      <c r="H12" s="1369"/>
      <c r="I12" s="1369"/>
      <c r="J12" s="98" t="s">
        <v>316</v>
      </c>
      <c r="K12" s="91"/>
      <c r="L12" s="91"/>
      <c r="M12" s="91"/>
      <c r="N12" s="91"/>
      <c r="O12" s="449"/>
      <c r="P12" s="91"/>
    </row>
    <row r="13" spans="1:16" ht="35.1" customHeight="1">
      <c r="A13" s="217"/>
      <c r="B13" s="447"/>
      <c r="C13" s="91"/>
      <c r="D13" s="93"/>
      <c r="E13" s="1368" t="s">
        <v>633</v>
      </c>
      <c r="F13" s="1368"/>
      <c r="G13" s="1368"/>
      <c r="H13" s="1368"/>
      <c r="I13" s="1368"/>
      <c r="J13" s="1368"/>
      <c r="K13" s="1233"/>
      <c r="L13" s="1375" t="s">
        <v>315</v>
      </c>
      <c r="M13" s="1375"/>
      <c r="N13" s="1375"/>
      <c r="O13" s="829"/>
      <c r="P13" s="91"/>
    </row>
    <row r="14" spans="1:16" ht="15" customHeight="1">
      <c r="A14" s="217"/>
      <c r="B14" s="447"/>
      <c r="C14" s="91"/>
      <c r="D14" s="91"/>
      <c r="E14" s="1367" t="s">
        <v>384</v>
      </c>
      <c r="F14" s="1367"/>
      <c r="G14" s="1367"/>
      <c r="H14" s="1367"/>
      <c r="I14" s="1367"/>
      <c r="J14" s="1367"/>
      <c r="K14" s="842"/>
      <c r="L14" s="154"/>
      <c r="M14" s="154"/>
      <c r="N14" s="154"/>
      <c r="O14" s="452"/>
      <c r="P14" s="91"/>
    </row>
    <row r="15" spans="1:16" ht="35.1" customHeight="1">
      <c r="A15" s="217"/>
      <c r="B15" s="447"/>
      <c r="C15" s="1371" t="s">
        <v>314</v>
      </c>
      <c r="D15" s="807"/>
      <c r="E15" s="1368" t="s">
        <v>648</v>
      </c>
      <c r="F15" s="1368"/>
      <c r="G15" s="1368"/>
      <c r="H15" s="1368"/>
      <c r="I15" s="1368"/>
      <c r="J15" s="1368"/>
      <c r="K15" s="1368"/>
      <c r="L15" s="1368"/>
      <c r="M15" s="1368"/>
      <c r="N15" s="1368"/>
      <c r="O15" s="453"/>
      <c r="P15" s="91"/>
    </row>
    <row r="16" spans="1:16" ht="15" customHeight="1">
      <c r="A16" s="217"/>
      <c r="B16" s="447"/>
      <c r="C16" s="91"/>
      <c r="E16" s="1367" t="s">
        <v>385</v>
      </c>
      <c r="F16" s="1367"/>
      <c r="G16" s="1367"/>
      <c r="H16" s="1367"/>
      <c r="I16" s="1367"/>
      <c r="J16" s="1367"/>
      <c r="K16" s="1367"/>
      <c r="L16" s="1367"/>
      <c r="M16" s="1367"/>
      <c r="N16" s="1367"/>
      <c r="O16" s="452"/>
      <c r="P16" s="91"/>
    </row>
    <row r="17" spans="1:16" ht="35.1" customHeight="1">
      <c r="A17" s="217"/>
      <c r="B17" s="447"/>
      <c r="C17" s="1370" t="s">
        <v>313</v>
      </c>
      <c r="D17" s="807"/>
      <c r="E17" s="1368" t="s">
        <v>649</v>
      </c>
      <c r="F17" s="1368"/>
      <c r="G17" s="1368"/>
      <c r="H17" s="1368"/>
      <c r="I17" s="1368"/>
      <c r="J17" s="1368"/>
      <c r="K17" s="1368"/>
      <c r="L17" s="1368"/>
      <c r="M17" s="1368"/>
      <c r="N17" s="1368"/>
      <c r="O17" s="453"/>
      <c r="P17" s="91"/>
    </row>
    <row r="18" spans="1:16" ht="15" customHeight="1">
      <c r="A18" s="217"/>
      <c r="B18" s="447"/>
      <c r="C18" s="91"/>
      <c r="E18" s="1367" t="s">
        <v>383</v>
      </c>
      <c r="F18" s="1367"/>
      <c r="G18" s="1367"/>
      <c r="H18" s="1367"/>
      <c r="I18" s="1367"/>
      <c r="J18" s="1367"/>
      <c r="K18" s="1367"/>
      <c r="L18" s="1367"/>
      <c r="M18" s="1367"/>
      <c r="N18" s="1367"/>
      <c r="O18" s="452"/>
      <c r="P18" s="91"/>
    </row>
    <row r="19" spans="1:16" ht="35.1" customHeight="1">
      <c r="A19" s="217"/>
      <c r="B19" s="447"/>
      <c r="C19" s="1371" t="s">
        <v>312</v>
      </c>
      <c r="D19" s="807"/>
      <c r="E19" s="1382" t="s">
        <v>652</v>
      </c>
      <c r="F19" s="1382"/>
      <c r="G19" s="1382"/>
      <c r="H19" s="1382"/>
      <c r="I19" s="1382"/>
      <c r="J19" s="1382"/>
      <c r="K19" s="1382"/>
      <c r="L19" s="1382"/>
      <c r="M19" s="1382"/>
      <c r="N19" s="1382"/>
      <c r="O19" s="454" t="s">
        <v>300</v>
      </c>
      <c r="P19" s="91"/>
    </row>
    <row r="20" spans="1:16" ht="15" customHeight="1">
      <c r="A20" s="217"/>
      <c r="B20" s="455"/>
      <c r="C20" s="1377" t="s">
        <v>564</v>
      </c>
      <c r="D20" s="1377"/>
      <c r="E20" s="1377"/>
      <c r="F20" s="1377"/>
      <c r="G20" s="1377"/>
      <c r="H20" s="1377"/>
      <c r="I20" s="1377"/>
      <c r="J20" s="1377"/>
      <c r="K20" s="1377"/>
      <c r="L20" s="1377"/>
      <c r="M20" s="1377"/>
      <c r="N20" s="1377"/>
      <c r="O20" s="630"/>
      <c r="P20"/>
    </row>
    <row r="21" spans="1:16" ht="12.75" customHeight="1">
      <c r="A21" s="217"/>
      <c r="B21" s="1390"/>
      <c r="C21" s="790"/>
      <c r="D21" s="790"/>
      <c r="E21" s="790"/>
      <c r="F21" s="790"/>
      <c r="G21" s="790"/>
      <c r="H21" s="790"/>
      <c r="I21" s="790"/>
      <c r="J21" s="790"/>
      <c r="K21" s="790"/>
      <c r="L21" s="790"/>
      <c r="M21" s="790"/>
      <c r="N21" s="790"/>
      <c r="O21" s="824"/>
      <c r="P21"/>
    </row>
    <row r="22" spans="1:16" ht="63.75" customHeight="1">
      <c r="A22" s="217"/>
      <c r="B22" s="456"/>
      <c r="C22" s="1389" t="s">
        <v>601</v>
      </c>
      <c r="D22" s="1389"/>
      <c r="E22" s="1389"/>
      <c r="F22" s="1389"/>
      <c r="G22" s="1389"/>
      <c r="H22" s="1389"/>
      <c r="I22" s="1389"/>
      <c r="J22" s="1389"/>
      <c r="K22" s="1389"/>
      <c r="L22" s="1389"/>
      <c r="M22" s="1389"/>
      <c r="N22" s="1389"/>
      <c r="O22" s="457"/>
      <c r="P22" s="440"/>
    </row>
    <row r="23" spans="1:16" ht="24.95" customHeight="1">
      <c r="A23" s="217"/>
      <c r="B23" s="447"/>
      <c r="C23" s="91"/>
      <c r="D23" s="97" t="s">
        <v>311</v>
      </c>
      <c r="E23" s="1380" t="s">
        <v>310</v>
      </c>
      <c r="F23" s="1381"/>
      <c r="G23" s="97" t="s">
        <v>302</v>
      </c>
      <c r="H23" s="640">
        <f>IF(Cover!H12&gt;0, Cover!H12, "")</f>
        <v>2024</v>
      </c>
      <c r="I23" s="1375" t="s">
        <v>309</v>
      </c>
      <c r="J23" s="1386"/>
      <c r="K23" s="1387" t="s">
        <v>308</v>
      </c>
      <c r="L23" s="1388"/>
      <c r="M23" s="91" t="s">
        <v>302</v>
      </c>
      <c r="N23" s="640">
        <f>IF(Cover!H12&gt;0, Cover!H12, "")</f>
        <v>2024</v>
      </c>
      <c r="O23" s="458"/>
      <c r="P23" s="91"/>
    </row>
    <row r="24" spans="1:16" ht="15" customHeight="1">
      <c r="A24" s="217"/>
      <c r="B24" s="447"/>
      <c r="C24" s="91"/>
      <c r="D24" s="97"/>
      <c r="E24" s="1378" t="s">
        <v>307</v>
      </c>
      <c r="F24" s="1378"/>
      <c r="G24" s="96"/>
      <c r="H24" s="94" t="s">
        <v>306</v>
      </c>
      <c r="I24" s="95"/>
      <c r="J24" s="94"/>
      <c r="K24" s="1378" t="s">
        <v>307</v>
      </c>
      <c r="L24" s="1379"/>
      <c r="M24" s="154"/>
      <c r="N24" s="94" t="s">
        <v>306</v>
      </c>
      <c r="O24" s="452"/>
      <c r="P24" s="91"/>
    </row>
    <row r="25" spans="1:16" ht="45" customHeight="1">
      <c r="A25" s="217"/>
      <c r="B25" s="447"/>
      <c r="C25" s="91"/>
      <c r="D25" s="91"/>
      <c r="E25" s="91"/>
      <c r="F25" s="91"/>
      <c r="G25" s="636"/>
      <c r="H25" s="1079" t="s">
        <v>657</v>
      </c>
      <c r="I25" s="1079"/>
      <c r="J25" s="1079"/>
      <c r="K25" s="1079"/>
      <c r="L25" s="1079"/>
      <c r="M25" s="1079"/>
      <c r="N25" s="1079"/>
      <c r="O25" s="453"/>
      <c r="P25" s="91"/>
    </row>
    <row r="26" spans="1:16" ht="15" customHeight="1">
      <c r="A26" s="217"/>
      <c r="B26" s="447"/>
      <c r="C26" s="91"/>
      <c r="D26" s="91"/>
      <c r="E26" s="91"/>
      <c r="F26" s="91"/>
      <c r="G26" s="91"/>
      <c r="H26" s="1367" t="s">
        <v>305</v>
      </c>
      <c r="I26" s="1367"/>
      <c r="J26" s="1367"/>
      <c r="K26" s="1367"/>
      <c r="L26" s="1367"/>
      <c r="M26" s="1367"/>
      <c r="N26" s="1367"/>
      <c r="O26" s="452"/>
      <c r="P26" s="91"/>
    </row>
    <row r="27" spans="1:16" s="80" customFormat="1" ht="12" customHeight="1">
      <c r="A27" s="218"/>
      <c r="B27" s="1393"/>
      <c r="C27" s="1394"/>
      <c r="D27" s="1394"/>
      <c r="E27" s="1394"/>
      <c r="F27" s="1394"/>
      <c r="G27" s="1398" t="s">
        <v>603</v>
      </c>
      <c r="H27" s="1399"/>
      <c r="I27" s="1399"/>
      <c r="J27" s="1399"/>
      <c r="K27" s="1399"/>
      <c r="L27" s="1399"/>
      <c r="M27" s="1399"/>
      <c r="N27" s="1399"/>
      <c r="O27" s="1400"/>
      <c r="P27" s="441"/>
    </row>
    <row r="28" spans="1:16" ht="35.1" customHeight="1">
      <c r="A28" s="217"/>
      <c r="B28" s="447"/>
      <c r="C28" s="91"/>
      <c r="D28" s="1383" t="s">
        <v>565</v>
      </c>
      <c r="E28" s="916"/>
      <c r="F28" s="916"/>
      <c r="G28" s="916"/>
      <c r="H28" s="916"/>
      <c r="I28" s="916"/>
      <c r="J28" s="916"/>
      <c r="K28" s="916"/>
      <c r="L28" s="916"/>
      <c r="M28" s="916"/>
      <c r="N28" s="916"/>
      <c r="O28" s="459"/>
      <c r="P28" s="91"/>
    </row>
    <row r="29" spans="1:16" ht="20.100000000000001" customHeight="1">
      <c r="A29" s="217"/>
      <c r="B29" s="447"/>
      <c r="C29" s="91"/>
      <c r="D29" s="189" t="s">
        <v>304</v>
      </c>
      <c r="E29" s="1391" t="s">
        <v>658</v>
      </c>
      <c r="F29" s="1391"/>
      <c r="G29" s="1405"/>
      <c r="H29" s="633" t="s">
        <v>303</v>
      </c>
      <c r="I29" s="1391" t="s">
        <v>656</v>
      </c>
      <c r="J29" s="1391"/>
      <c r="K29" s="93" t="s">
        <v>302</v>
      </c>
      <c r="L29" s="92">
        <v>2025</v>
      </c>
      <c r="M29" s="633" t="s">
        <v>301</v>
      </c>
      <c r="N29" s="828"/>
      <c r="O29" s="824"/>
      <c r="P29" s="91"/>
    </row>
    <row r="30" spans="1:16" s="88" customFormat="1" ht="20.100000000000001" customHeight="1">
      <c r="A30" s="219"/>
      <c r="B30" s="460"/>
      <c r="C30" s="196"/>
      <c r="D30" s="1367" t="s">
        <v>563</v>
      </c>
      <c r="E30" s="1367"/>
      <c r="F30" s="1367"/>
      <c r="G30" s="637"/>
      <c r="H30" s="1406">
        <v>46703</v>
      </c>
      <c r="I30" s="805"/>
      <c r="J30" s="805"/>
      <c r="K30" s="805"/>
      <c r="L30" s="805"/>
      <c r="M30" s="91" t="s">
        <v>300</v>
      </c>
      <c r="N30" s="632"/>
      <c r="O30" s="461"/>
      <c r="P30" s="196"/>
    </row>
    <row r="31" spans="1:16" ht="84.95" customHeight="1">
      <c r="A31" s="217"/>
      <c r="B31" s="447"/>
      <c r="C31" s="91"/>
      <c r="D31"/>
      <c r="E31"/>
      <c r="F31"/>
      <c r="G31" s="631"/>
      <c r="H31" s="1392" t="s">
        <v>659</v>
      </c>
      <c r="I31" s="1392"/>
      <c r="J31" s="1392"/>
      <c r="K31" s="1392"/>
      <c r="L31" s="1392"/>
      <c r="M31" s="1392"/>
      <c r="N31" s="1392"/>
      <c r="O31" s="453"/>
      <c r="P31" s="91"/>
    </row>
    <row r="32" spans="1:16" ht="15" customHeight="1">
      <c r="A32" s="217"/>
      <c r="B32" s="462"/>
      <c r="C32"/>
      <c r="D32"/>
      <c r="E32"/>
      <c r="F32"/>
      <c r="G32" s="635"/>
      <c r="H32" s="1403" t="s">
        <v>299</v>
      </c>
      <c r="I32" s="1403"/>
      <c r="J32" s="1403"/>
      <c r="K32" s="1403"/>
      <c r="L32" s="1403"/>
      <c r="M32" s="1403"/>
      <c r="N32" s="1403"/>
      <c r="O32" s="454"/>
      <c r="P32" s="103"/>
    </row>
    <row r="33" spans="1:16" s="192" customFormat="1" ht="12.75" customHeight="1">
      <c r="A33" s="218"/>
      <c r="B33" s="1373"/>
      <c r="C33" s="1374"/>
      <c r="D33" s="1374"/>
      <c r="E33" s="1374"/>
      <c r="F33" s="1374"/>
      <c r="G33" s="638"/>
      <c r="H33" s="1401" t="s">
        <v>603</v>
      </c>
      <c r="I33" s="1402"/>
      <c r="J33" s="1402"/>
      <c r="K33" s="1402"/>
      <c r="L33" s="1402"/>
      <c r="M33" s="1402"/>
      <c r="N33" s="1402"/>
      <c r="O33" s="639"/>
      <c r="P33" s="442"/>
    </row>
    <row r="34" spans="1:16" s="192" customFormat="1" ht="23.25" customHeight="1">
      <c r="A34" s="218"/>
      <c r="B34" s="647"/>
      <c r="C34" s="651"/>
      <c r="D34" s="651"/>
      <c r="E34" s="651"/>
      <c r="F34" s="651"/>
      <c r="G34" s="638"/>
      <c r="H34" s="1407">
        <v>23950573</v>
      </c>
      <c r="I34" s="1408"/>
      <c r="J34" s="1408"/>
      <c r="K34" s="1408"/>
      <c r="L34" s="1408"/>
      <c r="M34" s="1408"/>
      <c r="N34" s="1408"/>
      <c r="O34" s="639"/>
      <c r="P34" s="442"/>
    </row>
    <row r="35" spans="1:16" s="192" customFormat="1" ht="12.75" customHeight="1">
      <c r="A35" s="218"/>
      <c r="B35" s="647"/>
      <c r="C35" s="651"/>
      <c r="D35" s="651"/>
      <c r="E35" s="651"/>
      <c r="F35" s="651"/>
      <c r="G35" s="638"/>
      <c r="H35" s="1409" t="s">
        <v>582</v>
      </c>
      <c r="I35" s="1410"/>
      <c r="J35" s="1410"/>
      <c r="K35" s="1410"/>
      <c r="L35" s="1410"/>
      <c r="M35" s="1410"/>
      <c r="N35" s="1410"/>
      <c r="O35" s="639"/>
      <c r="P35" s="442"/>
    </row>
    <row r="36" spans="1:16" ht="45" customHeight="1">
      <c r="B36" s="1395" t="s">
        <v>602</v>
      </c>
      <c r="C36" s="1396"/>
      <c r="D36" s="1396"/>
      <c r="E36" s="1396"/>
      <c r="F36" s="1396"/>
      <c r="G36" s="1396"/>
      <c r="H36" s="1396"/>
      <c r="I36" s="1396"/>
      <c r="J36" s="1396"/>
      <c r="K36" s="1396"/>
      <c r="L36" s="1396"/>
      <c r="M36" s="1396"/>
      <c r="N36" s="1396"/>
      <c r="O36" s="1397"/>
      <c r="P36" s="443"/>
    </row>
    <row r="37" spans="1:16" ht="9" customHeight="1">
      <c r="A37" s="1404" t="s">
        <v>566</v>
      </c>
      <c r="B37" s="790"/>
      <c r="C37" s="790"/>
      <c r="D37" s="790"/>
      <c r="E37" s="790"/>
      <c r="F37" s="790"/>
      <c r="G37" s="790"/>
      <c r="H37" s="790"/>
      <c r="I37" s="790"/>
      <c r="J37" s="790"/>
      <c r="K37" s="790"/>
      <c r="L37" s="790"/>
      <c r="M37" s="790"/>
      <c r="N37" s="790"/>
      <c r="O37" s="790"/>
      <c r="P37" s="790"/>
    </row>
    <row r="38" spans="1:16" ht="15" customHeight="1">
      <c r="A38" s="790"/>
      <c r="B38" s="790"/>
      <c r="C38" s="790"/>
      <c r="D38" s="790"/>
      <c r="E38" s="790"/>
      <c r="F38" s="790"/>
      <c r="G38" s="790"/>
      <c r="H38" s="790"/>
      <c r="I38" s="790"/>
      <c r="J38" s="790"/>
      <c r="K38" s="790"/>
      <c r="L38" s="790"/>
      <c r="M38" s="790"/>
      <c r="N38" s="790"/>
      <c r="O38" s="790"/>
      <c r="P38" s="790"/>
    </row>
    <row r="39" spans="1:16" ht="0.75" hidden="1" customHeight="1">
      <c r="A39" s="783"/>
      <c r="B39" s="790"/>
      <c r="C39" s="790"/>
      <c r="D39" s="790"/>
      <c r="E39" s="790"/>
      <c r="F39" s="790"/>
      <c r="G39" s="790"/>
      <c r="H39" s="790"/>
      <c r="I39" s="790"/>
      <c r="J39" s="790"/>
      <c r="K39" s="790"/>
      <c r="L39" s="790"/>
      <c r="M39" s="790"/>
      <c r="N39" s="790"/>
      <c r="O39" s="790"/>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H23 N23">
    <cfRule type="cellIs" dxfId="1" priority="1" stopIfTrue="1" operator="equal">
      <formula>0</formula>
    </cfRule>
  </conditionalFormatting>
  <printOptions horizontalCentered="1"/>
  <pageMargins left="0.5" right="0.5" top="0.5" bottom="0.5" header="0.3" footer="0.3"/>
  <pageSetup scale="81"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P35"/>
  <sheetViews>
    <sheetView showGridLines="0" zoomScale="112" zoomScaleNormal="112" workbookViewId="0">
      <selection activeCell="E19" sqref="E19:N19"/>
    </sheetView>
  </sheetViews>
  <sheetFormatPr defaultRowHeight="15"/>
  <cols>
    <col min="1" max="1" width="2.5703125" customWidth="1"/>
    <col min="9" max="10" width="8.85546875" customWidth="1"/>
  </cols>
  <sheetData>
    <row r="1" spans="1:16">
      <c r="A1" s="103"/>
      <c r="B1" s="740"/>
      <c r="C1" s="740"/>
      <c r="D1" s="740"/>
      <c r="E1" s="189"/>
      <c r="F1" s="790"/>
      <c r="G1" s="790"/>
      <c r="H1" s="914" t="s">
        <v>616</v>
      </c>
      <c r="I1" s="914"/>
      <c r="J1" s="914"/>
      <c r="K1" s="914"/>
      <c r="L1" s="914"/>
      <c r="M1" s="914"/>
      <c r="N1" s="805" t="str">
        <f>IF([1]Cover!H16&gt;0,[1]Cover!H16,"")</f>
        <v/>
      </c>
      <c r="O1" s="1233"/>
    </row>
    <row r="2" spans="1:16">
      <c r="A2" s="102"/>
      <c r="B2" s="102"/>
      <c r="C2" s="1367" t="s">
        <v>29</v>
      </c>
      <c r="D2" s="842"/>
      <c r="E2" s="1412" t="str">
        <f>IF([1]Cover!A1&gt;0, [1]Cover!A1, " ")</f>
        <v xml:space="preserve"> </v>
      </c>
      <c r="F2" s="826"/>
      <c r="G2" s="826"/>
      <c r="H2" s="826"/>
      <c r="I2" s="826"/>
      <c r="J2" s="826"/>
      <c r="K2" s="826"/>
      <c r="L2" s="826"/>
      <c r="M2" s="826"/>
      <c r="N2" s="826"/>
      <c r="O2" s="826"/>
      <c r="P2" s="172"/>
    </row>
    <row r="3" spans="1:16">
      <c r="A3" s="102"/>
      <c r="B3" s="102"/>
      <c r="C3" s="102"/>
      <c r="D3" s="101"/>
      <c r="E3" s="101"/>
      <c r="F3" s="741"/>
      <c r="G3" s="741"/>
      <c r="H3" s="1411"/>
      <c r="I3" s="1411"/>
      <c r="J3" s="1411"/>
      <c r="K3" s="1411"/>
      <c r="L3" s="1411"/>
      <c r="M3" s="1411"/>
      <c r="N3" s="1411"/>
      <c r="O3" s="1411"/>
      <c r="P3" s="1372"/>
    </row>
    <row r="4" spans="1:16">
      <c r="A4" s="91"/>
      <c r="B4" s="444"/>
      <c r="C4" s="445"/>
      <c r="D4" s="768"/>
      <c r="E4" s="768"/>
      <c r="F4" s="742"/>
      <c r="G4" s="742"/>
      <c r="H4" s="742"/>
      <c r="I4" s="742"/>
      <c r="J4" s="742"/>
      <c r="K4" s="742"/>
      <c r="L4" s="742"/>
      <c r="M4" s="742"/>
      <c r="N4" s="742"/>
      <c r="O4" s="743"/>
      <c r="P4" s="744"/>
    </row>
    <row r="5" spans="1:16">
      <c r="A5" s="91"/>
      <c r="B5" s="447"/>
      <c r="C5" s="91"/>
      <c r="D5" s="91"/>
      <c r="E5" s="91"/>
      <c r="F5" s="91"/>
      <c r="G5" s="91"/>
      <c r="H5" s="91"/>
      <c r="I5" s="91"/>
      <c r="J5" s="91"/>
      <c r="K5" s="91"/>
      <c r="L5" s="91"/>
      <c r="M5" s="91"/>
      <c r="N5" s="91"/>
      <c r="O5" s="449"/>
      <c r="P5" s="91"/>
    </row>
    <row r="6" spans="1:16" ht="15.75">
      <c r="A6" s="91"/>
      <c r="B6" s="447"/>
      <c r="C6" s="1366" t="s">
        <v>321</v>
      </c>
      <c r="D6" s="1366"/>
      <c r="E6" s="1366"/>
      <c r="F6" s="1366"/>
      <c r="G6" s="1366"/>
      <c r="H6" s="1366"/>
      <c r="I6" s="1366"/>
      <c r="J6" s="1366"/>
      <c r="K6" s="1366"/>
      <c r="L6" s="1366"/>
      <c r="M6" s="1366"/>
      <c r="N6" s="1366"/>
      <c r="O6" s="759"/>
      <c r="P6" s="745"/>
    </row>
    <row r="7" spans="1:16">
      <c r="A7" s="91"/>
      <c r="B7" s="447"/>
      <c r="C7" s="91"/>
      <c r="D7" s="91"/>
      <c r="E7" s="91"/>
      <c r="F7" s="91"/>
      <c r="G7" s="91"/>
      <c r="H7" s="91"/>
      <c r="I7" s="91"/>
      <c r="J7" s="91"/>
      <c r="K7" s="91"/>
      <c r="L7" s="91"/>
      <c r="M7" s="91"/>
      <c r="N7" s="91"/>
      <c r="O7" s="449"/>
      <c r="P7" s="91"/>
    </row>
    <row r="8" spans="1:16" ht="33" customHeight="1">
      <c r="A8" s="746"/>
      <c r="B8" s="634"/>
      <c r="C8" s="1384" t="s">
        <v>624</v>
      </c>
      <c r="D8" s="1415"/>
      <c r="E8" s="1415"/>
      <c r="F8" s="1415"/>
      <c r="G8" s="1415"/>
      <c r="H8" s="1415"/>
      <c r="I8" s="1415"/>
      <c r="J8" s="1415"/>
      <c r="K8" s="1415"/>
      <c r="L8" s="1415"/>
      <c r="M8" s="1415"/>
      <c r="N8" s="1415"/>
      <c r="O8" s="747"/>
      <c r="P8" s="763"/>
    </row>
    <row r="9" spans="1:16" ht="14.45" customHeight="1">
      <c r="A9" s="746"/>
      <c r="B9" s="634"/>
      <c r="C9" s="763"/>
      <c r="D9" s="763"/>
      <c r="E9" s="763"/>
      <c r="F9" s="763"/>
      <c r="G9" s="763"/>
      <c r="H9" s="763"/>
      <c r="I9" s="763"/>
      <c r="J9" s="763"/>
      <c r="K9" s="763"/>
      <c r="L9" s="763"/>
      <c r="M9" s="763"/>
      <c r="N9" s="763"/>
      <c r="O9" s="450"/>
      <c r="P9" s="763"/>
    </row>
    <row r="10" spans="1:16" ht="15.75">
      <c r="A10" s="91"/>
      <c r="B10" s="447"/>
      <c r="C10" s="91"/>
      <c r="D10" s="1366" t="s">
        <v>320</v>
      </c>
      <c r="E10" s="1366"/>
      <c r="F10" s="1366"/>
      <c r="G10" s="1366"/>
      <c r="H10" s="1366"/>
      <c r="I10" s="1366"/>
      <c r="J10" s="1366"/>
      <c r="K10" s="1366"/>
      <c r="L10" s="1366"/>
      <c r="M10" s="1366"/>
      <c r="N10" s="1366"/>
      <c r="O10" s="1416"/>
      <c r="P10" s="745"/>
    </row>
    <row r="11" spans="1:16">
      <c r="A11" s="91"/>
      <c r="B11" s="447"/>
      <c r="C11" s="91"/>
      <c r="D11" s="91"/>
      <c r="E11" s="91"/>
      <c r="F11" s="91"/>
      <c r="G11" s="91"/>
      <c r="H11" s="91"/>
      <c r="I11" s="91"/>
      <c r="J11" s="91"/>
      <c r="K11" s="91"/>
      <c r="L11" s="91"/>
      <c r="M11" s="91"/>
      <c r="N11" s="91"/>
      <c r="O11" s="449"/>
      <c r="P11" s="91"/>
    </row>
    <row r="12" spans="1:16" ht="23.25">
      <c r="A12" s="99"/>
      <c r="B12" s="748"/>
      <c r="C12" s="1371" t="s">
        <v>319</v>
      </c>
      <c r="D12" s="1417"/>
      <c r="E12" s="1369" t="s">
        <v>647</v>
      </c>
      <c r="F12" s="805"/>
      <c r="G12" s="805"/>
      <c r="H12" s="805"/>
      <c r="I12" s="805"/>
      <c r="J12" s="98" t="s">
        <v>316</v>
      </c>
      <c r="L12" s="91"/>
      <c r="M12" s="91"/>
      <c r="N12" s="91"/>
      <c r="O12" s="449"/>
      <c r="P12" s="91"/>
    </row>
    <row r="13" spans="1:16" ht="23.25">
      <c r="A13" s="91"/>
      <c r="B13" s="749"/>
      <c r="C13" s="99"/>
      <c r="D13" s="91"/>
      <c r="E13" s="99"/>
      <c r="F13" s="750"/>
      <c r="G13" s="750"/>
      <c r="H13" s="750"/>
      <c r="I13" s="750"/>
      <c r="J13" s="98" t="s">
        <v>316</v>
      </c>
      <c r="K13" s="97" t="s">
        <v>318</v>
      </c>
      <c r="M13" s="91"/>
      <c r="N13" s="91"/>
      <c r="O13" s="449"/>
      <c r="P13" s="91"/>
    </row>
    <row r="14" spans="1:16" ht="23.25">
      <c r="A14" s="99"/>
      <c r="B14" s="748"/>
      <c r="C14" s="1370" t="s">
        <v>317</v>
      </c>
      <c r="D14" s="1370"/>
      <c r="E14" s="1369" t="s">
        <v>653</v>
      </c>
      <c r="F14" s="805"/>
      <c r="G14" s="805"/>
      <c r="H14" s="805"/>
      <c r="I14" s="805"/>
      <c r="J14" s="98" t="s">
        <v>316</v>
      </c>
      <c r="L14" s="91"/>
      <c r="M14" s="91"/>
      <c r="N14" s="91"/>
      <c r="O14" s="449"/>
      <c r="P14" s="91"/>
    </row>
    <row r="15" spans="1:16" ht="30" customHeight="1">
      <c r="A15" s="91"/>
      <c r="B15" s="447"/>
      <c r="C15" s="91"/>
      <c r="D15" s="93"/>
      <c r="E15" s="1391" t="s">
        <v>633</v>
      </c>
      <c r="F15" s="1418"/>
      <c r="G15" s="1418"/>
      <c r="H15" s="1418"/>
      <c r="I15" s="1418"/>
      <c r="J15" s="1418"/>
      <c r="K15" s="93"/>
      <c r="L15" s="1371" t="s">
        <v>315</v>
      </c>
      <c r="M15" s="1238"/>
      <c r="N15" s="1238"/>
      <c r="O15" s="1239"/>
      <c r="P15" s="91"/>
    </row>
    <row r="16" spans="1:16" ht="37.9" customHeight="1">
      <c r="A16" s="91"/>
      <c r="B16" s="447"/>
      <c r="C16" s="91"/>
      <c r="D16" s="91"/>
      <c r="E16" s="1413" t="s">
        <v>617</v>
      </c>
      <c r="F16" s="1413"/>
      <c r="G16" s="1413"/>
      <c r="H16" s="1413"/>
      <c r="I16" s="1413"/>
      <c r="J16" s="1413"/>
      <c r="K16" s="1413"/>
      <c r="L16" s="154"/>
      <c r="M16" s="154"/>
      <c r="N16" s="154"/>
      <c r="O16" s="452"/>
      <c r="P16" s="154"/>
    </row>
    <row r="17" spans="1:16" ht="29.45" customHeight="1">
      <c r="A17" s="91"/>
      <c r="B17" s="447"/>
      <c r="C17" s="1371" t="s">
        <v>314</v>
      </c>
      <c r="D17" s="1238"/>
      <c r="E17" s="1368" t="s">
        <v>648</v>
      </c>
      <c r="F17" s="805"/>
      <c r="G17" s="805"/>
      <c r="H17" s="805"/>
      <c r="I17" s="805"/>
      <c r="J17" s="805"/>
      <c r="K17" s="805"/>
      <c r="L17" s="805"/>
      <c r="M17" s="805"/>
      <c r="N17" s="805"/>
      <c r="O17" s="453"/>
      <c r="P17" s="633"/>
    </row>
    <row r="18" spans="1:16" ht="31.9" customHeight="1">
      <c r="A18" s="91"/>
      <c r="B18" s="447"/>
      <c r="C18" s="91"/>
      <c r="D18" s="751"/>
      <c r="E18" s="1413" t="s">
        <v>618</v>
      </c>
      <c r="F18" s="1413"/>
      <c r="G18" s="1413"/>
      <c r="H18" s="1413"/>
      <c r="I18" s="1413"/>
      <c r="J18" s="1413"/>
      <c r="K18" s="1413"/>
      <c r="L18" s="1413"/>
      <c r="M18" s="1413"/>
      <c r="N18" s="1413"/>
      <c r="O18" s="1414"/>
      <c r="P18" s="154"/>
    </row>
    <row r="19" spans="1:16" ht="25.9" customHeight="1">
      <c r="A19" s="91"/>
      <c r="B19" s="447"/>
      <c r="C19" s="762" t="s">
        <v>313</v>
      </c>
      <c r="D19" s="91"/>
      <c r="E19" s="1391" t="s">
        <v>649</v>
      </c>
      <c r="F19" s="1418"/>
      <c r="G19" s="1418"/>
      <c r="H19" s="1418"/>
      <c r="I19" s="1418"/>
      <c r="J19" s="1418"/>
      <c r="K19" s="1418"/>
      <c r="L19" s="1418"/>
      <c r="M19" s="1418"/>
      <c r="N19" s="1418"/>
      <c r="O19" s="752"/>
      <c r="P19" s="633"/>
    </row>
    <row r="20" spans="1:16">
      <c r="A20" s="91"/>
      <c r="B20" s="447"/>
      <c r="C20" s="91"/>
      <c r="D20" s="751"/>
      <c r="E20" s="1413" t="s">
        <v>619</v>
      </c>
      <c r="F20" s="1413"/>
      <c r="G20" s="1413"/>
      <c r="H20" s="1413"/>
      <c r="I20" s="1413"/>
      <c r="J20" s="1413"/>
      <c r="K20" s="1413"/>
      <c r="L20" s="1413"/>
      <c r="M20" s="1413"/>
      <c r="N20" s="1413"/>
      <c r="O20" s="1414"/>
      <c r="P20" s="154"/>
    </row>
    <row r="21" spans="1:16" ht="37.9" customHeight="1">
      <c r="A21" s="91"/>
      <c r="B21" s="447"/>
      <c r="C21" s="1371" t="s">
        <v>312</v>
      </c>
      <c r="D21" s="1238"/>
      <c r="E21" s="1391" t="s">
        <v>652</v>
      </c>
      <c r="F21" s="1418"/>
      <c r="G21" s="1418"/>
      <c r="H21" s="1418"/>
      <c r="I21" s="1418"/>
      <c r="J21" s="1418"/>
      <c r="K21" s="1418"/>
      <c r="L21" s="1418"/>
      <c r="M21" s="1418"/>
      <c r="N21" s="1418"/>
      <c r="O21" s="752"/>
      <c r="P21" s="633"/>
    </row>
    <row r="22" spans="1:16" ht="27.6" customHeight="1">
      <c r="A22" s="91"/>
      <c r="B22" s="1390"/>
      <c r="C22" s="790"/>
      <c r="D22" s="790"/>
      <c r="E22" s="1413" t="s">
        <v>620</v>
      </c>
      <c r="F22" s="1413"/>
      <c r="G22" s="1413"/>
      <c r="H22" s="1413"/>
      <c r="I22" s="1413"/>
      <c r="J22" s="1413"/>
      <c r="K22" s="1413"/>
      <c r="L22" s="1413"/>
      <c r="M22" s="1413"/>
      <c r="N22" s="1413"/>
      <c r="O22" s="1414"/>
      <c r="P22" s="154"/>
    </row>
    <row r="23" spans="1:16" ht="15.6" customHeight="1">
      <c r="A23" s="91"/>
      <c r="B23" s="456"/>
      <c r="O23" s="753"/>
      <c r="P23" s="754"/>
    </row>
    <row r="24" spans="1:16" ht="37.9" customHeight="1">
      <c r="A24" s="91"/>
      <c r="B24" s="447"/>
      <c r="C24" s="1370" t="s">
        <v>311</v>
      </c>
      <c r="D24" s="1370"/>
      <c r="E24" s="1380" t="s">
        <v>310</v>
      </c>
      <c r="F24" s="1380"/>
      <c r="G24" s="91" t="s">
        <v>300</v>
      </c>
      <c r="H24" s="755" t="str">
        <f>IF([1]Cover!H16&gt;0,[1]Cover!H16,"")</f>
        <v/>
      </c>
      <c r="I24" s="1421" t="s">
        <v>621</v>
      </c>
      <c r="J24" s="1421"/>
      <c r="K24" s="1387" t="s">
        <v>308</v>
      </c>
      <c r="L24" s="1387"/>
      <c r="M24" s="756" t="s">
        <v>300</v>
      </c>
      <c r="N24" s="755" t="str">
        <f>IF([1]Cover!H16&gt;0,[1]Cover!H16,"")</f>
        <v/>
      </c>
      <c r="O24" s="453" t="str">
        <f>IF([1]Cover!H16&gt;0,[1]Cover!H16,"")</f>
        <v/>
      </c>
      <c r="P24" s="757"/>
    </row>
    <row r="25" spans="1:16">
      <c r="A25" s="91"/>
      <c r="B25" s="447"/>
      <c r="C25" s="91"/>
      <c r="D25" s="91"/>
      <c r="E25" s="1422" t="s">
        <v>307</v>
      </c>
      <c r="F25" s="1422"/>
      <c r="G25" s="95"/>
      <c r="H25" s="94" t="s">
        <v>306</v>
      </c>
      <c r="I25" s="154"/>
      <c r="J25" s="95"/>
      <c r="K25" s="1422" t="s">
        <v>307</v>
      </c>
      <c r="L25" s="1422"/>
      <c r="M25" s="154"/>
      <c r="N25" s="94" t="s">
        <v>306</v>
      </c>
      <c r="O25" s="452"/>
      <c r="P25" s="154"/>
    </row>
    <row r="26" spans="1:16">
      <c r="A26" s="91"/>
      <c r="B26" s="447"/>
      <c r="C26" s="91"/>
      <c r="D26" s="91"/>
      <c r="E26" s="94"/>
      <c r="F26" s="761"/>
      <c r="G26" s="95"/>
      <c r="H26" s="94"/>
      <c r="I26" s="154"/>
      <c r="J26" s="95"/>
      <c r="K26" s="94"/>
      <c r="L26" s="765"/>
      <c r="M26" s="154"/>
      <c r="N26" s="94"/>
      <c r="O26" s="452"/>
      <c r="P26" s="154"/>
    </row>
    <row r="27" spans="1:16" s="770" customFormat="1" ht="75.599999999999994" customHeight="1">
      <c r="A27" s="636"/>
      <c r="B27" s="769"/>
      <c r="C27" s="1423" t="s">
        <v>626</v>
      </c>
      <c r="D27" s="1423"/>
      <c r="E27" s="1423"/>
      <c r="F27" s="1423"/>
      <c r="G27" s="1423"/>
      <c r="H27" s="1423"/>
      <c r="I27" s="1423"/>
      <c r="J27" s="1423"/>
      <c r="K27" s="1423"/>
      <c r="L27" s="1423"/>
      <c r="M27" s="1423"/>
      <c r="N27" s="1423"/>
      <c r="O27" s="752"/>
      <c r="P27" s="93"/>
    </row>
    <row r="28" spans="1:16" s="770" customFormat="1" ht="54" customHeight="1">
      <c r="A28" s="636"/>
      <c r="B28" s="769"/>
      <c r="C28" s="1424" t="s">
        <v>627</v>
      </c>
      <c r="D28" s="1424"/>
      <c r="E28" s="1424"/>
      <c r="F28" s="1424"/>
      <c r="G28" s="1424"/>
      <c r="H28" s="1424"/>
      <c r="I28" s="1424"/>
      <c r="J28" s="1424"/>
      <c r="K28" s="1424"/>
      <c r="L28" s="1424"/>
      <c r="M28" s="1424"/>
      <c r="N28" s="1424"/>
      <c r="O28" s="752"/>
      <c r="P28" s="93"/>
    </row>
    <row r="29" spans="1:16" s="770" customFormat="1" ht="54.6" customHeight="1">
      <c r="A29" s="636"/>
      <c r="B29" s="769"/>
      <c r="C29" s="766"/>
      <c r="D29" s="767"/>
      <c r="E29" s="767"/>
      <c r="F29" s="767"/>
      <c r="G29" s="767"/>
      <c r="H29" s="767"/>
      <c r="I29" s="771"/>
      <c r="J29" s="771"/>
      <c r="K29" s="771"/>
      <c r="L29" s="771"/>
      <c r="M29" s="771"/>
      <c r="N29" s="771"/>
      <c r="O29" s="752"/>
      <c r="P29" s="93"/>
    </row>
    <row r="30" spans="1:16" ht="29.45" customHeight="1">
      <c r="A30" s="91"/>
      <c r="B30" s="447"/>
      <c r="C30" s="91"/>
      <c r="D30" s="91"/>
      <c r="E30" s="91"/>
      <c r="F30" s="91"/>
      <c r="G30" s="91"/>
      <c r="H30" s="1425" t="s">
        <v>628</v>
      </c>
      <c r="I30" s="1425"/>
      <c r="J30" s="1425"/>
      <c r="K30" s="1425"/>
      <c r="L30" s="1425"/>
      <c r="M30" s="1425"/>
      <c r="N30" s="1425"/>
      <c r="O30" s="1426"/>
      <c r="P30" s="154"/>
    </row>
    <row r="31" spans="1:16" ht="12" customHeight="1">
      <c r="A31" s="91"/>
      <c r="B31" s="447"/>
      <c r="C31" s="91"/>
      <c r="D31" s="91"/>
      <c r="E31" s="91"/>
      <c r="F31" s="91"/>
      <c r="G31" s="91"/>
      <c r="H31" s="1427" t="s">
        <v>622</v>
      </c>
      <c r="I31" s="1428"/>
      <c r="J31" s="1428"/>
      <c r="K31" s="1428"/>
      <c r="L31" s="1428"/>
      <c r="M31" s="1428"/>
      <c r="N31" s="1428"/>
      <c r="O31" s="1429"/>
      <c r="P31" s="758"/>
    </row>
    <row r="32" spans="1:16">
      <c r="A32" s="91"/>
      <c r="B32" s="447"/>
      <c r="C32" s="91"/>
      <c r="D32" s="91"/>
      <c r="E32" s="91"/>
      <c r="F32" s="636"/>
      <c r="G32" s="636"/>
      <c r="H32" s="636"/>
      <c r="I32" s="636"/>
      <c r="J32" s="636"/>
      <c r="K32" s="636"/>
      <c r="L32" s="636"/>
      <c r="M32" s="636"/>
      <c r="N32" s="91"/>
      <c r="O32" s="459"/>
      <c r="P32" s="189"/>
    </row>
    <row r="33" spans="1:16">
      <c r="A33" s="91"/>
      <c r="B33" s="447"/>
      <c r="O33" s="630"/>
      <c r="P33" s="751"/>
    </row>
    <row r="34" spans="1:16">
      <c r="A34" s="91"/>
      <c r="B34" s="1430" t="s">
        <v>623</v>
      </c>
      <c r="C34" s="1431"/>
      <c r="D34" s="1431"/>
      <c r="E34" s="1431"/>
      <c r="F34" s="1431"/>
      <c r="G34" s="1431"/>
      <c r="H34" s="1431"/>
      <c r="I34" s="1431"/>
      <c r="J34" s="1431"/>
      <c r="K34" s="1431"/>
      <c r="L34" s="1431"/>
      <c r="M34" s="1431"/>
      <c r="N34" s="1431"/>
      <c r="O34" s="1432"/>
      <c r="P34" s="760"/>
    </row>
    <row r="35" spans="1:16">
      <c r="A35" s="1419" t="s">
        <v>566</v>
      </c>
      <c r="B35" s="1420"/>
      <c r="C35" s="1420"/>
      <c r="D35" s="1420"/>
      <c r="E35" s="1420"/>
      <c r="F35" s="1420"/>
      <c r="G35" s="1420"/>
      <c r="H35" s="1420"/>
      <c r="I35" s="1420"/>
      <c r="J35" s="1420"/>
      <c r="K35" s="1420"/>
      <c r="L35" s="1420"/>
      <c r="M35" s="1420"/>
      <c r="N35" s="1420"/>
      <c r="O35" s="1420"/>
      <c r="P35" s="764"/>
    </row>
  </sheetData>
  <mergeCells count="37">
    <mergeCell ref="A35:O35"/>
    <mergeCell ref="C24:D24"/>
    <mergeCell ref="E24:F24"/>
    <mergeCell ref="I24:J24"/>
    <mergeCell ref="K24:L24"/>
    <mergeCell ref="E25:F25"/>
    <mergeCell ref="K25:L25"/>
    <mergeCell ref="C27:N27"/>
    <mergeCell ref="C28:N28"/>
    <mergeCell ref="H30:O30"/>
    <mergeCell ref="H31:O31"/>
    <mergeCell ref="B34:O34"/>
    <mergeCell ref="E19:N19"/>
    <mergeCell ref="E20:O20"/>
    <mergeCell ref="C21:D21"/>
    <mergeCell ref="E21:N21"/>
    <mergeCell ref="B22:D22"/>
    <mergeCell ref="E22:O22"/>
    <mergeCell ref="E18:O18"/>
    <mergeCell ref="C6:N6"/>
    <mergeCell ref="C8:N8"/>
    <mergeCell ref="D10:O10"/>
    <mergeCell ref="C12:D12"/>
    <mergeCell ref="E12:I12"/>
    <mergeCell ref="C14:D14"/>
    <mergeCell ref="E14:I14"/>
    <mergeCell ref="E15:J15"/>
    <mergeCell ref="L15:O15"/>
    <mergeCell ref="E16:K16"/>
    <mergeCell ref="C17:D17"/>
    <mergeCell ref="E17:N17"/>
    <mergeCell ref="H3:P3"/>
    <mergeCell ref="F1:G1"/>
    <mergeCell ref="H1:M1"/>
    <mergeCell ref="N1:O1"/>
    <mergeCell ref="C2:D2"/>
    <mergeCell ref="E2:O2"/>
  </mergeCells>
  <conditionalFormatting sqref="O5">
    <cfRule type="cellIs" dxfId="0" priority="1" stopIfTrue="1" operator="equal">
      <formula>0</formula>
    </cfRule>
  </conditionalFormatting>
  <pageMargins left="0.7" right="0.7" top="0.75" bottom="0.75" header="0.3" footer="0.3"/>
  <pageSetup scale="66" orientation="portrait"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48"/>
  <sheetViews>
    <sheetView showGridLines="0" view="pageBreakPreview" topLeftCell="A16" zoomScaleNormal="100" zoomScaleSheetLayoutView="100" workbookViewId="0">
      <selection activeCell="B4" sqref="B4:N4"/>
    </sheetView>
  </sheetViews>
  <sheetFormatPr defaultColWidth="2.7109375" defaultRowHeight="12.75"/>
  <cols>
    <col min="1" max="1" width="6" style="4" bestFit="1" customWidth="1"/>
    <col min="2" max="5" width="3.5703125" style="1" customWidth="1"/>
    <col min="6" max="6" width="21.28515625" style="1" customWidth="1"/>
    <col min="7" max="7" width="18.42578125" style="1" customWidth="1"/>
    <col min="8" max="9" width="3.7109375" style="1" customWidth="1"/>
    <col min="10" max="10" width="5.85546875" style="1" customWidth="1"/>
    <col min="11" max="11" width="3.7109375" style="1" customWidth="1"/>
    <col min="12" max="12" width="10.7109375" style="1" customWidth="1"/>
    <col min="13" max="13" width="15.7109375" style="1" customWidth="1"/>
    <col min="14" max="14" width="14" style="1" customWidth="1"/>
    <col min="15" max="261" width="9.140625" style="1" customWidth="1"/>
    <col min="262" max="16384" width="2.7109375" style="1"/>
  </cols>
  <sheetData>
    <row r="1" spans="1:17" ht="18" customHeight="1">
      <c r="A1" s="4">
        <v>1</v>
      </c>
      <c r="M1" s="29" t="s">
        <v>30</v>
      </c>
      <c r="N1" s="735">
        <f>IF(Cover!H12&gt;0, Cover!H12,"")</f>
        <v>2024</v>
      </c>
    </row>
    <row r="2" spans="1:17" ht="18" customHeight="1">
      <c r="A2" s="4">
        <v>2</v>
      </c>
      <c r="B2" s="831" t="s">
        <v>29</v>
      </c>
      <c r="C2" s="790"/>
      <c r="D2" s="790"/>
      <c r="E2" s="790"/>
      <c r="F2" s="883" t="str">
        <f>IF(Cover!A1&gt;0, Cover!A1, "")</f>
        <v xml:space="preserve">Seven Springs Sewer &amp; Water LLC </v>
      </c>
      <c r="G2" s="884"/>
      <c r="H2" s="884"/>
      <c r="I2" s="884"/>
      <c r="J2" s="884"/>
      <c r="K2" s="884"/>
      <c r="L2" s="884"/>
      <c r="M2" s="884"/>
      <c r="N2" s="884"/>
    </row>
    <row r="3" spans="1:17" ht="6.75" customHeight="1">
      <c r="B3" s="828"/>
      <c r="C3" s="828"/>
      <c r="D3" s="828"/>
      <c r="E3" s="828"/>
      <c r="F3" s="828"/>
      <c r="G3" s="828"/>
      <c r="H3" s="828"/>
      <c r="I3" s="828"/>
      <c r="J3" s="828"/>
      <c r="K3" s="828"/>
      <c r="L3" s="828"/>
      <c r="M3" s="828"/>
      <c r="N3" s="828"/>
    </row>
    <row r="4" spans="1:17" ht="18" customHeight="1">
      <c r="B4" s="882" t="s">
        <v>326</v>
      </c>
      <c r="C4" s="882"/>
      <c r="D4" s="882"/>
      <c r="E4" s="882"/>
      <c r="F4" s="882"/>
      <c r="G4" s="882"/>
      <c r="H4" s="882"/>
      <c r="I4" s="882"/>
      <c r="J4" s="882"/>
      <c r="K4" s="882"/>
      <c r="L4" s="882"/>
      <c r="M4" s="882"/>
      <c r="N4" s="882"/>
    </row>
    <row r="5" spans="1:17" s="88" customFormat="1" ht="77.25" customHeight="1">
      <c r="A5" s="45"/>
      <c r="B5" s="850" t="s">
        <v>37</v>
      </c>
      <c r="C5" s="886"/>
      <c r="D5" s="886"/>
      <c r="E5" s="886"/>
      <c r="F5" s="886"/>
      <c r="G5" s="887"/>
      <c r="H5" s="850" t="s">
        <v>422</v>
      </c>
      <c r="I5" s="851"/>
      <c r="J5" s="852"/>
      <c r="K5" s="850" t="s">
        <v>393</v>
      </c>
      <c r="L5" s="885"/>
      <c r="M5" s="409" t="s">
        <v>423</v>
      </c>
      <c r="N5" s="408" t="s">
        <v>415</v>
      </c>
    </row>
    <row r="6" spans="1:17" ht="24.95" customHeight="1">
      <c r="A6" s="4">
        <v>3</v>
      </c>
      <c r="B6" s="845" t="s">
        <v>636</v>
      </c>
      <c r="C6" s="846"/>
      <c r="D6" s="846"/>
      <c r="E6" s="846"/>
      <c r="F6" s="846"/>
      <c r="G6" s="847"/>
      <c r="H6" s="853"/>
      <c r="I6" s="854"/>
      <c r="J6" s="855"/>
      <c r="K6" s="861"/>
      <c r="L6" s="862"/>
      <c r="M6" s="314"/>
      <c r="N6" s="474">
        <f>(K6*M6)</f>
        <v>0</v>
      </c>
    </row>
    <row r="7" spans="1:17" ht="24.95" customHeight="1">
      <c r="A7" s="4">
        <v>4</v>
      </c>
      <c r="B7" s="845"/>
      <c r="C7" s="846"/>
      <c r="D7" s="846"/>
      <c r="E7" s="846"/>
      <c r="F7" s="846"/>
      <c r="G7" s="847"/>
      <c r="H7" s="856"/>
      <c r="I7" s="857"/>
      <c r="J7" s="858"/>
      <c r="K7" s="848"/>
      <c r="L7" s="849"/>
      <c r="M7" s="314"/>
      <c r="N7" s="474">
        <f>(K7*M7)</f>
        <v>0</v>
      </c>
    </row>
    <row r="8" spans="1:17" ht="24.95" customHeight="1">
      <c r="A8" s="4">
        <v>5</v>
      </c>
      <c r="B8" s="845"/>
      <c r="C8" s="846"/>
      <c r="D8" s="846"/>
      <c r="E8" s="846"/>
      <c r="F8" s="846"/>
      <c r="G8" s="847"/>
      <c r="H8" s="856"/>
      <c r="I8" s="857"/>
      <c r="J8" s="858"/>
      <c r="K8" s="848"/>
      <c r="L8" s="849"/>
      <c r="M8" s="314"/>
      <c r="N8" s="474">
        <f>(K8*M8)</f>
        <v>0</v>
      </c>
    </row>
    <row r="9" spans="1:17" ht="24.95" customHeight="1">
      <c r="A9" s="4">
        <v>6</v>
      </c>
      <c r="B9" s="845"/>
      <c r="C9" s="846"/>
      <c r="D9" s="846"/>
      <c r="E9" s="846"/>
      <c r="F9" s="846"/>
      <c r="G9" s="847"/>
      <c r="H9" s="856"/>
      <c r="I9" s="857"/>
      <c r="J9" s="858"/>
      <c r="K9" s="848"/>
      <c r="L9" s="849"/>
      <c r="M9" s="314"/>
      <c r="N9" s="474">
        <f>(K9*M9)</f>
        <v>0</v>
      </c>
    </row>
    <row r="10" spans="1:17" ht="24.95" customHeight="1">
      <c r="A10" s="4">
        <v>7</v>
      </c>
      <c r="B10" s="845"/>
      <c r="C10" s="846"/>
      <c r="D10" s="846"/>
      <c r="E10" s="846"/>
      <c r="F10" s="846"/>
      <c r="G10" s="847"/>
      <c r="H10" s="856"/>
      <c r="I10" s="859"/>
      <c r="J10" s="860"/>
      <c r="K10" s="848"/>
      <c r="L10" s="849"/>
      <c r="M10" s="475"/>
      <c r="N10" s="476">
        <f>(K10*M10)</f>
        <v>0</v>
      </c>
    </row>
    <row r="11" spans="1:17" customFormat="1" ht="24.75" customHeight="1">
      <c r="A11" s="4">
        <v>8</v>
      </c>
      <c r="M11" s="477" t="s">
        <v>394</v>
      </c>
      <c r="N11" s="476">
        <f>SUM(N6:N10)</f>
        <v>0</v>
      </c>
    </row>
    <row r="12" spans="1:17" ht="18" customHeight="1">
      <c r="B12" s="888" t="s">
        <v>36</v>
      </c>
      <c r="C12" s="888"/>
      <c r="D12" s="888"/>
      <c r="E12" s="888"/>
      <c r="F12" s="888"/>
      <c r="G12" s="888"/>
      <c r="H12" s="888"/>
      <c r="I12" s="888"/>
      <c r="J12" s="888"/>
      <c r="K12" s="888"/>
      <c r="L12" s="888"/>
      <c r="M12" s="888"/>
      <c r="N12" s="888"/>
      <c r="O12" s="28"/>
      <c r="P12" s="28"/>
      <c r="Q12" s="28"/>
    </row>
    <row r="13" spans="1:17" ht="45.75" customHeight="1">
      <c r="B13" s="889" t="s">
        <v>35</v>
      </c>
      <c r="C13" s="889"/>
      <c r="D13" s="889"/>
      <c r="E13" s="889"/>
      <c r="F13" s="889"/>
      <c r="G13" s="889"/>
      <c r="H13" s="889"/>
      <c r="I13" s="889"/>
      <c r="J13" s="889"/>
      <c r="K13" s="889"/>
      <c r="L13" s="889"/>
      <c r="M13" s="889"/>
      <c r="N13" s="889"/>
    </row>
    <row r="14" spans="1:17" ht="43.5" customHeight="1">
      <c r="B14" s="850" t="s">
        <v>34</v>
      </c>
      <c r="C14" s="890"/>
      <c r="D14" s="890"/>
      <c r="E14" s="890"/>
      <c r="F14" s="890"/>
      <c r="G14" s="890"/>
      <c r="H14" s="890"/>
      <c r="I14" s="890"/>
      <c r="J14" s="890"/>
      <c r="K14" s="890"/>
      <c r="L14" s="890"/>
      <c r="M14" s="891"/>
      <c r="N14" s="408" t="s">
        <v>33</v>
      </c>
    </row>
    <row r="15" spans="1:17" ht="24.95" customHeight="1">
      <c r="A15" s="4">
        <v>9</v>
      </c>
      <c r="B15" s="864" t="s">
        <v>635</v>
      </c>
      <c r="C15" s="864"/>
      <c r="D15" s="864"/>
      <c r="E15" s="864"/>
      <c r="F15" s="864"/>
      <c r="G15" s="864"/>
      <c r="H15" s="864"/>
      <c r="I15" s="864"/>
      <c r="J15" s="864"/>
      <c r="K15" s="864"/>
      <c r="L15" s="864"/>
      <c r="M15" s="864"/>
      <c r="N15" s="530"/>
    </row>
    <row r="16" spans="1:17" ht="24.95" customHeight="1">
      <c r="A16" s="4">
        <v>10</v>
      </c>
      <c r="B16" s="864"/>
      <c r="C16" s="864"/>
      <c r="D16" s="864"/>
      <c r="E16" s="864"/>
      <c r="F16" s="864"/>
      <c r="G16" s="864"/>
      <c r="H16" s="864"/>
      <c r="I16" s="864"/>
      <c r="J16" s="864"/>
      <c r="K16" s="864"/>
      <c r="L16" s="864"/>
      <c r="M16" s="864"/>
      <c r="N16" s="530"/>
    </row>
    <row r="17" spans="1:14" ht="24.95" customHeight="1">
      <c r="A17" s="4">
        <v>11</v>
      </c>
      <c r="B17" s="864"/>
      <c r="C17" s="864"/>
      <c r="D17" s="864"/>
      <c r="E17" s="864"/>
      <c r="F17" s="864"/>
      <c r="G17" s="864"/>
      <c r="H17" s="864"/>
      <c r="I17" s="864"/>
      <c r="J17" s="864"/>
      <c r="K17" s="864"/>
      <c r="L17" s="864"/>
      <c r="M17" s="864"/>
      <c r="N17" s="530"/>
    </row>
    <row r="18" spans="1:14" ht="24.95" customHeight="1">
      <c r="A18" s="4">
        <v>12</v>
      </c>
      <c r="B18" s="864"/>
      <c r="C18" s="864"/>
      <c r="D18" s="864"/>
      <c r="E18" s="864"/>
      <c r="F18" s="864"/>
      <c r="G18" s="864"/>
      <c r="H18" s="864"/>
      <c r="I18" s="864"/>
      <c r="J18" s="864"/>
      <c r="K18" s="864"/>
      <c r="L18" s="864"/>
      <c r="M18" s="864"/>
      <c r="N18" s="530"/>
    </row>
    <row r="19" spans="1:14" ht="24.95" customHeight="1">
      <c r="A19" s="4">
        <v>13</v>
      </c>
      <c r="B19" s="864"/>
      <c r="C19" s="864"/>
      <c r="D19" s="864"/>
      <c r="E19" s="864"/>
      <c r="F19" s="864"/>
      <c r="G19" s="864"/>
      <c r="H19" s="864"/>
      <c r="I19" s="864"/>
      <c r="J19" s="864"/>
      <c r="K19" s="864"/>
      <c r="L19" s="864"/>
      <c r="M19" s="864"/>
      <c r="N19" s="530"/>
    </row>
    <row r="20" spans="1:14" ht="24.95" customHeight="1">
      <c r="A20" s="4">
        <v>14</v>
      </c>
      <c r="B20" s="864"/>
      <c r="C20" s="864"/>
      <c r="D20" s="864"/>
      <c r="E20" s="864"/>
      <c r="F20" s="864"/>
      <c r="G20" s="864"/>
      <c r="H20" s="864"/>
      <c r="I20" s="864"/>
      <c r="J20" s="864"/>
      <c r="K20" s="864"/>
      <c r="L20" s="864"/>
      <c r="M20" s="864"/>
      <c r="N20" s="530"/>
    </row>
    <row r="21" spans="1:14" ht="24.95" customHeight="1">
      <c r="A21" s="4">
        <v>15</v>
      </c>
      <c r="B21" s="864"/>
      <c r="C21" s="864"/>
      <c r="D21" s="864"/>
      <c r="E21" s="864"/>
      <c r="F21" s="864"/>
      <c r="G21" s="864"/>
      <c r="H21" s="864"/>
      <c r="I21" s="864"/>
      <c r="J21" s="864"/>
      <c r="K21" s="864"/>
      <c r="L21" s="864"/>
      <c r="M21" s="864"/>
      <c r="N21" s="530"/>
    </row>
    <row r="22" spans="1:14" ht="24.95" customHeight="1">
      <c r="A22" s="4">
        <v>16</v>
      </c>
      <c r="B22" s="864"/>
      <c r="C22" s="864"/>
      <c r="D22" s="864"/>
      <c r="E22" s="864"/>
      <c r="F22" s="864"/>
      <c r="G22" s="864"/>
      <c r="H22" s="864"/>
      <c r="I22" s="864"/>
      <c r="J22" s="864"/>
      <c r="K22" s="864"/>
      <c r="L22" s="864"/>
      <c r="M22" s="864"/>
      <c r="N22" s="478"/>
    </row>
    <row r="23" spans="1:14" ht="24.95" customHeight="1">
      <c r="A23" s="4">
        <v>17</v>
      </c>
      <c r="B23" s="823"/>
      <c r="C23" s="790"/>
      <c r="D23" s="790"/>
      <c r="E23" s="790"/>
      <c r="F23" s="790"/>
      <c r="G23" s="879" t="s">
        <v>390</v>
      </c>
      <c r="H23" s="880"/>
      <c r="I23" s="880"/>
      <c r="J23" s="880"/>
      <c r="K23" s="880"/>
      <c r="L23" s="880"/>
      <c r="M23" s="881"/>
      <c r="N23" s="479" t="str">
        <f>IF(SUM(N15:N22)&gt;0, SUM(N15:N22), "")</f>
        <v/>
      </c>
    </row>
    <row r="24" spans="1:14" ht="24.95" customHeight="1">
      <c r="A24" s="4">
        <v>18</v>
      </c>
      <c r="B24" s="823"/>
      <c r="C24" s="790"/>
      <c r="D24" s="790"/>
      <c r="E24" s="790"/>
      <c r="F24" s="790"/>
      <c r="G24" s="879" t="s">
        <v>367</v>
      </c>
      <c r="H24" s="879"/>
      <c r="I24" s="879"/>
      <c r="J24" s="879"/>
      <c r="K24" s="879"/>
      <c r="L24" s="879"/>
      <c r="M24" s="879"/>
      <c r="N24" s="184"/>
    </row>
    <row r="25" spans="1:14" ht="7.5" customHeight="1">
      <c r="B25" s="823"/>
      <c r="C25" s="790"/>
      <c r="D25" s="790"/>
      <c r="E25" s="790"/>
      <c r="F25" s="790"/>
      <c r="G25" s="790"/>
      <c r="H25" s="790"/>
      <c r="I25" s="790"/>
      <c r="J25" s="790"/>
      <c r="K25" s="790"/>
      <c r="L25" s="790"/>
      <c r="M25" s="790"/>
      <c r="N25" s="790"/>
    </row>
    <row r="26" spans="1:14" ht="33" customHeight="1">
      <c r="B26" s="876" t="s">
        <v>32</v>
      </c>
      <c r="C26" s="876"/>
      <c r="D26" s="876"/>
      <c r="E26" s="876"/>
      <c r="F26" s="876"/>
      <c r="G26" s="876"/>
      <c r="H26" s="876"/>
      <c r="I26" s="876"/>
      <c r="J26" s="876"/>
      <c r="K26" s="876"/>
      <c r="L26" s="876"/>
      <c r="M26" s="876"/>
      <c r="N26" s="876"/>
    </row>
    <row r="27" spans="1:14" s="27" customFormat="1" ht="18" customHeight="1">
      <c r="A27" s="334"/>
      <c r="B27" s="877" t="s">
        <v>424</v>
      </c>
      <c r="C27" s="877"/>
      <c r="D27" s="877"/>
      <c r="E27" s="877"/>
      <c r="F27" s="877"/>
      <c r="G27" s="877"/>
      <c r="I27" s="877" t="s">
        <v>31</v>
      </c>
      <c r="J27" s="878"/>
      <c r="K27" s="878"/>
      <c r="L27" s="878"/>
      <c r="M27" s="878"/>
      <c r="N27" s="878"/>
    </row>
    <row r="28" spans="1:14" s="27" customFormat="1" ht="24.95" customHeight="1">
      <c r="A28" s="4">
        <v>19</v>
      </c>
      <c r="B28" s="873"/>
      <c r="C28" s="874"/>
      <c r="D28" s="874"/>
      <c r="E28" s="874"/>
      <c r="F28" s="874"/>
      <c r="G28" s="875"/>
      <c r="I28" s="871"/>
      <c r="J28" s="872"/>
      <c r="K28" s="872"/>
      <c r="L28" s="872"/>
      <c r="M28" s="872"/>
      <c r="N28" s="872"/>
    </row>
    <row r="29" spans="1:14" s="27" customFormat="1" ht="24.95" customHeight="1">
      <c r="A29" s="4">
        <v>20</v>
      </c>
      <c r="B29" s="863"/>
      <c r="C29" s="864"/>
      <c r="D29" s="864"/>
      <c r="E29" s="864"/>
      <c r="F29" s="864"/>
      <c r="G29" s="845"/>
      <c r="I29" s="867"/>
      <c r="J29" s="866"/>
      <c r="K29" s="866"/>
      <c r="L29" s="866"/>
      <c r="M29" s="866"/>
      <c r="N29" s="866"/>
    </row>
    <row r="30" spans="1:14" s="27" customFormat="1" ht="24.95" customHeight="1">
      <c r="A30" s="168">
        <v>21</v>
      </c>
      <c r="B30" s="863"/>
      <c r="C30" s="864"/>
      <c r="D30" s="864"/>
      <c r="E30" s="864"/>
      <c r="F30" s="864"/>
      <c r="G30" s="845"/>
      <c r="I30" s="867"/>
      <c r="J30" s="866"/>
      <c r="K30" s="866"/>
      <c r="L30" s="866"/>
      <c r="M30" s="866"/>
      <c r="N30" s="866"/>
    </row>
    <row r="31" spans="1:14" s="27" customFormat="1" ht="24.95" customHeight="1">
      <c r="A31" s="4">
        <v>22</v>
      </c>
      <c r="B31" s="863"/>
      <c r="C31" s="864"/>
      <c r="D31" s="864"/>
      <c r="E31" s="864"/>
      <c r="F31" s="864"/>
      <c r="G31" s="845"/>
      <c r="I31" s="867"/>
      <c r="J31" s="866"/>
      <c r="K31" s="866"/>
      <c r="L31" s="866"/>
      <c r="M31" s="866"/>
      <c r="N31" s="866"/>
    </row>
    <row r="32" spans="1:14" ht="24.95" customHeight="1">
      <c r="A32" s="4">
        <v>23</v>
      </c>
      <c r="B32" s="863"/>
      <c r="C32" s="864"/>
      <c r="D32" s="864"/>
      <c r="E32" s="864"/>
      <c r="F32" s="864"/>
      <c r="G32" s="845"/>
      <c r="I32" s="865"/>
      <c r="J32" s="866"/>
      <c r="K32" s="866"/>
      <c r="L32" s="866"/>
      <c r="M32" s="866"/>
      <c r="N32" s="866"/>
    </row>
    <row r="33" spans="1:14" s="27" customFormat="1" ht="24.95" customHeight="1">
      <c r="A33" s="4">
        <v>24</v>
      </c>
      <c r="B33" s="863"/>
      <c r="C33" s="864"/>
      <c r="D33" s="864"/>
      <c r="E33" s="864"/>
      <c r="F33" s="864"/>
      <c r="G33" s="845"/>
      <c r="I33" s="867"/>
      <c r="J33" s="866"/>
      <c r="K33" s="866"/>
      <c r="L33" s="866"/>
      <c r="M33" s="866"/>
      <c r="N33" s="866"/>
    </row>
    <row r="34" spans="1:14" s="2" customFormat="1" ht="12" customHeight="1">
      <c r="A34" s="4"/>
      <c r="B34" s="139"/>
      <c r="C34" s="139"/>
      <c r="D34" s="139"/>
      <c r="E34" s="139"/>
      <c r="F34" s="140"/>
      <c r="G34" s="141"/>
      <c r="H34" s="142"/>
      <c r="I34" s="142"/>
      <c r="J34" s="142"/>
      <c r="K34" s="142"/>
      <c r="L34" s="141"/>
      <c r="M34" s="143"/>
      <c r="N34" s="142"/>
    </row>
    <row r="35" spans="1:14" s="2" customFormat="1" ht="20.25" customHeight="1">
      <c r="A35" s="204"/>
      <c r="B35" s="869" t="s">
        <v>12</v>
      </c>
      <c r="C35" s="870"/>
      <c r="D35" s="870"/>
      <c r="E35" s="870"/>
      <c r="F35" s="870"/>
      <c r="G35" s="151"/>
      <c r="H35" s="151"/>
      <c r="I35" s="151"/>
      <c r="J35" s="151"/>
      <c r="K35" s="151"/>
      <c r="L35" s="868"/>
      <c r="M35" s="868"/>
      <c r="N35" s="868"/>
    </row>
    <row r="36" spans="1:14" s="2" customFormat="1" ht="16.5" customHeight="1">
      <c r="A36" s="4"/>
      <c r="B36" s="1"/>
      <c r="C36" s="1"/>
      <c r="D36" s="1"/>
      <c r="E36" s="1"/>
      <c r="F36" s="1"/>
      <c r="G36" s="1"/>
      <c r="H36" s="1"/>
      <c r="I36" s="1"/>
      <c r="J36" s="1"/>
      <c r="K36" s="1"/>
      <c r="L36" s="1"/>
      <c r="M36" s="788" t="s">
        <v>2</v>
      </c>
      <c r="N36" s="842"/>
    </row>
    <row r="37" spans="1:14" s="2" customFormat="1">
      <c r="A37" s="5"/>
    </row>
    <row r="38" spans="1:14" s="2" customFormat="1">
      <c r="A38" s="5"/>
    </row>
    <row r="47" spans="1:14" ht="15">
      <c r="N47" s="151" t="s">
        <v>1</v>
      </c>
    </row>
    <row r="48" spans="1:14" ht="15">
      <c r="N48" s="151" t="s">
        <v>605</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xr:uid="{00000000-0002-0000-0200-000000000000}">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19050</xdr:rowOff>
                  </from>
                  <to>
                    <xdr:col>13</xdr:col>
                    <xdr:colOff>904875</xdr:colOff>
                    <xdr:row>34</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52"/>
  <sheetViews>
    <sheetView showGridLines="0" view="pageBreakPreview" topLeftCell="A9" zoomScale="115" zoomScaleNormal="100" zoomScaleSheetLayoutView="115" workbookViewId="0">
      <selection activeCell="B18" sqref="B18:G18"/>
    </sheetView>
  </sheetViews>
  <sheetFormatPr defaultColWidth="10.7109375" defaultRowHeight="14.25"/>
  <cols>
    <col min="1" max="1" width="2.7109375" style="4" customWidth="1"/>
    <col min="2" max="2" width="4.140625" style="100" customWidth="1"/>
    <col min="3" max="3" width="14.140625" style="100" customWidth="1"/>
    <col min="4" max="4" width="4.42578125" style="100" customWidth="1"/>
    <col min="5" max="5" width="14.7109375" style="100" customWidth="1"/>
    <col min="6" max="6" width="5.140625" style="100" customWidth="1"/>
    <col min="7" max="7" width="53.42578125" style="100" customWidth="1"/>
    <col min="8" max="252" width="9.140625" style="100" customWidth="1"/>
    <col min="253" max="253" width="2.7109375" style="100" customWidth="1"/>
    <col min="254" max="255" width="9.140625" style="100" customWidth="1"/>
    <col min="256" max="16384" width="10.7109375" style="100"/>
  </cols>
  <sheetData>
    <row r="1" spans="1:7" s="1" customFormat="1" ht="15">
      <c r="A1" s="4">
        <v>1</v>
      </c>
      <c r="B1" s="892" t="s">
        <v>30</v>
      </c>
      <c r="C1" s="892"/>
      <c r="D1" s="892"/>
      <c r="E1" s="892"/>
      <c r="F1" s="893"/>
      <c r="G1" s="735">
        <f>IF(Cover!H12&gt;0, Cover!H12,"")</f>
        <v>2024</v>
      </c>
    </row>
    <row r="2" spans="1:7" s="1" customFormat="1" ht="8.1" customHeight="1">
      <c r="A2" s="894"/>
      <c r="B2" s="790"/>
      <c r="C2" s="790"/>
      <c r="D2" s="790"/>
      <c r="E2" s="790"/>
      <c r="F2" s="790"/>
      <c r="G2" s="790"/>
    </row>
    <row r="3" spans="1:7" s="1" customFormat="1" ht="15">
      <c r="A3" s="4">
        <v>2</v>
      </c>
      <c r="B3" s="892" t="s">
        <v>29</v>
      </c>
      <c r="C3" s="893"/>
      <c r="D3" s="883" t="str">
        <f>IF(Cover!A1&gt;0, Cover!A1, "")</f>
        <v xml:space="preserve">Seven Springs Sewer &amp; Water LLC </v>
      </c>
      <c r="E3" s="895"/>
      <c r="F3" s="895"/>
      <c r="G3" s="895"/>
    </row>
    <row r="4" spans="1:7" s="1" customFormat="1" ht="13.9" customHeight="1">
      <c r="A4" s="4"/>
      <c r="B4" s="352"/>
      <c r="C4" s="352"/>
      <c r="D4" s="352"/>
      <c r="E4" s="721"/>
      <c r="F4" s="721"/>
      <c r="G4" s="721"/>
    </row>
    <row r="5" spans="1:7" s="1" customFormat="1" ht="12.75">
      <c r="A5" s="21">
        <v>3</v>
      </c>
      <c r="B5" s="899" t="s">
        <v>611</v>
      </c>
      <c r="C5" s="899"/>
      <c r="D5" s="899"/>
      <c r="E5" s="900"/>
      <c r="F5" s="900"/>
      <c r="G5" s="900"/>
    </row>
    <row r="6" spans="1:7" s="1" customFormat="1" ht="16.899999999999999" customHeight="1">
      <c r="A6" s="4"/>
      <c r="B6" s="352"/>
      <c r="C6" s="352"/>
      <c r="D6" s="352"/>
      <c r="E6" s="721"/>
      <c r="F6" s="721"/>
      <c r="G6" s="721"/>
    </row>
    <row r="7" spans="1:7" s="1" customFormat="1" ht="16.899999999999999" customHeight="1">
      <c r="A7" s="4"/>
      <c r="B7" s="352"/>
      <c r="C7" s="352"/>
      <c r="D7" s="352"/>
      <c r="E7" s="721"/>
      <c r="F7" s="721"/>
      <c r="G7" s="721"/>
    </row>
    <row r="8" spans="1:7" s="1" customFormat="1" ht="16.899999999999999" customHeight="1">
      <c r="A8" s="4"/>
      <c r="B8" s="352"/>
      <c r="C8" s="352"/>
      <c r="D8" s="352"/>
      <c r="E8" s="721"/>
      <c r="F8" s="721"/>
      <c r="G8" s="721"/>
    </row>
    <row r="9" spans="1:7" s="1" customFormat="1" ht="15" customHeight="1">
      <c r="A9" s="4"/>
      <c r="B9" s="352"/>
      <c r="C9" s="352"/>
      <c r="D9" s="352"/>
      <c r="E9" s="721"/>
      <c r="F9" s="721"/>
      <c r="G9" s="721"/>
    </row>
    <row r="10" spans="1:7" s="1" customFormat="1" ht="15" customHeight="1">
      <c r="A10" s="21">
        <v>4</v>
      </c>
      <c r="B10" s="901" t="s">
        <v>610</v>
      </c>
      <c r="C10" s="901"/>
      <c r="D10" s="901"/>
      <c r="E10" s="902"/>
      <c r="F10" s="902"/>
      <c r="G10" s="902"/>
    </row>
    <row r="11" spans="1:7" s="1" customFormat="1" ht="12.75">
      <c r="A11" s="4"/>
      <c r="B11" s="903"/>
      <c r="C11" s="904"/>
      <c r="D11" s="904"/>
      <c r="E11" s="905"/>
      <c r="F11" s="905"/>
      <c r="G11" s="906"/>
    </row>
    <row r="12" spans="1:7" s="1" customFormat="1" ht="13.15" customHeight="1">
      <c r="A12" s="4"/>
      <c r="B12" s="907"/>
      <c r="C12" s="908"/>
      <c r="D12" s="908"/>
      <c r="E12" s="908"/>
      <c r="F12" s="908"/>
      <c r="G12" s="909"/>
    </row>
    <row r="13" spans="1:7" s="1" customFormat="1" ht="11.45" customHeight="1">
      <c r="A13" s="4"/>
      <c r="B13" s="331"/>
      <c r="C13" s="331"/>
      <c r="D13" s="331"/>
      <c r="E13" s="331"/>
      <c r="F13" s="331"/>
      <c r="G13" s="331"/>
    </row>
    <row r="14" spans="1:7" s="1" customFormat="1" ht="41.45" customHeight="1">
      <c r="A14" s="21">
        <v>5</v>
      </c>
      <c r="B14" s="901" t="s">
        <v>612</v>
      </c>
      <c r="C14" s="901"/>
      <c r="D14" s="901"/>
      <c r="E14" s="901"/>
      <c r="F14" s="901"/>
      <c r="G14" s="901"/>
    </row>
    <row r="15" spans="1:7" s="1" customFormat="1" ht="30.6" customHeight="1">
      <c r="A15" s="4"/>
      <c r="B15" s="910" t="s">
        <v>637</v>
      </c>
      <c r="C15" s="911"/>
      <c r="D15" s="911"/>
      <c r="E15" s="912"/>
      <c r="F15" s="912"/>
      <c r="G15" s="913"/>
    </row>
    <row r="16" spans="1:7" s="1" customFormat="1" ht="15" customHeight="1">
      <c r="A16" s="4"/>
      <c r="B16" s="723"/>
      <c r="C16" s="723"/>
      <c r="D16" s="723"/>
      <c r="E16" s="724"/>
      <c r="F16" s="724"/>
      <c r="G16" s="724"/>
    </row>
    <row r="17" spans="1:7" ht="37.9" customHeight="1">
      <c r="A17" s="21">
        <v>6</v>
      </c>
      <c r="B17" s="898" t="s">
        <v>600</v>
      </c>
      <c r="C17" s="898"/>
      <c r="D17" s="898"/>
      <c r="E17" s="898"/>
      <c r="F17" s="898"/>
      <c r="G17" s="898"/>
    </row>
    <row r="18" spans="1:7" ht="24" customHeight="1">
      <c r="A18" s="4">
        <v>7</v>
      </c>
      <c r="B18" s="897" t="s">
        <v>635</v>
      </c>
      <c r="C18" s="897"/>
      <c r="D18" s="897"/>
      <c r="E18" s="897"/>
      <c r="F18" s="897"/>
      <c r="G18" s="897"/>
    </row>
    <row r="19" spans="1:7" ht="24" customHeight="1">
      <c r="A19" s="4">
        <v>8</v>
      </c>
      <c r="B19" s="897"/>
      <c r="C19" s="897"/>
      <c r="D19" s="897"/>
      <c r="E19" s="897"/>
      <c r="F19" s="897"/>
      <c r="G19" s="897"/>
    </row>
    <row r="20" spans="1:7" ht="24" customHeight="1">
      <c r="A20" s="4">
        <v>9</v>
      </c>
      <c r="B20" s="897"/>
      <c r="C20" s="897"/>
      <c r="D20" s="897"/>
      <c r="E20" s="897"/>
      <c r="F20" s="897"/>
      <c r="G20" s="897"/>
    </row>
    <row r="21" spans="1:7" ht="24" customHeight="1">
      <c r="A21" s="4">
        <v>10</v>
      </c>
      <c r="B21" s="897"/>
      <c r="C21" s="897"/>
      <c r="D21" s="897"/>
      <c r="E21" s="897"/>
      <c r="F21" s="897"/>
      <c r="G21" s="897"/>
    </row>
    <row r="22" spans="1:7" ht="27.75" customHeight="1">
      <c r="A22" s="4">
        <v>11</v>
      </c>
      <c r="B22" s="897"/>
      <c r="C22" s="897"/>
      <c r="D22" s="897"/>
      <c r="E22" s="897"/>
      <c r="F22" s="897"/>
      <c r="G22" s="897"/>
    </row>
    <row r="23" spans="1:7" ht="24" customHeight="1">
      <c r="A23" s="4">
        <v>12</v>
      </c>
      <c r="B23" s="897"/>
      <c r="C23" s="897"/>
      <c r="D23" s="897"/>
      <c r="E23" s="897"/>
      <c r="F23" s="897"/>
      <c r="G23" s="897"/>
    </row>
    <row r="24" spans="1:7" ht="24" customHeight="1">
      <c r="A24" s="4">
        <v>13</v>
      </c>
      <c r="B24" s="897"/>
      <c r="C24" s="897"/>
      <c r="D24" s="897"/>
      <c r="E24" s="897"/>
      <c r="F24" s="897"/>
      <c r="G24" s="897"/>
    </row>
    <row r="25" spans="1:7" ht="24" customHeight="1">
      <c r="A25" s="4">
        <v>14</v>
      </c>
      <c r="B25" s="897"/>
      <c r="C25" s="897"/>
      <c r="D25" s="897"/>
      <c r="E25" s="897"/>
      <c r="F25" s="897"/>
      <c r="G25" s="897"/>
    </row>
    <row r="26" spans="1:7" ht="24" customHeight="1">
      <c r="A26" s="4">
        <v>15</v>
      </c>
      <c r="B26" s="897"/>
      <c r="C26" s="897"/>
      <c r="D26" s="897"/>
      <c r="E26" s="897"/>
      <c r="F26" s="897"/>
      <c r="G26" s="897"/>
    </row>
    <row r="27" spans="1:7" ht="24" customHeight="1">
      <c r="A27" s="4">
        <v>16</v>
      </c>
      <c r="B27" s="897"/>
      <c r="C27" s="897"/>
      <c r="D27" s="897"/>
      <c r="E27" s="897"/>
      <c r="F27" s="897"/>
      <c r="G27" s="897"/>
    </row>
    <row r="28" spans="1:7" ht="24" customHeight="1">
      <c r="A28" s="4">
        <v>17</v>
      </c>
      <c r="B28" s="897"/>
      <c r="C28" s="897"/>
      <c r="D28" s="897"/>
      <c r="E28" s="897"/>
      <c r="F28" s="897"/>
      <c r="G28" s="897"/>
    </row>
    <row r="29" spans="1:7" ht="24" customHeight="1">
      <c r="A29" s="4">
        <v>18</v>
      </c>
      <c r="B29" s="897"/>
      <c r="C29" s="897"/>
      <c r="D29" s="897"/>
      <c r="E29" s="897"/>
      <c r="F29" s="897"/>
      <c r="G29" s="897"/>
    </row>
    <row r="30" spans="1:7" ht="24" customHeight="1">
      <c r="A30" s="4">
        <v>19</v>
      </c>
      <c r="B30" s="897"/>
      <c r="C30" s="897"/>
      <c r="D30" s="897"/>
      <c r="E30" s="897"/>
      <c r="F30" s="897"/>
      <c r="G30" s="897"/>
    </row>
    <row r="31" spans="1:7" ht="24" customHeight="1">
      <c r="A31" s="4">
        <v>20</v>
      </c>
      <c r="B31" s="897"/>
      <c r="C31" s="897"/>
      <c r="D31" s="897"/>
      <c r="E31" s="897"/>
      <c r="F31" s="897"/>
      <c r="G31" s="897"/>
    </row>
    <row r="32" spans="1:7" ht="24" customHeight="1">
      <c r="A32" s="4">
        <v>21</v>
      </c>
      <c r="B32" s="897"/>
      <c r="C32" s="897"/>
      <c r="D32" s="897"/>
      <c r="E32" s="897"/>
      <c r="F32" s="897"/>
      <c r="G32" s="897"/>
    </row>
    <row r="33" spans="1:8" ht="24" customHeight="1">
      <c r="A33" s="4">
        <v>22</v>
      </c>
      <c r="B33" s="897"/>
      <c r="C33" s="897"/>
      <c r="D33" s="897"/>
      <c r="E33" s="897"/>
      <c r="F33" s="897"/>
      <c r="G33" s="897"/>
    </row>
    <row r="34" spans="1:8" ht="24" customHeight="1">
      <c r="A34" s="4">
        <v>23</v>
      </c>
      <c r="B34" s="897"/>
      <c r="C34" s="897"/>
      <c r="D34" s="897"/>
      <c r="E34" s="897"/>
      <c r="F34" s="897"/>
      <c r="G34" s="897"/>
    </row>
    <row r="35" spans="1:8" ht="24" customHeight="1">
      <c r="A35" s="4">
        <v>24</v>
      </c>
      <c r="B35" s="897"/>
      <c r="C35" s="897"/>
      <c r="D35" s="897"/>
      <c r="E35" s="897"/>
      <c r="F35" s="897"/>
      <c r="G35" s="897"/>
    </row>
    <row r="36" spans="1:8" ht="24" customHeight="1">
      <c r="A36" s="4">
        <v>25</v>
      </c>
      <c r="B36" s="897"/>
      <c r="C36" s="897"/>
      <c r="D36" s="897"/>
      <c r="E36" s="897"/>
      <c r="F36" s="897"/>
      <c r="G36" s="897"/>
    </row>
    <row r="37" spans="1:8" ht="24" customHeight="1">
      <c r="A37" s="4">
        <v>26</v>
      </c>
      <c r="B37" s="897"/>
      <c r="C37" s="897"/>
      <c r="D37" s="897"/>
      <c r="E37" s="897"/>
      <c r="F37" s="897"/>
      <c r="G37" s="897"/>
    </row>
    <row r="38" spans="1:8" ht="24" customHeight="1">
      <c r="A38" s="4">
        <v>27</v>
      </c>
      <c r="B38" s="897"/>
      <c r="C38" s="897"/>
      <c r="D38" s="897"/>
      <c r="E38" s="897"/>
      <c r="F38" s="897"/>
      <c r="G38" s="897"/>
    </row>
    <row r="39" spans="1:8" ht="24" customHeight="1">
      <c r="A39" s="4">
        <v>28</v>
      </c>
      <c r="B39" s="897"/>
      <c r="C39" s="897"/>
      <c r="D39" s="897"/>
      <c r="E39" s="897"/>
      <c r="F39" s="897"/>
      <c r="G39" s="897"/>
    </row>
    <row r="40" spans="1:8" ht="24" customHeight="1">
      <c r="A40" s="4">
        <v>29</v>
      </c>
      <c r="B40" s="897"/>
      <c r="C40" s="897"/>
      <c r="D40" s="897"/>
      <c r="E40" s="897"/>
      <c r="F40" s="897"/>
      <c r="G40" s="897"/>
    </row>
    <row r="41" spans="1:8" ht="24" customHeight="1">
      <c r="A41" s="4">
        <v>30</v>
      </c>
      <c r="B41" s="897"/>
      <c r="C41" s="897"/>
      <c r="D41" s="897"/>
      <c r="E41" s="897"/>
      <c r="F41" s="897"/>
      <c r="G41" s="897"/>
    </row>
    <row r="42" spans="1:8" ht="24" customHeight="1">
      <c r="A42" s="894"/>
      <c r="B42" s="790"/>
      <c r="C42" s="790"/>
      <c r="D42" s="790"/>
      <c r="E42" s="790"/>
      <c r="F42" s="790"/>
      <c r="G42" s="790"/>
    </row>
    <row r="43" spans="1:8" ht="12" customHeight="1">
      <c r="A43" s="896" t="s">
        <v>2</v>
      </c>
      <c r="B43" s="790"/>
      <c r="C43" s="790"/>
      <c r="D43" s="790"/>
      <c r="E43" s="790"/>
      <c r="F43" s="790"/>
      <c r="G43" s="790"/>
      <c r="H43" s="180"/>
    </row>
    <row r="44" spans="1:8" ht="24" customHeight="1">
      <c r="B44" s="2"/>
      <c r="C44" s="2"/>
      <c r="D44" s="2"/>
      <c r="E44" s="2"/>
      <c r="F44" s="2"/>
      <c r="G44" s="2"/>
    </row>
    <row r="45" spans="1:8" ht="17.25" customHeight="1">
      <c r="B45" s="2"/>
      <c r="C45" s="2"/>
      <c r="D45" s="2"/>
      <c r="E45" s="2"/>
      <c r="F45" s="2"/>
      <c r="G45" s="2"/>
    </row>
    <row r="46" spans="1:8" ht="17.25" customHeight="1">
      <c r="B46" s="2"/>
      <c r="C46" s="2"/>
      <c r="D46" s="2"/>
      <c r="E46" s="2"/>
      <c r="F46" s="2"/>
      <c r="G46" s="2"/>
    </row>
    <row r="47" spans="1:8" ht="16.5" customHeight="1">
      <c r="A47" s="149"/>
      <c r="B47" s="169"/>
      <c r="C47" s="169"/>
      <c r="D47" s="169"/>
      <c r="E47" s="161"/>
      <c r="F47" s="161"/>
      <c r="G47" s="161"/>
    </row>
    <row r="48" spans="1:8" s="150" customFormat="1">
      <c r="A48" s="5"/>
    </row>
    <row r="49" spans="1:7" s="150" customFormat="1">
      <c r="A49" s="5"/>
    </row>
    <row r="50" spans="1:7" s="150" customFormat="1">
      <c r="A50" s="5"/>
    </row>
    <row r="51" spans="1:7" s="150" customFormat="1">
      <c r="A51" s="5"/>
      <c r="G51" s="150" t="s">
        <v>1</v>
      </c>
    </row>
    <row r="52" spans="1:7" s="150" customFormat="1">
      <c r="A52" s="5"/>
      <c r="G52" s="150" t="s">
        <v>604</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1724025</xdr:colOff>
                    <xdr:row>41</xdr:row>
                    <xdr:rowOff>95250</xdr:rowOff>
                  </from>
                  <to>
                    <xdr:col>6</xdr:col>
                    <xdr:colOff>3648075</xdr:colOff>
                    <xdr:row>41</xdr:row>
                    <xdr:rowOff>295275</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57150</xdr:colOff>
                    <xdr:row>5</xdr:row>
                    <xdr:rowOff>28575</xdr:rowOff>
                  </from>
                  <to>
                    <xdr:col>2</xdr:col>
                    <xdr:colOff>895350</xdr:colOff>
                    <xdr:row>6</xdr:row>
                    <xdr:rowOff>19050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57150</xdr:colOff>
                    <xdr:row>6</xdr:row>
                    <xdr:rowOff>28575</xdr:rowOff>
                  </from>
                  <to>
                    <xdr:col>2</xdr:col>
                    <xdr:colOff>742950</xdr:colOff>
                    <xdr:row>7</xdr:row>
                    <xdr:rowOff>19050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57150</xdr:colOff>
                    <xdr:row>7</xdr:row>
                    <xdr:rowOff>28575</xdr:rowOff>
                  </from>
                  <to>
                    <xdr:col>4</xdr:col>
                    <xdr:colOff>19050</xdr:colOff>
                    <xdr:row>8</xdr:row>
                    <xdr:rowOff>19050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57150</xdr:colOff>
                    <xdr:row>5</xdr:row>
                    <xdr:rowOff>28575</xdr:rowOff>
                  </from>
                  <to>
                    <xdr:col>4</xdr:col>
                    <xdr:colOff>742950</xdr:colOff>
                    <xdr:row>6</xdr:row>
                    <xdr:rowOff>19050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57150</xdr:colOff>
                    <xdr:row>6</xdr:row>
                    <xdr:rowOff>38100</xdr:rowOff>
                  </from>
                  <to>
                    <xdr:col>4</xdr:col>
                    <xdr:colOff>742950</xdr:colOff>
                    <xdr:row>7</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57150</xdr:colOff>
                    <xdr:row>5</xdr:row>
                    <xdr:rowOff>38100</xdr:rowOff>
                  </from>
                  <to>
                    <xdr:col>6</xdr:col>
                    <xdr:colOff>1352550</xdr:colOff>
                    <xdr:row>6</xdr:row>
                    <xdr:rowOff>28575</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57150</xdr:colOff>
                    <xdr:row>6</xdr:row>
                    <xdr:rowOff>38100</xdr:rowOff>
                  </from>
                  <to>
                    <xdr:col>6</xdr:col>
                    <xdr:colOff>1352550</xdr:colOff>
                    <xdr:row>7</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G50"/>
  <sheetViews>
    <sheetView showGridLines="0" view="pageBreakPreview" zoomScale="130" zoomScaleNormal="100" zoomScaleSheetLayoutView="130" workbookViewId="0">
      <selection activeCell="F19" sqref="F19"/>
    </sheetView>
  </sheetViews>
  <sheetFormatPr defaultColWidth="3.28515625" defaultRowHeight="15"/>
  <cols>
    <col min="1" max="1" width="2.7109375" style="4" bestFit="1" customWidth="1"/>
    <col min="2" max="2" width="14.5703125" style="1" customWidth="1"/>
    <col min="3" max="3" width="36.85546875" style="1" customWidth="1"/>
    <col min="4" max="4" width="18" style="1" customWidth="1"/>
    <col min="5" max="5" width="2.42578125" style="1" bestFit="1" customWidth="1"/>
    <col min="6" max="6" width="18" style="1" customWidth="1"/>
    <col min="7" max="7" width="2.42578125" style="30" bestFit="1" customWidth="1"/>
    <col min="8" max="252" width="9.140625" style="30" customWidth="1"/>
    <col min="253" max="16384" width="3.28515625" style="30"/>
  </cols>
  <sheetData>
    <row r="1" spans="1:7" s="1" customFormat="1">
      <c r="A1" s="4">
        <v>1</v>
      </c>
      <c r="C1" s="831" t="s">
        <v>30</v>
      </c>
      <c r="D1" s="914"/>
      <c r="E1" s="914"/>
      <c r="F1" s="735">
        <f>IF(Cover!H12&gt;0, Cover!H12,"")</f>
        <v>2024</v>
      </c>
    </row>
    <row r="2" spans="1:7" s="1" customFormat="1" ht="6.75" customHeight="1">
      <c r="A2" s="4"/>
      <c r="B2" s="828"/>
      <c r="C2" s="828"/>
      <c r="D2" s="828"/>
      <c r="E2" s="828"/>
      <c r="F2" s="828"/>
    </row>
    <row r="3" spans="1:7" s="1" customFormat="1" ht="12.75">
      <c r="A3" s="4">
        <v>2</v>
      </c>
      <c r="B3" s="1" t="s">
        <v>29</v>
      </c>
      <c r="C3" s="883" t="str">
        <f>IF(Cover!A1&gt;0, Cover!A1, "")</f>
        <v xml:space="preserve">Seven Springs Sewer &amp; Water LLC </v>
      </c>
      <c r="D3" s="883"/>
      <c r="E3" s="883"/>
      <c r="F3" s="883"/>
    </row>
    <row r="4" spans="1:7">
      <c r="B4" s="828"/>
      <c r="C4" s="828"/>
      <c r="D4" s="828"/>
      <c r="E4" s="828"/>
      <c r="F4" s="828"/>
    </row>
    <row r="5" spans="1:7">
      <c r="B5" s="920" t="s">
        <v>387</v>
      </c>
      <c r="C5" s="921"/>
      <c r="D5" s="921"/>
      <c r="E5" s="921"/>
      <c r="F5" s="921"/>
    </row>
    <row r="6" spans="1:7" ht="12.75" customHeight="1">
      <c r="B6" s="828"/>
      <c r="C6" s="828"/>
      <c r="D6" s="828"/>
      <c r="E6" s="828"/>
      <c r="F6" s="828"/>
    </row>
    <row r="7" spans="1:7" ht="42.75" customHeight="1">
      <c r="A7" s="919" t="s">
        <v>52</v>
      </c>
      <c r="B7" s="888"/>
      <c r="C7" s="888"/>
      <c r="D7" s="888"/>
      <c r="E7" s="888"/>
      <c r="F7" s="888"/>
      <c r="G7" s="888"/>
    </row>
    <row r="8" spans="1:7" ht="8.25" customHeight="1">
      <c r="B8" s="823"/>
      <c r="C8" s="823"/>
      <c r="D8" s="823"/>
      <c r="E8" s="823"/>
      <c r="F8" s="823"/>
    </row>
    <row r="9" spans="1:7" ht="39" customHeight="1">
      <c r="B9" s="922" t="s">
        <v>51</v>
      </c>
      <c r="C9" s="923"/>
      <c r="D9" s="924"/>
      <c r="E9" s="463" t="s">
        <v>14</v>
      </c>
      <c r="F9" s="464" t="s">
        <v>50</v>
      </c>
      <c r="G9" s="463" t="s">
        <v>14</v>
      </c>
    </row>
    <row r="10" spans="1:7" ht="26.1" customHeight="1">
      <c r="A10" s="4">
        <v>3</v>
      </c>
      <c r="B10" s="927" t="s">
        <v>425</v>
      </c>
      <c r="C10" s="928"/>
      <c r="D10" s="465"/>
      <c r="E10" s="35"/>
      <c r="F10" s="254">
        <f>'Page W-5'!K61</f>
        <v>0</v>
      </c>
      <c r="G10" s="35"/>
    </row>
    <row r="11" spans="1:7" ht="26.1" customHeight="1">
      <c r="A11" s="4">
        <v>4</v>
      </c>
      <c r="B11" s="915" t="s">
        <v>426</v>
      </c>
      <c r="C11" s="916"/>
      <c r="D11" s="917"/>
      <c r="E11" s="35"/>
      <c r="F11" s="255">
        <f>'Page W-5'!O61</f>
        <v>0</v>
      </c>
      <c r="G11" s="35"/>
    </row>
    <row r="12" spans="1:7" ht="26.1" customHeight="1">
      <c r="A12" s="4">
        <v>5</v>
      </c>
      <c r="B12" s="925" t="s">
        <v>595</v>
      </c>
      <c r="C12" s="898"/>
      <c r="D12" s="926"/>
      <c r="E12" s="35"/>
      <c r="F12" s="256">
        <f>SUM(F10-F11)</f>
        <v>0</v>
      </c>
      <c r="G12" s="35"/>
    </row>
    <row r="13" spans="1:7" ht="26.1" customHeight="1">
      <c r="A13" s="4">
        <v>6</v>
      </c>
      <c r="B13" s="918" t="s">
        <v>327</v>
      </c>
      <c r="C13" s="807"/>
      <c r="D13" s="829"/>
      <c r="E13" s="35"/>
      <c r="F13" s="253"/>
      <c r="G13" s="35"/>
    </row>
    <row r="14" spans="1:7" ht="26.1" customHeight="1">
      <c r="A14" s="4">
        <v>7</v>
      </c>
      <c r="B14" s="918" t="s">
        <v>49</v>
      </c>
      <c r="C14" s="790"/>
      <c r="D14" s="221"/>
      <c r="E14" s="35"/>
      <c r="F14" s="253"/>
      <c r="G14" s="35"/>
    </row>
    <row r="15" spans="1:7" ht="26.1" customHeight="1">
      <c r="A15" s="4">
        <v>8</v>
      </c>
      <c r="B15" s="918" t="s">
        <v>48</v>
      </c>
      <c r="C15" s="790"/>
      <c r="D15" s="221"/>
      <c r="E15" s="35"/>
      <c r="F15" s="253"/>
      <c r="G15" s="35"/>
    </row>
    <row r="16" spans="1:7" ht="26.1" customHeight="1">
      <c r="A16" s="4">
        <v>9</v>
      </c>
      <c r="B16" s="918" t="s">
        <v>47</v>
      </c>
      <c r="C16" s="790"/>
      <c r="D16" s="221"/>
      <c r="E16" s="35"/>
      <c r="F16" s="253"/>
      <c r="G16" s="35"/>
    </row>
    <row r="17" spans="1:7" ht="26.1" customHeight="1">
      <c r="A17" s="4">
        <v>10</v>
      </c>
      <c r="B17" s="918" t="s">
        <v>427</v>
      </c>
      <c r="C17" s="807"/>
      <c r="D17" s="221"/>
      <c r="E17" s="35"/>
      <c r="F17" s="254">
        <f>'Page S-4'!K49</f>
        <v>51658</v>
      </c>
      <c r="G17" s="35"/>
    </row>
    <row r="18" spans="1:7" ht="26.1" customHeight="1">
      <c r="A18" s="4">
        <v>11</v>
      </c>
      <c r="B18" s="915" t="s">
        <v>428</v>
      </c>
      <c r="C18" s="916"/>
      <c r="D18" s="917"/>
      <c r="E18" s="35"/>
      <c r="F18" s="255">
        <f>'Page S-4'!O49</f>
        <v>31898</v>
      </c>
      <c r="G18" s="35"/>
    </row>
    <row r="19" spans="1:7" ht="26.1" customHeight="1">
      <c r="A19" s="4">
        <v>12</v>
      </c>
      <c r="B19" s="925" t="s">
        <v>596</v>
      </c>
      <c r="C19" s="898"/>
      <c r="D19" s="926"/>
      <c r="E19" s="35"/>
      <c r="F19" s="256">
        <f>SUM(F17-F18)</f>
        <v>19760</v>
      </c>
      <c r="G19" s="35"/>
    </row>
    <row r="20" spans="1:7" ht="26.1" customHeight="1">
      <c r="A20" s="4">
        <v>13</v>
      </c>
      <c r="B20" s="918" t="s">
        <v>46</v>
      </c>
      <c r="C20" s="790"/>
      <c r="D20" s="824"/>
      <c r="E20" s="35"/>
      <c r="F20" s="253"/>
      <c r="G20" s="35"/>
    </row>
    <row r="21" spans="1:7" ht="26.1" customHeight="1">
      <c r="A21" s="4">
        <v>14</v>
      </c>
      <c r="B21" s="918" t="s">
        <v>45</v>
      </c>
      <c r="C21" s="790"/>
      <c r="D21" s="824"/>
      <c r="E21" s="35"/>
      <c r="F21" s="253"/>
      <c r="G21" s="35"/>
    </row>
    <row r="22" spans="1:7" ht="26.1" customHeight="1">
      <c r="A22" s="4">
        <v>15</v>
      </c>
      <c r="B22" s="918" t="s">
        <v>44</v>
      </c>
      <c r="C22" s="790"/>
      <c r="D22" s="824"/>
      <c r="E22" s="35"/>
      <c r="F22" s="253"/>
      <c r="G22" s="35"/>
    </row>
    <row r="23" spans="1:7" ht="26.1" customHeight="1">
      <c r="A23" s="4">
        <v>16</v>
      </c>
      <c r="B23" s="918" t="s">
        <v>43</v>
      </c>
      <c r="C23" s="790"/>
      <c r="D23" s="824"/>
      <c r="E23" s="35"/>
      <c r="F23" s="253"/>
      <c r="G23" s="35"/>
    </row>
    <row r="24" spans="1:7" ht="26.1" customHeight="1">
      <c r="A24" s="4">
        <v>17</v>
      </c>
      <c r="B24" s="918" t="s">
        <v>42</v>
      </c>
      <c r="C24" s="807"/>
      <c r="D24" s="829"/>
      <c r="E24" s="35"/>
      <c r="F24" s="253"/>
      <c r="G24" s="35"/>
    </row>
    <row r="25" spans="1:7" ht="26.1" customHeight="1">
      <c r="A25" s="4">
        <v>18</v>
      </c>
      <c r="B25" s="918" t="s">
        <v>41</v>
      </c>
      <c r="C25" s="790"/>
      <c r="D25" s="824"/>
      <c r="E25" s="35"/>
      <c r="F25" s="253"/>
      <c r="G25" s="35"/>
    </row>
    <row r="26" spans="1:7" ht="26.1" customHeight="1">
      <c r="A26" s="4">
        <v>19</v>
      </c>
      <c r="B26" s="918" t="s">
        <v>328</v>
      </c>
      <c r="C26" s="807"/>
      <c r="D26" s="829"/>
      <c r="E26" s="35"/>
      <c r="F26" s="253"/>
      <c r="G26" s="35"/>
    </row>
    <row r="27" spans="1:7" ht="26.1" customHeight="1">
      <c r="A27" s="4">
        <v>20</v>
      </c>
      <c r="B27" s="918" t="s">
        <v>40</v>
      </c>
      <c r="C27" s="807"/>
      <c r="D27" s="829"/>
      <c r="E27" s="35"/>
      <c r="F27" s="253"/>
      <c r="G27" s="35"/>
    </row>
    <row r="28" spans="1:7" ht="26.1" customHeight="1" thickBot="1">
      <c r="A28" s="4">
        <v>21</v>
      </c>
      <c r="B28" s="466"/>
      <c r="C28" s="467"/>
      <c r="D28" s="468" t="s">
        <v>391</v>
      </c>
      <c r="E28" s="480"/>
      <c r="F28" s="257">
        <f>ROUND(SUM(F12:F16)+SUM(F19:F27),0)</f>
        <v>19760</v>
      </c>
      <c r="G28" s="480"/>
    </row>
    <row r="29" spans="1:7" ht="26.1" customHeight="1" thickTop="1">
      <c r="A29" s="34" t="s">
        <v>39</v>
      </c>
      <c r="B29" s="930" t="s">
        <v>463</v>
      </c>
      <c r="C29" s="930"/>
      <c r="D29" s="930"/>
      <c r="E29" s="930"/>
      <c r="F29" s="930"/>
      <c r="G29" s="930"/>
    </row>
    <row r="30" spans="1:7" ht="12.75" customHeight="1">
      <c r="A30" s="34"/>
      <c r="B30" s="33"/>
      <c r="C30" s="33"/>
      <c r="D30" s="33"/>
      <c r="E30" s="33"/>
      <c r="F30" s="33"/>
      <c r="G30" s="33"/>
    </row>
    <row r="31" spans="1:7" s="31" customFormat="1" ht="18" customHeight="1">
      <c r="A31" s="342"/>
      <c r="B31" s="929" t="s">
        <v>38</v>
      </c>
      <c r="C31" s="790"/>
      <c r="D31" s="151"/>
      <c r="F31" s="30"/>
      <c r="G31" s="30"/>
    </row>
    <row r="32" spans="1:7" s="31" customFormat="1" ht="17.25" customHeight="1">
      <c r="A32" s="343"/>
      <c r="B32" s="929" t="s">
        <v>12</v>
      </c>
      <c r="C32" s="790"/>
      <c r="D32" s="896" t="s">
        <v>2</v>
      </c>
      <c r="E32" s="914"/>
      <c r="F32" s="914"/>
      <c r="G32" s="38"/>
    </row>
    <row r="33" spans="1:7" s="31" customFormat="1">
      <c r="A33" s="4"/>
      <c r="B33" s="1"/>
      <c r="C33" s="1"/>
      <c r="D33" s="1"/>
      <c r="E33" s="1"/>
      <c r="F33" s="1"/>
      <c r="G33" s="30"/>
    </row>
    <row r="34" spans="1:7" s="31" customFormat="1">
      <c r="A34" s="5"/>
      <c r="B34" s="2"/>
      <c r="C34" s="2"/>
      <c r="D34" s="2"/>
      <c r="E34" s="2"/>
      <c r="F34" s="2"/>
    </row>
    <row r="35" spans="1:7" s="31" customFormat="1">
      <c r="A35" s="5"/>
      <c r="B35" s="2"/>
      <c r="C35" s="2"/>
      <c r="D35" s="2"/>
      <c r="E35" s="2"/>
      <c r="F35" s="2"/>
    </row>
    <row r="36" spans="1:7" s="31" customFormat="1">
      <c r="A36" s="5"/>
      <c r="B36" s="2"/>
      <c r="C36" s="2"/>
      <c r="D36" s="2"/>
      <c r="E36" s="2"/>
      <c r="F36" s="2"/>
    </row>
    <row r="37" spans="1:7" s="31" customFormat="1">
      <c r="A37" s="5"/>
      <c r="B37" s="2"/>
      <c r="C37" s="2"/>
      <c r="D37" s="2"/>
      <c r="E37" s="2"/>
      <c r="F37" s="2"/>
    </row>
    <row r="49" spans="4:4">
      <c r="D49" s="1" t="s">
        <v>1</v>
      </c>
    </row>
    <row r="50" spans="4:4">
      <c r="D50" s="1" t="s">
        <v>604</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70"/>
  <sheetViews>
    <sheetView showGridLines="0" view="pageBreakPreview" topLeftCell="A17" zoomScale="130" zoomScaleNormal="100" zoomScaleSheetLayoutView="130" workbookViewId="0">
      <selection activeCell="B10" sqref="B10:C10"/>
    </sheetView>
  </sheetViews>
  <sheetFormatPr defaultColWidth="9.140625" defaultRowHeight="15"/>
  <cols>
    <col min="1" max="1" width="2.7109375" style="4" customWidth="1"/>
    <col min="2" max="2" width="14.7109375" style="1" customWidth="1"/>
    <col min="3" max="3" width="52.7109375" style="1" customWidth="1"/>
    <col min="4" max="4" width="2.42578125" style="1" bestFit="1" customWidth="1"/>
    <col min="5" max="5" width="20.42578125" style="1" customWidth="1"/>
    <col min="6" max="6" width="2.42578125" style="1" bestFit="1" customWidth="1"/>
    <col min="7" max="16384" width="9.140625" style="30"/>
  </cols>
  <sheetData>
    <row r="1" spans="1:6" s="1" customFormat="1">
      <c r="A1" s="4">
        <v>1</v>
      </c>
      <c r="C1" s="831" t="s">
        <v>30</v>
      </c>
      <c r="D1" s="790"/>
      <c r="E1" s="735">
        <f>IF(Cover!H12&gt;0, Cover!H12,"")</f>
        <v>2024</v>
      </c>
    </row>
    <row r="2" spans="1:6" s="1" customFormat="1" ht="12.75">
      <c r="A2" s="4">
        <v>2</v>
      </c>
      <c r="B2" s="26" t="s">
        <v>29</v>
      </c>
      <c r="C2" s="825" t="str">
        <f>IF(Cover!A1&gt;0, Cover!A1, "")</f>
        <v xml:space="preserve">Seven Springs Sewer &amp; Water LLC </v>
      </c>
      <c r="D2" s="825"/>
      <c r="E2" s="825"/>
    </row>
    <row r="3" spans="1:6" ht="12.75" customHeight="1">
      <c r="B3" s="828"/>
      <c r="C3" s="828"/>
      <c r="D3" s="828"/>
      <c r="E3" s="828"/>
      <c r="F3" s="30"/>
    </row>
    <row r="4" spans="1:6">
      <c r="B4" s="933" t="s">
        <v>388</v>
      </c>
      <c r="C4" s="934"/>
      <c r="D4" s="934"/>
      <c r="E4" s="934"/>
      <c r="F4" s="30"/>
    </row>
    <row r="5" spans="1:6" ht="8.25" customHeight="1">
      <c r="B5" s="828"/>
      <c r="C5" s="828"/>
      <c r="D5" s="828"/>
      <c r="E5" s="828"/>
      <c r="F5" s="30"/>
    </row>
    <row r="6" spans="1:6" ht="40.5" customHeight="1">
      <c r="A6" s="919" t="s">
        <v>62</v>
      </c>
      <c r="B6" s="888"/>
      <c r="C6" s="888"/>
      <c r="D6" s="888"/>
      <c r="E6" s="888"/>
      <c r="F6" s="888"/>
    </row>
    <row r="7" spans="1:6" ht="10.5" customHeight="1">
      <c r="B7" s="823"/>
      <c r="C7" s="823"/>
      <c r="D7" s="823"/>
      <c r="E7" s="823"/>
      <c r="F7" s="30"/>
    </row>
    <row r="8" spans="1:6" ht="35.25" customHeight="1">
      <c r="B8" s="936" t="s">
        <v>51</v>
      </c>
      <c r="C8" s="937"/>
      <c r="D8" s="463" t="s">
        <v>14</v>
      </c>
      <c r="E8" s="464" t="s">
        <v>50</v>
      </c>
      <c r="F8" s="463" t="s">
        <v>14</v>
      </c>
    </row>
    <row r="9" spans="1:6" ht="24.95" customHeight="1">
      <c r="A9" s="4">
        <v>3</v>
      </c>
      <c r="B9" s="927" t="s">
        <v>429</v>
      </c>
      <c r="C9" s="938"/>
      <c r="D9" s="37"/>
      <c r="E9" s="265">
        <f>'Page 2'!N11</f>
        <v>0</v>
      </c>
      <c r="F9" s="473"/>
    </row>
    <row r="10" spans="1:6" ht="24.95" customHeight="1">
      <c r="A10" s="4">
        <v>4</v>
      </c>
      <c r="B10" s="918" t="s">
        <v>61</v>
      </c>
      <c r="C10" s="939"/>
      <c r="D10" s="37"/>
      <c r="E10" s="259">
        <v>10723</v>
      </c>
      <c r="F10" s="37"/>
    </row>
    <row r="11" spans="1:6" ht="24.95" customHeight="1">
      <c r="A11" s="4">
        <v>5</v>
      </c>
      <c r="B11" s="940" t="s">
        <v>329</v>
      </c>
      <c r="C11" s="941"/>
      <c r="D11" s="35"/>
      <c r="E11" s="265">
        <f>'Page 9'!I11</f>
        <v>0</v>
      </c>
      <c r="F11" s="35"/>
    </row>
    <row r="12" spans="1:6" ht="24.95" customHeight="1">
      <c r="A12" s="4">
        <v>6</v>
      </c>
      <c r="B12" s="940" t="s">
        <v>392</v>
      </c>
      <c r="C12" s="941"/>
      <c r="D12" s="35"/>
      <c r="E12" s="265">
        <f>'Page 9'!J11</f>
        <v>0</v>
      </c>
      <c r="F12" s="35"/>
    </row>
    <row r="13" spans="1:6" ht="24.95" customHeight="1">
      <c r="A13" s="4">
        <v>7</v>
      </c>
      <c r="B13" s="918" t="s">
        <v>60</v>
      </c>
      <c r="C13" s="935"/>
      <c r="D13" s="35"/>
      <c r="E13" s="259"/>
      <c r="F13" s="35"/>
    </row>
    <row r="14" spans="1:6" ht="24.95" customHeight="1">
      <c r="A14" s="4">
        <v>8</v>
      </c>
      <c r="B14" s="918" t="s">
        <v>59</v>
      </c>
      <c r="C14" s="935"/>
      <c r="D14" s="35"/>
      <c r="E14" s="258"/>
      <c r="F14" s="35"/>
    </row>
    <row r="15" spans="1:6" ht="24.95" customHeight="1">
      <c r="A15" s="4">
        <v>9</v>
      </c>
      <c r="B15" s="918" t="s">
        <v>430</v>
      </c>
      <c r="C15" s="935"/>
      <c r="D15" s="35"/>
      <c r="E15" s="266">
        <f>'Page 8'!D21</f>
        <v>0</v>
      </c>
      <c r="F15" s="35"/>
    </row>
    <row r="16" spans="1:6" s="185" customFormat="1" ht="29.25" customHeight="1">
      <c r="A16" s="21">
        <v>10</v>
      </c>
      <c r="B16" s="942" t="s">
        <v>597</v>
      </c>
      <c r="C16" s="935"/>
      <c r="D16" s="35"/>
      <c r="E16" s="267">
        <f>IF('Page 8'!D58=2,'Page 8'!D36,IF('Page 8'!D58=3,'Page 8'!D43,0))</f>
        <v>0</v>
      </c>
      <c r="F16" s="35"/>
    </row>
    <row r="17" spans="1:6" ht="24.95" customHeight="1">
      <c r="A17" s="4">
        <v>11</v>
      </c>
      <c r="B17" s="940" t="s">
        <v>431</v>
      </c>
      <c r="C17" s="935"/>
      <c r="D17" s="35"/>
      <c r="E17" s="268">
        <f>E15-E16</f>
        <v>0</v>
      </c>
      <c r="F17" s="35"/>
    </row>
    <row r="18" spans="1:6" ht="24.95" customHeight="1">
      <c r="A18" s="4">
        <v>12</v>
      </c>
      <c r="B18" s="918" t="s">
        <v>58</v>
      </c>
      <c r="C18" s="939"/>
      <c r="D18" s="35"/>
      <c r="E18" s="258"/>
      <c r="F18" s="35"/>
    </row>
    <row r="19" spans="1:6" ht="24.95" customHeight="1">
      <c r="A19" s="4">
        <v>13</v>
      </c>
      <c r="B19" s="918" t="s">
        <v>57</v>
      </c>
      <c r="C19" s="939"/>
      <c r="D19" s="35"/>
      <c r="E19" s="258"/>
      <c r="F19" s="35"/>
    </row>
    <row r="20" spans="1:6" ht="24.95" customHeight="1">
      <c r="A20" s="4">
        <v>14</v>
      </c>
      <c r="B20" s="918" t="s">
        <v>432</v>
      </c>
      <c r="C20" s="935"/>
      <c r="D20" s="35"/>
      <c r="E20" s="266">
        <f>'Page 8'!E21</f>
        <v>9680</v>
      </c>
      <c r="F20" s="35"/>
    </row>
    <row r="21" spans="1:6" ht="29.25" customHeight="1">
      <c r="A21" s="21">
        <v>15</v>
      </c>
      <c r="B21" s="942" t="s">
        <v>598</v>
      </c>
      <c r="C21" s="935"/>
      <c r="D21" s="37"/>
      <c r="E21" s="269">
        <f>IF('Page 8'!D58=2,'Page 8'!E36,IF('Page 8'!D58=3,'Page 8'!E43,0))</f>
        <v>643.48445545704442</v>
      </c>
      <c r="F21" s="35"/>
    </row>
    <row r="22" spans="1:6" ht="24.95" customHeight="1">
      <c r="A22" s="4">
        <v>16</v>
      </c>
      <c r="B22" s="918" t="s">
        <v>433</v>
      </c>
      <c r="C22" s="935"/>
      <c r="D22" s="35"/>
      <c r="E22" s="268">
        <f>E20-E21</f>
        <v>9036.5155445429555</v>
      </c>
      <c r="F22" s="35"/>
    </row>
    <row r="23" spans="1:6" ht="24.95" customHeight="1">
      <c r="A23" s="4">
        <v>17</v>
      </c>
      <c r="B23" s="918" t="s">
        <v>56</v>
      </c>
      <c r="C23" s="935"/>
      <c r="D23" s="35"/>
      <c r="E23" s="258"/>
      <c r="F23" s="35"/>
    </row>
    <row r="24" spans="1:6" ht="24.95" customHeight="1">
      <c r="A24" s="4">
        <v>18</v>
      </c>
      <c r="B24" s="918" t="s">
        <v>55</v>
      </c>
      <c r="C24" s="935"/>
      <c r="D24" s="35"/>
      <c r="E24" s="258"/>
      <c r="F24" s="35"/>
    </row>
    <row r="25" spans="1:6" ht="24.95" customHeight="1">
      <c r="A25" s="4">
        <v>19</v>
      </c>
      <c r="B25" s="940" t="s">
        <v>330</v>
      </c>
      <c r="C25" s="935"/>
      <c r="D25" s="35"/>
      <c r="E25" s="258"/>
      <c r="F25" s="35"/>
    </row>
    <row r="26" spans="1:6" ht="24.95" customHeight="1">
      <c r="A26" s="4">
        <v>20</v>
      </c>
      <c r="B26" s="918" t="s">
        <v>331</v>
      </c>
      <c r="C26" s="935"/>
      <c r="D26" s="37"/>
      <c r="E26" s="270"/>
      <c r="F26" s="35"/>
    </row>
    <row r="27" spans="1:6" ht="24.95" customHeight="1" thickBot="1">
      <c r="A27" s="4">
        <v>21</v>
      </c>
      <c r="B27" s="469" t="s">
        <v>54</v>
      </c>
      <c r="C27" s="470" t="s">
        <v>53</v>
      </c>
      <c r="D27" s="471"/>
      <c r="E27" s="257">
        <f>ROUND(SUM(E9,E10,E11,E12,E13,E14,E17,E18,E19,E22,E23,E24,E25,E26),0)</f>
        <v>19760</v>
      </c>
      <c r="F27" s="472"/>
    </row>
    <row r="28" spans="1:6" ht="27.75" customHeight="1" thickTop="1">
      <c r="B28" s="943" t="s">
        <v>410</v>
      </c>
      <c r="C28" s="944"/>
      <c r="D28" s="944"/>
      <c r="E28" s="944"/>
      <c r="F28" s="944"/>
    </row>
    <row r="29" spans="1:6" ht="12.75" customHeight="1">
      <c r="B29" s="36"/>
      <c r="C29" s="36"/>
      <c r="D29" s="36"/>
      <c r="E29" s="36"/>
      <c r="F29" s="36"/>
    </row>
    <row r="30" spans="1:6" s="31" customFormat="1">
      <c r="A30" s="332"/>
      <c r="B30" s="869" t="s">
        <v>38</v>
      </c>
      <c r="C30" s="870"/>
      <c r="D30" s="30"/>
      <c r="E30" s="30"/>
      <c r="F30" s="30"/>
    </row>
    <row r="31" spans="1:6" s="31" customFormat="1" ht="12" customHeight="1">
      <c r="A31" s="333"/>
      <c r="B31" s="869" t="s">
        <v>12</v>
      </c>
      <c r="C31" s="870"/>
      <c r="D31" s="931" t="s">
        <v>2</v>
      </c>
      <c r="E31" s="932"/>
      <c r="F31" s="38"/>
    </row>
    <row r="32" spans="1:6" s="31" customFormat="1">
      <c r="A32" s="5"/>
      <c r="B32" s="2"/>
      <c r="C32" s="2"/>
      <c r="D32" s="2"/>
      <c r="E32" s="2"/>
    </row>
    <row r="33" spans="1:6" s="31" customFormat="1">
      <c r="A33" s="5"/>
      <c r="B33" s="2"/>
      <c r="C33" s="2"/>
      <c r="D33" s="2"/>
      <c r="E33" s="2"/>
    </row>
    <row r="34" spans="1:6" s="31" customFormat="1">
      <c r="A34" s="5"/>
      <c r="B34" s="2"/>
      <c r="C34" s="2"/>
      <c r="D34" s="2"/>
      <c r="E34" s="2"/>
    </row>
    <row r="35" spans="1:6" s="31" customFormat="1">
      <c r="A35" s="5"/>
      <c r="B35" s="2"/>
      <c r="C35" s="2"/>
      <c r="D35" s="2"/>
      <c r="E35" s="2"/>
    </row>
    <row r="36" spans="1:6" s="31" customFormat="1">
      <c r="A36" s="5"/>
      <c r="B36" s="2"/>
      <c r="C36" s="2"/>
      <c r="D36" s="2"/>
      <c r="E36" s="2"/>
    </row>
    <row r="37" spans="1:6" s="31" customFormat="1">
      <c r="A37" s="5"/>
      <c r="B37" s="2"/>
      <c r="C37" s="2"/>
      <c r="D37" s="2"/>
      <c r="E37" s="2"/>
    </row>
    <row r="38" spans="1:6" s="31" customFormat="1">
      <c r="A38" s="5"/>
      <c r="B38" s="2"/>
      <c r="C38" s="2"/>
      <c r="D38" s="2"/>
      <c r="E38" s="2"/>
    </row>
    <row r="39" spans="1:6">
      <c r="F39" s="30"/>
    </row>
    <row r="40" spans="1:6">
      <c r="F40" s="30"/>
    </row>
    <row r="41" spans="1:6">
      <c r="F41" s="30"/>
    </row>
    <row r="42" spans="1:6">
      <c r="F42" s="30"/>
    </row>
    <row r="43" spans="1:6">
      <c r="F43" s="30"/>
    </row>
    <row r="44" spans="1:6">
      <c r="F44" s="30"/>
    </row>
    <row r="45" spans="1:6">
      <c r="F45" s="30"/>
    </row>
    <row r="46" spans="1:6">
      <c r="F46" s="30"/>
    </row>
    <row r="47" spans="1:6">
      <c r="F47" s="30"/>
    </row>
    <row r="48" spans="1:6">
      <c r="E48" s="1" t="s">
        <v>1</v>
      </c>
      <c r="F48" s="30"/>
    </row>
    <row r="49" spans="5:6">
      <c r="E49" s="1" t="s">
        <v>604</v>
      </c>
      <c r="F49" s="30"/>
    </row>
    <row r="50" spans="5:6">
      <c r="F50" s="30"/>
    </row>
    <row r="51" spans="5:6">
      <c r="F51" s="30"/>
    </row>
    <row r="52" spans="5:6">
      <c r="F52" s="30"/>
    </row>
    <row r="53" spans="5:6">
      <c r="F53" s="30"/>
    </row>
    <row r="54" spans="5:6">
      <c r="F54" s="30"/>
    </row>
    <row r="55" spans="5:6">
      <c r="F55" s="30"/>
    </row>
    <row r="56" spans="5:6">
      <c r="F56" s="30"/>
    </row>
    <row r="57" spans="5:6">
      <c r="F57" s="30"/>
    </row>
    <row r="58" spans="5:6">
      <c r="F58" s="30"/>
    </row>
    <row r="59" spans="5:6">
      <c r="F59" s="30"/>
    </row>
    <row r="60" spans="5:6">
      <c r="F60" s="30"/>
    </row>
    <row r="61" spans="5:6">
      <c r="F61" s="30"/>
    </row>
    <row r="62" spans="5:6">
      <c r="F62" s="30"/>
    </row>
    <row r="63" spans="5:6">
      <c r="F63" s="30"/>
    </row>
    <row r="64" spans="5:6">
      <c r="F64" s="30"/>
    </row>
    <row r="65" spans="6:6">
      <c r="F65" s="30"/>
    </row>
    <row r="66" spans="6:6">
      <c r="F66" s="30"/>
    </row>
    <row r="67" spans="6:6">
      <c r="F67" s="30"/>
    </row>
    <row r="68" spans="6:6">
      <c r="F68" s="30"/>
    </row>
    <row r="69" spans="6:6">
      <c r="F69" s="30"/>
    </row>
    <row r="70" spans="6:6">
      <c r="F70" s="30"/>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N47"/>
  <sheetViews>
    <sheetView showGridLines="0" view="pageBreakPreview" topLeftCell="A14" zoomScaleNormal="100" zoomScaleSheetLayoutView="100" workbookViewId="0">
      <selection activeCell="F7" sqref="F7"/>
    </sheetView>
  </sheetViews>
  <sheetFormatPr defaultColWidth="18.5703125" defaultRowHeight="15"/>
  <cols>
    <col min="1" max="1" width="4.140625" style="4" customWidth="1"/>
    <col min="2" max="2" width="41.7109375" style="61" customWidth="1"/>
    <col min="3" max="3" width="17.7109375" style="61" customWidth="1"/>
    <col min="4" max="4" width="16.85546875" style="61" customWidth="1"/>
    <col min="5" max="5" width="17.140625" style="61" customWidth="1"/>
    <col min="6" max="6" width="18.7109375" style="61" customWidth="1"/>
    <col min="7" max="7" width="1.7109375" style="61" customWidth="1"/>
    <col min="8" max="8" width="3.28515625" style="38" customWidth="1"/>
    <col min="9" max="9" width="3.140625" style="38" customWidth="1"/>
    <col min="10" max="247" width="9.140625" style="61" customWidth="1"/>
    <col min="248" max="248" width="3.28515625" style="61" bestFit="1" customWidth="1"/>
    <col min="249" max="249" width="2.7109375" style="61" customWidth="1"/>
    <col min="250" max="250" width="14.7109375" style="61" customWidth="1"/>
    <col min="251" max="16384" width="18.5703125" style="61"/>
  </cols>
  <sheetData>
    <row r="1" spans="1:14">
      <c r="B1" s="888" t="s">
        <v>434</v>
      </c>
      <c r="C1" s="888"/>
      <c r="D1" s="888"/>
      <c r="E1" s="888"/>
      <c r="F1" s="888"/>
      <c r="H1" s="42">
        <v>2</v>
      </c>
      <c r="I1" s="42">
        <v>1</v>
      </c>
      <c r="J1" s="41"/>
    </row>
    <row r="2" spans="1:14" ht="6" customHeight="1">
      <c r="B2" s="807"/>
      <c r="C2" s="807"/>
      <c r="D2" s="807"/>
      <c r="E2" s="807"/>
      <c r="F2" s="807"/>
      <c r="H2" s="952" t="s">
        <v>73</v>
      </c>
      <c r="I2" s="953" t="s">
        <v>30</v>
      </c>
    </row>
    <row r="3" spans="1:14" ht="44.25" customHeight="1">
      <c r="B3" s="899" t="s">
        <v>503</v>
      </c>
      <c r="C3" s="899"/>
      <c r="D3" s="899"/>
      <c r="E3" s="899"/>
      <c r="F3" s="899"/>
      <c r="H3" s="952"/>
      <c r="I3" s="953"/>
    </row>
    <row r="4" spans="1:14" ht="13.5" customHeight="1">
      <c r="B4" s="899" t="s">
        <v>504</v>
      </c>
      <c r="C4" s="946"/>
      <c r="D4" s="946"/>
      <c r="E4" s="946"/>
      <c r="F4" s="946"/>
      <c r="H4" s="952"/>
      <c r="I4" s="953"/>
    </row>
    <row r="5" spans="1:14" ht="4.5" customHeight="1">
      <c r="B5" s="954" t="s">
        <v>3</v>
      </c>
      <c r="C5" s="954"/>
      <c r="D5" s="954"/>
      <c r="E5" s="954"/>
      <c r="F5" s="954"/>
      <c r="H5" s="952"/>
      <c r="I5" s="953"/>
      <c r="J5" s="40"/>
      <c r="K5" s="40"/>
      <c r="L5" s="40"/>
      <c r="M5" s="40"/>
      <c r="N5" s="40"/>
    </row>
    <row r="6" spans="1:14">
      <c r="B6" s="958" t="s">
        <v>72</v>
      </c>
      <c r="C6" s="955" t="s">
        <v>71</v>
      </c>
      <c r="D6" s="956"/>
      <c r="E6" s="956"/>
      <c r="F6" s="957"/>
      <c r="H6" s="952"/>
      <c r="I6" s="953"/>
    </row>
    <row r="7" spans="1:14" ht="44.25" customHeight="1">
      <c r="B7" s="959"/>
      <c r="C7" s="481" t="s">
        <v>70</v>
      </c>
      <c r="D7" s="481" t="s">
        <v>69</v>
      </c>
      <c r="E7" s="481" t="s">
        <v>68</v>
      </c>
      <c r="F7" s="482" t="s">
        <v>67</v>
      </c>
      <c r="H7" s="949" t="str">
        <f>IF(Cover!A1&gt;0, Cover!A1, "")</f>
        <v xml:space="preserve">Seven Springs Sewer &amp; Water LLC </v>
      </c>
      <c r="I7" s="953"/>
    </row>
    <row r="8" spans="1:14" ht="26.25" customHeight="1">
      <c r="A8" s="4">
        <v>3</v>
      </c>
      <c r="B8" s="483" t="s">
        <v>636</v>
      </c>
      <c r="C8" s="484"/>
      <c r="D8" s="484"/>
      <c r="E8" s="484"/>
      <c r="F8" s="484"/>
      <c r="H8" s="950"/>
      <c r="I8" s="953"/>
    </row>
    <row r="9" spans="1:14" ht="26.25" customHeight="1">
      <c r="A9" s="4">
        <v>4</v>
      </c>
      <c r="B9" s="485"/>
      <c r="C9" s="348"/>
      <c r="D9" s="348"/>
      <c r="E9" s="348"/>
      <c r="F9" s="348"/>
      <c r="H9" s="950"/>
      <c r="I9" s="953"/>
    </row>
    <row r="10" spans="1:14" ht="26.25" customHeight="1">
      <c r="A10" s="4">
        <v>5</v>
      </c>
      <c r="B10" s="485"/>
      <c r="C10" s="348"/>
      <c r="D10" s="348"/>
      <c r="E10" s="348"/>
      <c r="F10" s="348"/>
      <c r="H10" s="950"/>
      <c r="I10" s="953"/>
    </row>
    <row r="11" spans="1:14" ht="26.25" customHeight="1">
      <c r="A11" s="4">
        <v>6</v>
      </c>
      <c r="B11" s="485"/>
      <c r="C11" s="349"/>
      <c r="D11" s="349"/>
      <c r="E11" s="349"/>
      <c r="F11" s="348"/>
      <c r="H11" s="950"/>
      <c r="I11" s="953"/>
    </row>
    <row r="12" spans="1:14" ht="26.25" customHeight="1">
      <c r="A12" s="4">
        <v>7</v>
      </c>
      <c r="B12" s="485"/>
      <c r="C12" s="349"/>
      <c r="D12" s="349"/>
      <c r="E12" s="349"/>
      <c r="F12" s="348"/>
      <c r="H12" s="950"/>
      <c r="I12" s="953"/>
    </row>
    <row r="13" spans="1:14" ht="26.25" customHeight="1">
      <c r="A13" s="4">
        <v>8</v>
      </c>
      <c r="B13" s="485"/>
      <c r="C13" s="349"/>
      <c r="D13" s="349"/>
      <c r="E13" s="349"/>
      <c r="F13" s="348"/>
      <c r="H13" s="950"/>
      <c r="I13" s="953"/>
    </row>
    <row r="14" spans="1:14" ht="26.25" customHeight="1">
      <c r="A14" s="4">
        <v>9</v>
      </c>
      <c r="B14" s="485"/>
      <c r="C14" s="349"/>
      <c r="D14" s="349"/>
      <c r="E14" s="349"/>
      <c r="F14" s="348"/>
      <c r="H14" s="950"/>
      <c r="I14" s="953"/>
    </row>
    <row r="15" spans="1:14" ht="26.25" customHeight="1">
      <c r="A15" s="4">
        <v>10</v>
      </c>
      <c r="B15" s="485"/>
      <c r="C15" s="349"/>
      <c r="D15" s="349"/>
      <c r="E15" s="349"/>
      <c r="F15" s="348"/>
      <c r="H15" s="950"/>
      <c r="I15" s="953"/>
    </row>
    <row r="16" spans="1:14" ht="26.25" customHeight="1">
      <c r="A16" s="4">
        <v>11</v>
      </c>
      <c r="B16" s="485"/>
      <c r="C16" s="349"/>
      <c r="D16" s="349"/>
      <c r="E16" s="349"/>
      <c r="F16" s="348"/>
      <c r="H16" s="950"/>
      <c r="I16" s="953"/>
    </row>
    <row r="17" spans="1:9" ht="26.25" customHeight="1">
      <c r="A17" s="4">
        <v>12</v>
      </c>
      <c r="B17" s="485"/>
      <c r="C17" s="349"/>
      <c r="D17" s="349"/>
      <c r="E17" s="349"/>
      <c r="F17" s="348"/>
      <c r="H17" s="950"/>
      <c r="I17" s="953"/>
    </row>
    <row r="18" spans="1:9" ht="26.25" customHeight="1">
      <c r="A18" s="4">
        <v>13</v>
      </c>
      <c r="B18" s="485"/>
      <c r="C18" s="349"/>
      <c r="D18" s="349"/>
      <c r="E18" s="349"/>
      <c r="F18" s="348"/>
      <c r="H18" s="950"/>
      <c r="I18" s="953"/>
    </row>
    <row r="19" spans="1:9" ht="26.25" customHeight="1">
      <c r="A19" s="4">
        <v>14</v>
      </c>
      <c r="B19" s="485"/>
      <c r="C19" s="349"/>
      <c r="D19" s="349"/>
      <c r="E19" s="349"/>
      <c r="F19" s="348"/>
      <c r="H19" s="950"/>
      <c r="I19" s="953"/>
    </row>
    <row r="20" spans="1:9" ht="26.25" customHeight="1">
      <c r="A20" s="4">
        <v>15</v>
      </c>
      <c r="B20" s="485"/>
      <c r="C20" s="349"/>
      <c r="D20" s="349"/>
      <c r="E20" s="349"/>
      <c r="F20" s="348"/>
      <c r="H20" s="950"/>
      <c r="I20" s="953"/>
    </row>
    <row r="21" spans="1:9" ht="26.25" customHeight="1">
      <c r="A21" s="4">
        <v>16</v>
      </c>
      <c r="B21" s="485"/>
      <c r="C21" s="349"/>
      <c r="D21" s="349"/>
      <c r="E21" s="349"/>
      <c r="F21" s="348"/>
      <c r="H21" s="950"/>
      <c r="I21" s="953"/>
    </row>
    <row r="22" spans="1:9" ht="26.25" customHeight="1">
      <c r="A22" s="4">
        <v>17</v>
      </c>
      <c r="B22" s="485"/>
      <c r="C22" s="349"/>
      <c r="D22" s="349"/>
      <c r="E22" s="349"/>
      <c r="F22" s="348"/>
      <c r="H22" s="950"/>
      <c r="I22" s="953"/>
    </row>
    <row r="23" spans="1:9" ht="26.25" customHeight="1">
      <c r="A23" s="4">
        <v>18</v>
      </c>
      <c r="B23" s="485"/>
      <c r="C23" s="350"/>
      <c r="D23" s="350"/>
      <c r="E23" s="350"/>
      <c r="F23" s="486"/>
      <c r="H23" s="950"/>
      <c r="I23" s="953"/>
    </row>
    <row r="24" spans="1:9" ht="21" customHeight="1" thickBot="1">
      <c r="A24" s="4">
        <v>19</v>
      </c>
      <c r="B24" s="487" t="s">
        <v>66</v>
      </c>
      <c r="C24" s="271">
        <f>SUM(C8:C23)</f>
        <v>0</v>
      </c>
      <c r="D24" s="271">
        <f>SUM(D8:D23)</f>
        <v>0</v>
      </c>
      <c r="E24" s="271">
        <f>SUM(E8:E23)</f>
        <v>0</v>
      </c>
      <c r="F24" s="488">
        <f>SUM(F8:F23)</f>
        <v>0</v>
      </c>
      <c r="H24" s="950"/>
      <c r="I24" s="953"/>
    </row>
    <row r="25" spans="1:9" ht="12" customHeight="1" thickTop="1">
      <c r="A25" s="945" t="s">
        <v>65</v>
      </c>
      <c r="B25" s="489"/>
      <c r="C25" s="490"/>
      <c r="D25" s="491" t="s">
        <v>64</v>
      </c>
      <c r="E25" s="491" t="s">
        <v>63</v>
      </c>
      <c r="F25" s="492"/>
      <c r="H25" s="950"/>
      <c r="I25" s="947">
        <f>IF(Cover!H12&gt;0, Cover!H12,"")</f>
        <v>2024</v>
      </c>
    </row>
    <row r="26" spans="1:9" ht="15" customHeight="1">
      <c r="A26" s="945"/>
      <c r="B26" s="807"/>
      <c r="C26" s="807"/>
      <c r="D26" s="807"/>
      <c r="E26" s="807"/>
      <c r="F26" s="807"/>
      <c r="H26" s="950"/>
      <c r="I26" s="948"/>
    </row>
    <row r="27" spans="1:9">
      <c r="A27" s="945"/>
      <c r="B27" s="107"/>
      <c r="C27" s="107"/>
      <c r="D27" s="107"/>
      <c r="F27" s="181"/>
      <c r="G27" s="48"/>
      <c r="H27" s="951"/>
      <c r="I27" s="948"/>
    </row>
    <row r="28" spans="1:9" s="62" customFormat="1">
      <c r="A28" s="116"/>
      <c r="B28" s="61"/>
      <c r="C28" s="61"/>
      <c r="D28" s="61"/>
      <c r="E28" s="788" t="s">
        <v>2</v>
      </c>
      <c r="F28" s="788"/>
      <c r="G28" s="842"/>
      <c r="H28" s="38"/>
      <c r="I28" s="38"/>
    </row>
    <row r="29" spans="1:9" s="62" customFormat="1">
      <c r="A29" s="204"/>
      <c r="B29" s="188" t="s">
        <v>12</v>
      </c>
      <c r="C29" s="61"/>
      <c r="D29" s="61"/>
      <c r="E29" s="61"/>
      <c r="F29" s="61"/>
      <c r="G29" s="61"/>
      <c r="H29" s="38"/>
      <c r="I29" s="38"/>
    </row>
    <row r="30" spans="1:9" s="62" customFormat="1">
      <c r="A30" s="5"/>
      <c r="E30" s="2"/>
      <c r="F30" s="2"/>
      <c r="H30" s="32"/>
      <c r="I30" s="32"/>
    </row>
    <row r="31" spans="1:9" s="62" customFormat="1">
      <c r="A31" s="5"/>
      <c r="E31" s="2"/>
      <c r="F31" s="2"/>
      <c r="H31" s="32"/>
      <c r="I31" s="32"/>
    </row>
    <row r="32" spans="1:9" s="62" customFormat="1">
      <c r="A32" s="5"/>
      <c r="E32" s="2"/>
      <c r="F32" s="2"/>
      <c r="H32" s="32"/>
      <c r="I32" s="32"/>
    </row>
    <row r="33" spans="1:9" s="62"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47" spans="1:9">
      <c r="E47" s="1"/>
      <c r="F47" s="1"/>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I56"/>
  <sheetViews>
    <sheetView showGridLines="0" view="pageBreakPreview" zoomScaleNormal="100" zoomScaleSheetLayoutView="100" workbookViewId="0">
      <selection activeCell="B14" sqref="B14"/>
    </sheetView>
  </sheetViews>
  <sheetFormatPr defaultColWidth="3.5703125" defaultRowHeight="15"/>
  <cols>
    <col min="1" max="1" width="5.42578125" style="4" customWidth="1"/>
    <col min="2" max="2" width="45.85546875" style="30" customWidth="1"/>
    <col min="3" max="3" width="17.7109375" style="30" customWidth="1"/>
    <col min="4" max="4" width="18.42578125" style="30" customWidth="1"/>
    <col min="5" max="5" width="18.140625" style="30" customWidth="1"/>
    <col min="6" max="6" width="17.42578125" style="30" customWidth="1"/>
    <col min="7" max="7" width="1.7109375" style="30" customWidth="1"/>
    <col min="8" max="8" width="3.28515625" style="38" customWidth="1"/>
    <col min="9" max="9" width="3.140625" style="38" customWidth="1"/>
    <col min="10" max="247" width="9.140625" style="30" customWidth="1"/>
    <col min="248" max="16384" width="3.5703125" style="30"/>
  </cols>
  <sheetData>
    <row r="1" spans="1:9" ht="28.5" customHeight="1">
      <c r="B1" s="919" t="s">
        <v>435</v>
      </c>
      <c r="C1" s="888"/>
      <c r="D1" s="888"/>
      <c r="E1" s="888"/>
      <c r="F1" s="888"/>
      <c r="G1" s="64"/>
      <c r="H1" s="42">
        <v>2</v>
      </c>
      <c r="I1" s="42">
        <v>1</v>
      </c>
    </row>
    <row r="2" spans="1:9" ht="8.1" customHeight="1">
      <c r="B2" s="1"/>
      <c r="F2" s="39"/>
      <c r="G2" s="64"/>
      <c r="H2" s="961" t="s">
        <v>73</v>
      </c>
      <c r="I2" s="953" t="s">
        <v>30</v>
      </c>
    </row>
    <row r="3" spans="1:9" ht="67.5" customHeight="1">
      <c r="B3" s="813" t="s">
        <v>471</v>
      </c>
      <c r="C3" s="962"/>
      <c r="D3" s="962"/>
      <c r="E3" s="962"/>
      <c r="F3" s="962"/>
      <c r="G3" s="64"/>
      <c r="H3" s="961"/>
      <c r="I3" s="953"/>
    </row>
    <row r="4" spans="1:9" ht="8.1" customHeight="1">
      <c r="G4" s="64"/>
      <c r="H4" s="961"/>
      <c r="I4" s="953"/>
    </row>
    <row r="5" spans="1:9">
      <c r="B5" s="969" t="s">
        <v>82</v>
      </c>
      <c r="C5" s="963" t="s">
        <v>81</v>
      </c>
      <c r="D5" s="964"/>
      <c r="E5" s="964"/>
      <c r="F5" s="965"/>
      <c r="G5" s="64"/>
      <c r="H5" s="961"/>
      <c r="I5" s="953"/>
    </row>
    <row r="6" spans="1:9" ht="14.45" customHeight="1">
      <c r="B6" s="970"/>
      <c r="C6" s="967" t="s">
        <v>80</v>
      </c>
      <c r="D6" s="937"/>
      <c r="E6" s="967" t="s">
        <v>79</v>
      </c>
      <c r="F6" s="968"/>
      <c r="G6" s="64"/>
      <c r="H6" s="949" t="str">
        <f>IF(Cover!A1&gt;0, Cover!A1, "")</f>
        <v xml:space="preserve">Seven Springs Sewer &amp; Water LLC </v>
      </c>
      <c r="I6" s="953"/>
    </row>
    <row r="7" spans="1:9" ht="38.25" customHeight="1">
      <c r="B7" s="971"/>
      <c r="C7" s="493" t="s">
        <v>78</v>
      </c>
      <c r="D7" s="493" t="s">
        <v>77</v>
      </c>
      <c r="E7" s="493" t="s">
        <v>76</v>
      </c>
      <c r="F7" s="494" t="s">
        <v>75</v>
      </c>
      <c r="G7" s="64"/>
      <c r="H7" s="950"/>
      <c r="I7" s="953"/>
    </row>
    <row r="8" spans="1:9" ht="21" customHeight="1">
      <c r="A8" s="4">
        <v>3</v>
      </c>
      <c r="B8" s="495" t="s">
        <v>655</v>
      </c>
      <c r="C8" s="273"/>
      <c r="D8" s="273"/>
      <c r="E8" s="273">
        <v>2192</v>
      </c>
      <c r="F8" s="496"/>
      <c r="G8" s="64"/>
      <c r="H8" s="950"/>
      <c r="I8" s="953"/>
    </row>
    <row r="9" spans="1:9" ht="21" customHeight="1">
      <c r="A9" s="4">
        <v>4</v>
      </c>
      <c r="B9" s="497" t="s">
        <v>638</v>
      </c>
      <c r="C9" s="259"/>
      <c r="D9" s="259"/>
      <c r="E9" s="259">
        <v>1730</v>
      </c>
      <c r="F9" s="356"/>
      <c r="G9" s="64"/>
      <c r="H9" s="950"/>
      <c r="I9" s="953"/>
    </row>
    <row r="10" spans="1:9" ht="21" customHeight="1">
      <c r="A10" s="4">
        <v>5</v>
      </c>
      <c r="B10" s="497" t="s">
        <v>639</v>
      </c>
      <c r="C10" s="259"/>
      <c r="D10" s="259"/>
      <c r="E10" s="259">
        <v>510</v>
      </c>
      <c r="F10" s="356"/>
      <c r="G10" s="64"/>
      <c r="H10" s="950"/>
      <c r="I10" s="953"/>
    </row>
    <row r="11" spans="1:9" ht="21" customHeight="1">
      <c r="A11" s="4">
        <v>6</v>
      </c>
      <c r="B11" s="497"/>
      <c r="C11" s="259"/>
      <c r="D11" s="259"/>
      <c r="E11" s="259"/>
      <c r="F11" s="356"/>
      <c r="G11" s="64"/>
      <c r="H11" s="950"/>
      <c r="I11" s="953"/>
    </row>
    <row r="12" spans="1:9" ht="21" customHeight="1">
      <c r="A12" s="4">
        <v>7</v>
      </c>
      <c r="B12" s="497"/>
      <c r="C12" s="259"/>
      <c r="D12" s="259"/>
      <c r="E12" s="259"/>
      <c r="F12" s="356"/>
      <c r="G12" s="64"/>
      <c r="H12" s="950"/>
      <c r="I12" s="953"/>
    </row>
    <row r="13" spans="1:9" ht="21" customHeight="1">
      <c r="A13" s="4">
        <v>8</v>
      </c>
      <c r="B13" s="497"/>
      <c r="C13" s="259"/>
      <c r="D13" s="259"/>
      <c r="E13" s="259"/>
      <c r="F13" s="356"/>
      <c r="G13" s="64"/>
      <c r="H13" s="950"/>
      <c r="I13" s="953"/>
    </row>
    <row r="14" spans="1:9" ht="21" customHeight="1">
      <c r="A14" s="4">
        <v>9</v>
      </c>
      <c r="B14" s="497"/>
      <c r="C14" s="259"/>
      <c r="D14" s="259"/>
      <c r="E14" s="259"/>
      <c r="F14" s="356"/>
      <c r="G14" s="64"/>
      <c r="H14" s="950"/>
      <c r="I14" s="953"/>
    </row>
    <row r="15" spans="1:9" ht="21" customHeight="1">
      <c r="A15" s="4">
        <v>10</v>
      </c>
      <c r="B15" s="497"/>
      <c r="C15" s="259"/>
      <c r="D15" s="259"/>
      <c r="E15" s="259"/>
      <c r="F15" s="356"/>
      <c r="G15" s="64"/>
      <c r="H15" s="950"/>
      <c r="I15" s="953"/>
    </row>
    <row r="16" spans="1:9" ht="21" customHeight="1">
      <c r="A16" s="4">
        <v>11</v>
      </c>
      <c r="B16" s="497"/>
      <c r="C16" s="259"/>
      <c r="D16" s="259"/>
      <c r="E16" s="259"/>
      <c r="F16" s="356"/>
      <c r="G16" s="64"/>
      <c r="H16" s="950"/>
      <c r="I16" s="953"/>
    </row>
    <row r="17" spans="1:9" ht="21" customHeight="1">
      <c r="A17" s="4">
        <v>12</v>
      </c>
      <c r="B17" s="497"/>
      <c r="C17" s="259"/>
      <c r="D17" s="259"/>
      <c r="E17" s="259"/>
      <c r="F17" s="356"/>
      <c r="G17" s="64"/>
      <c r="H17" s="950"/>
      <c r="I17" s="953"/>
    </row>
    <row r="18" spans="1:9" ht="21" customHeight="1">
      <c r="A18" s="4">
        <v>13</v>
      </c>
      <c r="B18" s="497"/>
      <c r="C18" s="259"/>
      <c r="D18" s="259"/>
      <c r="E18" s="259"/>
      <c r="F18" s="356"/>
      <c r="G18" s="64"/>
      <c r="H18" s="950"/>
      <c r="I18" s="953"/>
    </row>
    <row r="19" spans="1:9" ht="21" customHeight="1">
      <c r="A19" s="4">
        <v>14</v>
      </c>
      <c r="B19" s="497"/>
      <c r="C19" s="259"/>
      <c r="D19" s="259"/>
      <c r="E19" s="259"/>
      <c r="F19" s="356"/>
      <c r="G19" s="64"/>
      <c r="H19" s="950"/>
      <c r="I19" s="953"/>
    </row>
    <row r="20" spans="1:9" ht="21" customHeight="1">
      <c r="A20" s="4">
        <v>15</v>
      </c>
      <c r="B20" s="497"/>
      <c r="C20" s="259"/>
      <c r="D20" s="259"/>
      <c r="E20" s="259"/>
      <c r="F20" s="356"/>
      <c r="G20" s="64"/>
      <c r="H20" s="950"/>
      <c r="I20" s="953"/>
    </row>
    <row r="21" spans="1:9" ht="21" customHeight="1">
      <c r="A21" s="4">
        <v>16</v>
      </c>
      <c r="B21" s="497"/>
      <c r="C21" s="259"/>
      <c r="D21" s="259"/>
      <c r="E21" s="259"/>
      <c r="F21" s="356"/>
      <c r="G21" s="64"/>
      <c r="H21" s="950"/>
      <c r="I21" s="953"/>
    </row>
    <row r="22" spans="1:9" ht="21" customHeight="1">
      <c r="A22" s="4">
        <v>17</v>
      </c>
      <c r="B22" s="497"/>
      <c r="C22" s="259"/>
      <c r="D22" s="259"/>
      <c r="E22" s="259"/>
      <c r="F22" s="356"/>
      <c r="G22" s="64"/>
      <c r="H22" s="950"/>
      <c r="I22" s="953"/>
    </row>
    <row r="23" spans="1:9" ht="21" customHeight="1">
      <c r="A23" s="4">
        <v>18</v>
      </c>
      <c r="B23" s="497"/>
      <c r="C23" s="272"/>
      <c r="D23" s="272"/>
      <c r="E23" s="272"/>
      <c r="F23" s="498"/>
      <c r="G23" s="64"/>
      <c r="H23" s="950"/>
      <c r="I23" s="953"/>
    </row>
    <row r="24" spans="1:9" ht="21.95" customHeight="1" thickBot="1">
      <c r="A24" s="4">
        <v>19</v>
      </c>
      <c r="B24" s="499" t="s">
        <v>66</v>
      </c>
      <c r="C24" s="271">
        <f>SUM(C8:C23)</f>
        <v>0</v>
      </c>
      <c r="D24" s="271">
        <f>SUM(D8:D23)</f>
        <v>0</v>
      </c>
      <c r="E24" s="271">
        <f>SUM(E8:E23)</f>
        <v>4432</v>
      </c>
      <c r="F24" s="488">
        <f>SUM(F8:F23)</f>
        <v>0</v>
      </c>
      <c r="G24" s="64"/>
      <c r="H24" s="950"/>
      <c r="I24" s="953"/>
    </row>
    <row r="25" spans="1:9" ht="16.5" customHeight="1" thickTop="1">
      <c r="A25" s="960" t="s">
        <v>74</v>
      </c>
      <c r="B25" s="500"/>
      <c r="C25" s="501" t="s">
        <v>64</v>
      </c>
      <c r="D25" s="502"/>
      <c r="E25" s="501" t="s">
        <v>63</v>
      </c>
      <c r="F25" s="295"/>
      <c r="G25" s="64"/>
      <c r="H25" s="950"/>
      <c r="I25" s="972">
        <f>IF(Cover!H12&gt;0, Cover!H12,"")</f>
        <v>2024</v>
      </c>
    </row>
    <row r="26" spans="1:9" ht="12" customHeight="1">
      <c r="A26" s="960"/>
      <c r="B26" s="966"/>
      <c r="C26" s="966"/>
      <c r="D26" s="966"/>
      <c r="E26" s="966"/>
      <c r="F26" s="966"/>
      <c r="G26" s="64"/>
      <c r="H26" s="950"/>
      <c r="I26" s="973"/>
    </row>
    <row r="27" spans="1:9" ht="18" customHeight="1">
      <c r="A27" s="960"/>
      <c r="B27" s="44"/>
      <c r="C27" s="44"/>
      <c r="D27" s="44"/>
      <c r="E27" s="64"/>
      <c r="F27" s="181"/>
      <c r="G27" s="48"/>
      <c r="H27" s="30"/>
      <c r="I27" s="30"/>
    </row>
    <row r="28" spans="1:9" s="31" customFormat="1">
      <c r="A28" s="204"/>
      <c r="B28" s="188" t="s">
        <v>12</v>
      </c>
      <c r="C28" s="30"/>
      <c r="D28" s="30"/>
      <c r="E28" s="896" t="s">
        <v>2</v>
      </c>
      <c r="F28" s="896"/>
      <c r="G28" s="790"/>
      <c r="H28" s="38"/>
      <c r="I28" s="38"/>
    </row>
    <row r="29" spans="1:9" s="31" customFormat="1">
      <c r="A29" s="5"/>
      <c r="H29" s="32"/>
      <c r="I29" s="32"/>
    </row>
    <row r="30" spans="1:9" s="31" customFormat="1">
      <c r="A30" s="5"/>
      <c r="E30" s="2"/>
      <c r="F30" s="2"/>
      <c r="H30" s="32"/>
      <c r="I30" s="32"/>
    </row>
    <row r="31" spans="1:9" s="31" customFormat="1">
      <c r="A31" s="5"/>
      <c r="E31" s="2"/>
      <c r="F31" s="2"/>
      <c r="H31" s="32"/>
      <c r="I31" s="32"/>
    </row>
    <row r="32" spans="1:9" s="31" customFormat="1">
      <c r="A32" s="5"/>
      <c r="E32" s="2"/>
      <c r="F32" s="2"/>
      <c r="H32" s="32"/>
      <c r="I32" s="32"/>
    </row>
    <row r="33" spans="1:9" s="31"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56" spans="8:8">
      <c r="H56" s="43"/>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G65"/>
  <sheetViews>
    <sheetView showGridLines="0" view="pageBreakPreview" topLeftCell="A4" zoomScaleNormal="100" zoomScaleSheetLayoutView="100" workbookViewId="0">
      <selection activeCell="B12" sqref="B12:C12"/>
    </sheetView>
  </sheetViews>
  <sheetFormatPr defaultColWidth="9.140625" defaultRowHeight="15"/>
  <cols>
    <col min="1" max="1" width="3.42578125" style="4" bestFit="1" customWidth="1"/>
    <col min="2" max="2" width="14.28515625" style="30" customWidth="1"/>
    <col min="3" max="3" width="64.28515625" style="30" customWidth="1"/>
    <col min="4" max="5" width="15.28515625" style="30" customWidth="1"/>
    <col min="6" max="250" width="9.140625" style="30"/>
    <col min="251" max="251" width="3.42578125" style="30" bestFit="1" customWidth="1"/>
    <col min="252" max="16384" width="9.140625" style="30"/>
  </cols>
  <sheetData>
    <row r="1" spans="1:7" s="1" customFormat="1">
      <c r="A1" s="4">
        <v>1</v>
      </c>
      <c r="C1" s="831" t="s">
        <v>30</v>
      </c>
      <c r="D1" s="790"/>
      <c r="E1" s="735">
        <f>IF(Cover!H12&gt;0, Cover!H12,"")</f>
        <v>2024</v>
      </c>
    </row>
    <row r="2" spans="1:7" s="1" customFormat="1" ht="12.75">
      <c r="A2" s="4">
        <v>2</v>
      </c>
      <c r="B2" s="1" t="s">
        <v>29</v>
      </c>
      <c r="C2" s="883" t="str">
        <f>IF(Cover!A1&gt;0, Cover!A1, "")</f>
        <v xml:space="preserve">Seven Springs Sewer &amp; Water LLC </v>
      </c>
      <c r="D2" s="883"/>
      <c r="E2" s="883"/>
    </row>
    <row r="3" spans="1:7" s="1" customFormat="1" ht="5.0999999999999996" customHeight="1">
      <c r="A3" s="4"/>
      <c r="B3" s="828"/>
      <c r="C3" s="828"/>
      <c r="D3" s="828"/>
      <c r="E3" s="828"/>
    </row>
    <row r="4" spans="1:7">
      <c r="B4" s="888" t="s">
        <v>97</v>
      </c>
      <c r="C4" s="888"/>
      <c r="D4" s="888"/>
      <c r="E4" s="888"/>
      <c r="F4" s="7"/>
    </row>
    <row r="5" spans="1:7" ht="69.75" customHeight="1">
      <c r="B5" s="898" t="s">
        <v>368</v>
      </c>
      <c r="C5" s="898"/>
      <c r="D5" s="898"/>
      <c r="E5" s="898"/>
    </row>
    <row r="6" spans="1:7" ht="8.1" customHeight="1">
      <c r="B6" s="966"/>
      <c r="C6" s="966"/>
      <c r="D6" s="966"/>
      <c r="E6" s="966"/>
    </row>
    <row r="7" spans="1:7" ht="30" customHeight="1">
      <c r="B7" s="963" t="s">
        <v>87</v>
      </c>
      <c r="C7" s="965"/>
      <c r="D7" s="464" t="s">
        <v>86</v>
      </c>
      <c r="E7" s="374" t="s">
        <v>85</v>
      </c>
    </row>
    <row r="8" spans="1:7" ht="21" customHeight="1">
      <c r="A8" s="4">
        <v>3</v>
      </c>
      <c r="B8" s="918" t="s">
        <v>560</v>
      </c>
      <c r="C8" s="829"/>
      <c r="D8" s="259"/>
      <c r="E8" s="356">
        <v>9680</v>
      </c>
    </row>
    <row r="9" spans="1:7" ht="21" customHeight="1">
      <c r="A9" s="4">
        <v>4</v>
      </c>
      <c r="B9" s="503" t="s">
        <v>96</v>
      </c>
      <c r="C9" s="221" t="s">
        <v>332</v>
      </c>
      <c r="D9" s="259"/>
      <c r="E9" s="356"/>
    </row>
    <row r="10" spans="1:7" ht="21" customHeight="1">
      <c r="A10" s="4">
        <v>5</v>
      </c>
      <c r="B10" s="980" t="s">
        <v>3</v>
      </c>
      <c r="C10" s="975"/>
      <c r="D10" s="259"/>
      <c r="E10" s="356"/>
    </row>
    <row r="11" spans="1:7" ht="21" customHeight="1">
      <c r="A11" s="4">
        <v>6</v>
      </c>
      <c r="B11" s="980"/>
      <c r="C11" s="975"/>
      <c r="D11" s="259"/>
      <c r="E11" s="356"/>
    </row>
    <row r="12" spans="1:7" ht="21" customHeight="1">
      <c r="A12" s="4">
        <v>7</v>
      </c>
      <c r="B12" s="980"/>
      <c r="C12" s="975"/>
      <c r="D12" s="258"/>
      <c r="E12" s="270"/>
    </row>
    <row r="13" spans="1:7" ht="21" customHeight="1">
      <c r="A13" s="4">
        <v>8</v>
      </c>
      <c r="B13" s="980"/>
      <c r="C13" s="975"/>
      <c r="D13" s="274"/>
      <c r="E13" s="274"/>
    </row>
    <row r="14" spans="1:7" ht="21" customHeight="1">
      <c r="A14" s="4">
        <v>9</v>
      </c>
      <c r="B14" s="978" t="s">
        <v>412</v>
      </c>
      <c r="C14" s="979"/>
      <c r="D14" s="275">
        <f>SUM(D9:D13)</f>
        <v>0</v>
      </c>
      <c r="E14" s="275">
        <f>SUM(E9:E13)</f>
        <v>0</v>
      </c>
      <c r="G14" s="112"/>
    </row>
    <row r="15" spans="1:7" ht="21" customHeight="1">
      <c r="A15" s="4">
        <v>10</v>
      </c>
      <c r="B15" s="503" t="s">
        <v>95</v>
      </c>
      <c r="C15" s="221" t="s">
        <v>333</v>
      </c>
      <c r="D15" s="258"/>
      <c r="E15" s="270"/>
      <c r="F15" s="112"/>
      <c r="G15" s="112"/>
    </row>
    <row r="16" spans="1:7" ht="21" customHeight="1">
      <c r="A16" s="4">
        <v>11</v>
      </c>
      <c r="B16" s="974"/>
      <c r="C16" s="975"/>
      <c r="D16" s="258"/>
      <c r="E16" s="270"/>
    </row>
    <row r="17" spans="1:6" ht="21" customHeight="1">
      <c r="A17" s="4">
        <v>12</v>
      </c>
      <c r="B17" s="974"/>
      <c r="C17" s="975"/>
      <c r="D17" s="258"/>
      <c r="E17" s="270"/>
    </row>
    <row r="18" spans="1:6" ht="21" customHeight="1">
      <c r="A18" s="4">
        <v>13</v>
      </c>
      <c r="B18" s="918" t="s">
        <v>94</v>
      </c>
      <c r="C18" s="829"/>
      <c r="D18" s="258"/>
      <c r="E18" s="270"/>
    </row>
    <row r="19" spans="1:6" ht="21" customHeight="1">
      <c r="A19" s="4">
        <v>14</v>
      </c>
      <c r="B19" s="974"/>
      <c r="C19" s="975"/>
      <c r="D19" s="274"/>
      <c r="E19" s="504"/>
    </row>
    <row r="20" spans="1:6" ht="21" customHeight="1">
      <c r="A20" s="4">
        <v>15</v>
      </c>
      <c r="B20" s="978" t="s">
        <v>413</v>
      </c>
      <c r="C20" s="979"/>
      <c r="D20" s="276">
        <f>SUM(D15:D19)</f>
        <v>0</v>
      </c>
      <c r="E20" s="276">
        <f>SUM(E15:E19)</f>
        <v>0</v>
      </c>
    </row>
    <row r="21" spans="1:6" ht="21" customHeight="1" thickBot="1">
      <c r="A21" s="4">
        <v>16</v>
      </c>
      <c r="B21" s="918" t="s">
        <v>334</v>
      </c>
      <c r="C21" s="829"/>
      <c r="D21" s="277">
        <f>D8+D14-D20</f>
        <v>0</v>
      </c>
      <c r="E21" s="277">
        <f>E8+E14-E20</f>
        <v>9680</v>
      </c>
    </row>
    <row r="22" spans="1:6" ht="15.75" thickTop="1">
      <c r="B22" s="976"/>
      <c r="C22" s="977"/>
      <c r="D22" s="505" t="s">
        <v>83</v>
      </c>
      <c r="E22" s="505" t="s">
        <v>83</v>
      </c>
    </row>
    <row r="23" spans="1:6" ht="8.1" customHeight="1">
      <c r="B23" s="966"/>
      <c r="C23" s="966"/>
      <c r="D23" s="966"/>
      <c r="E23" s="966"/>
    </row>
    <row r="24" spans="1:6">
      <c r="B24" s="888" t="s">
        <v>93</v>
      </c>
      <c r="C24" s="888"/>
      <c r="D24" s="888"/>
      <c r="E24" s="888"/>
    </row>
    <row r="25" spans="1:6" ht="12.75" customHeight="1">
      <c r="B25" s="841" t="s">
        <v>92</v>
      </c>
      <c r="C25" s="983"/>
      <c r="D25" s="983"/>
      <c r="E25" s="983"/>
    </row>
    <row r="26" spans="1:6" s="185" customFormat="1" ht="15" customHeight="1">
      <c r="A26" s="642">
        <v>17</v>
      </c>
      <c r="B26" s="990" t="s">
        <v>557</v>
      </c>
      <c r="C26" s="990"/>
      <c r="D26" s="990"/>
      <c r="E26" s="617"/>
      <c r="F26" s="618"/>
    </row>
    <row r="27" spans="1:6" s="185" customFormat="1" ht="15" customHeight="1">
      <c r="A27" s="643"/>
      <c r="B27" s="988"/>
      <c r="C27" s="989"/>
      <c r="D27" s="989"/>
      <c r="E27" s="617"/>
      <c r="F27" s="618"/>
    </row>
    <row r="28" spans="1:6">
      <c r="B28" s="888" t="s">
        <v>91</v>
      </c>
      <c r="C28" s="888"/>
      <c r="D28" s="888"/>
      <c r="E28" s="888"/>
    </row>
    <row r="29" spans="1:6" ht="30.75" customHeight="1">
      <c r="B29" s="984" t="s">
        <v>87</v>
      </c>
      <c r="C29" s="985"/>
      <c r="D29" s="506" t="s">
        <v>86</v>
      </c>
      <c r="E29" s="507" t="s">
        <v>85</v>
      </c>
    </row>
    <row r="30" spans="1:6" ht="21" customHeight="1">
      <c r="A30" s="4">
        <v>18</v>
      </c>
      <c r="B30" s="918" t="s">
        <v>335</v>
      </c>
      <c r="C30" s="935"/>
      <c r="D30" s="278"/>
      <c r="E30" s="508"/>
    </row>
    <row r="31" spans="1:6" ht="21" customHeight="1">
      <c r="A31" s="4">
        <v>19</v>
      </c>
      <c r="B31" s="986" t="s">
        <v>336</v>
      </c>
      <c r="C31" s="987"/>
      <c r="D31" s="276">
        <f>IF(D58=2,D21,"")</f>
        <v>0</v>
      </c>
      <c r="E31" s="276">
        <f>IF(D58=2,E21,"")</f>
        <v>9680</v>
      </c>
    </row>
    <row r="32" spans="1:6" ht="21" customHeight="1">
      <c r="A32" s="4">
        <v>20</v>
      </c>
      <c r="B32" s="986" t="s">
        <v>337</v>
      </c>
      <c r="C32" s="823"/>
      <c r="D32" s="279">
        <f>IF(D58=2,'Page W-5'!K61,"")</f>
        <v>0</v>
      </c>
      <c r="E32" s="279">
        <f>IF(D58=2,'Page S-4'!K49,"")</f>
        <v>51658</v>
      </c>
    </row>
    <row r="33" spans="1:7" ht="21" customHeight="1">
      <c r="A33" s="4">
        <v>21</v>
      </c>
      <c r="B33" s="918" t="s">
        <v>90</v>
      </c>
      <c r="C33" s="829"/>
      <c r="D33" s="345" t="str">
        <f>IF($D$58=2,IF(D32=0, "0.00%", D31/D32),"")</f>
        <v>0.00%</v>
      </c>
      <c r="E33" s="509">
        <f>IF($D$58=2,IF(E32=0, "0.00%", E31/E32),"")</f>
        <v>0.18738627124549925</v>
      </c>
      <c r="F33" s="152"/>
      <c r="G33" s="152"/>
    </row>
    <row r="34" spans="1:7" ht="21" customHeight="1">
      <c r="A34" s="4">
        <v>22</v>
      </c>
      <c r="B34" s="986" t="s">
        <v>338</v>
      </c>
      <c r="C34" s="829"/>
      <c r="D34" s="279">
        <f>IF(D58=2,'Page W-5'!N61,"")</f>
        <v>0</v>
      </c>
      <c r="E34" s="279">
        <f>IF(D58=2,'Page S-4'!N49,"")</f>
        <v>3434</v>
      </c>
    </row>
    <row r="35" spans="1:7" ht="21" customHeight="1">
      <c r="A35" s="4">
        <v>23</v>
      </c>
      <c r="B35" s="986" t="s">
        <v>570</v>
      </c>
      <c r="C35" s="829"/>
      <c r="D35" s="279">
        <f>IF(D58=2,D33*D34,"")</f>
        <v>0</v>
      </c>
      <c r="E35" s="279">
        <f>IF(D58=2,E33*E34,"")</f>
        <v>643.48445545704442</v>
      </c>
    </row>
    <row r="36" spans="1:7" ht="21" customHeight="1" thickBot="1">
      <c r="A36" s="4">
        <v>24</v>
      </c>
      <c r="B36" s="918" t="s">
        <v>89</v>
      </c>
      <c r="C36" s="829"/>
      <c r="D36" s="280">
        <f>IF($D$58=2,SUM(D30+D35),"")</f>
        <v>0</v>
      </c>
      <c r="E36" s="280">
        <f>IF($D$58=2,SUM(E30+E35),"")</f>
        <v>643.48445545704442</v>
      </c>
    </row>
    <row r="37" spans="1:7" ht="14.25" customHeight="1" thickTop="1">
      <c r="B37" s="981"/>
      <c r="C37" s="982"/>
      <c r="D37" s="510" t="s">
        <v>83</v>
      </c>
      <c r="E37" s="511" t="s">
        <v>83</v>
      </c>
    </row>
    <row r="38" spans="1:7" ht="16.5" customHeight="1">
      <c r="B38" s="993" t="s">
        <v>11</v>
      </c>
      <c r="C38" s="994"/>
      <c r="D38" s="994"/>
      <c r="E38" s="994"/>
    </row>
    <row r="39" spans="1:7" ht="14.25" customHeight="1">
      <c r="B39" s="888" t="s">
        <v>88</v>
      </c>
      <c r="C39" s="888"/>
      <c r="D39" s="888"/>
      <c r="E39" s="888"/>
    </row>
    <row r="40" spans="1:7" ht="28.5" customHeight="1">
      <c r="B40" s="967" t="s">
        <v>87</v>
      </c>
      <c r="C40" s="937"/>
      <c r="D40" s="464" t="s">
        <v>86</v>
      </c>
      <c r="E40" s="374" t="s">
        <v>85</v>
      </c>
    </row>
    <row r="41" spans="1:7" ht="21" customHeight="1">
      <c r="A41" s="4">
        <v>25</v>
      </c>
      <c r="B41" s="918" t="s">
        <v>536</v>
      </c>
      <c r="C41" s="935"/>
      <c r="D41" s="619"/>
      <c r="E41" s="619"/>
    </row>
    <row r="42" spans="1:7" ht="21" customHeight="1">
      <c r="A42" s="4">
        <v>26</v>
      </c>
      <c r="B42" s="986" t="s">
        <v>570</v>
      </c>
      <c r="C42" s="987"/>
      <c r="D42" s="620"/>
      <c r="E42" s="621"/>
    </row>
    <row r="43" spans="1:7" ht="21" customHeight="1" thickBot="1">
      <c r="A43" s="4">
        <v>27</v>
      </c>
      <c r="B43" s="918" t="s">
        <v>84</v>
      </c>
      <c r="C43" s="935"/>
      <c r="D43" s="277" t="str">
        <f>IF(D58&lt;3,"",SUM(D41:D42))</f>
        <v/>
      </c>
      <c r="E43" s="277" t="str">
        <f>IF(D58&lt;3,"",SUM(E41:E42))</f>
        <v/>
      </c>
      <c r="F43" s="112"/>
    </row>
    <row r="44" spans="1:7" ht="15.75" thickTop="1">
      <c r="B44" s="991"/>
      <c r="C44" s="992"/>
      <c r="D44" s="510" t="s">
        <v>83</v>
      </c>
      <c r="E44" s="511" t="s">
        <v>83</v>
      </c>
    </row>
    <row r="45" spans="1:7" s="31" customFormat="1" ht="7.5" customHeight="1">
      <c r="A45" s="4"/>
      <c r="B45" s="78"/>
      <c r="C45" s="78"/>
      <c r="D45" s="57"/>
      <c r="E45" s="57"/>
      <c r="F45" s="30"/>
    </row>
    <row r="46" spans="1:7" s="31" customFormat="1">
      <c r="A46" s="332"/>
      <c r="B46" s="929" t="s">
        <v>38</v>
      </c>
      <c r="C46" s="790"/>
      <c r="D46" s="30"/>
      <c r="E46" s="30"/>
      <c r="F46" s="30"/>
    </row>
    <row r="47" spans="1:7" ht="15" customHeight="1">
      <c r="A47" s="335"/>
      <c r="B47" s="929" t="s">
        <v>12</v>
      </c>
      <c r="C47" s="790"/>
      <c r="D47" s="788" t="s">
        <v>2</v>
      </c>
      <c r="E47" s="788"/>
    </row>
    <row r="48" spans="1:7" s="31" customFormat="1">
      <c r="A48" s="5"/>
    </row>
    <row r="49" spans="1:5" s="31" customFormat="1">
      <c r="A49" s="5"/>
      <c r="D49" s="2"/>
      <c r="E49" s="2"/>
    </row>
    <row r="50" spans="1:5" s="31" customFormat="1">
      <c r="A50" s="5"/>
      <c r="D50" s="2"/>
      <c r="E50" s="2"/>
    </row>
    <row r="51" spans="1:5" s="31" customFormat="1">
      <c r="A51" s="5"/>
      <c r="D51" s="2"/>
      <c r="E51" s="2"/>
    </row>
    <row r="52" spans="1:5">
      <c r="D52" s="1"/>
      <c r="E52" s="1"/>
    </row>
    <row r="53" spans="1:5">
      <c r="D53" s="1"/>
      <c r="E53" s="1"/>
    </row>
    <row r="54" spans="1:5">
      <c r="D54" s="1"/>
      <c r="E54" s="1"/>
    </row>
    <row r="55" spans="1:5">
      <c r="D55" s="1"/>
      <c r="E55" s="1"/>
    </row>
    <row r="56" spans="1:5">
      <c r="D56" s="1"/>
      <c r="E56" s="1"/>
    </row>
    <row r="57" spans="1:5">
      <c r="D57" s="1"/>
      <c r="E57" s="1"/>
    </row>
    <row r="58" spans="1:5">
      <c r="D58" s="175">
        <v>2</v>
      </c>
      <c r="E58" s="1"/>
    </row>
    <row r="59" spans="1:5">
      <c r="D59" s="173"/>
      <c r="E59" s="1"/>
    </row>
    <row r="60" spans="1:5">
      <c r="D60" s="174" t="s">
        <v>91</v>
      </c>
      <c r="E60" s="1"/>
    </row>
    <row r="61" spans="1:5">
      <c r="D61" s="174" t="s">
        <v>88</v>
      </c>
      <c r="E61" s="1"/>
    </row>
    <row r="62" spans="1:5">
      <c r="D62" s="1"/>
      <c r="E62" s="1"/>
    </row>
    <row r="63" spans="1:5">
      <c r="D63" s="1"/>
      <c r="E63" s="1" t="s">
        <v>1</v>
      </c>
    </row>
    <row r="64" spans="1:5">
      <c r="D64" s="1"/>
      <c r="E64" s="1" t="s">
        <v>604</v>
      </c>
    </row>
    <row r="65" spans="4:5">
      <c r="D65" s="1"/>
      <c r="E65" s="1"/>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xr:uid="{00000000-0002-0000-0800-000000000000}"/>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xr:uid="{00000000-0002-0000-0800-000001000000}">
      <formula1>AND(D58=3)</formula1>
    </dataValidation>
  </dataValidations>
  <printOptions horizontalCentered="1"/>
  <pageMargins left="0.25" right="0.25" top="0.5" bottom="0.35" header="0.3" footer="0.3"/>
  <pageSetup scale="82"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142875</xdr:rowOff>
                  </from>
                  <to>
                    <xdr:col>4</xdr:col>
                    <xdr:colOff>1009650</xdr:colOff>
                    <xdr:row>25</xdr:row>
                    <xdr:rowOff>180975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57150</xdr:rowOff>
                  </from>
                  <to>
                    <xdr:col>4</xdr:col>
                    <xdr:colOff>828675</xdr:colOff>
                    <xdr:row>45</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no notary verification</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Dean Cooper</cp:lastModifiedBy>
  <cp:lastPrinted>2025-04-25T19:37:43Z</cp:lastPrinted>
  <dcterms:created xsi:type="dcterms:W3CDTF">2013-10-31T13:48:32Z</dcterms:created>
  <dcterms:modified xsi:type="dcterms:W3CDTF">2025-05-07T21:37:30Z</dcterms:modified>
</cp:coreProperties>
</file>