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ork\PAYNE\Testimony\ER-2024-0261 Liberty (Empire)\Surrebuttal\"/>
    </mc:Choice>
  </mc:AlternateContent>
  <xr:revisionPtr revIDLastSave="0" documentId="13_ncr:1_{72B0F5D2-F946-4DF6-A05F-59F9749DA197}" xr6:coauthVersionLast="47" xr6:coauthVersionMax="47" xr10:uidLastSave="{00000000-0000-0000-0000-000000000000}"/>
  <bookViews>
    <workbookView xWindow="-120" yWindow="-120" windowWidth="29040" windowHeight="15720" xr2:uid="{707AEDE6-1DD8-41E5-8696-404579242B40}"/>
  </bookViews>
  <sheets>
    <sheet name="Year 3 Summary" sheetId="1" r:id="rId1"/>
  </sheets>
  <definedNames>
    <definedName name="_xlnm.Print_Area" localSheetId="0">'Year 3 Summary'!$A$1:$L$43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  <c r="F22" i="1"/>
  <c r="D17" i="1"/>
  <c r="D22" i="1" s="1"/>
  <c r="C17" i="1"/>
  <c r="E17" i="1"/>
  <c r="E22" i="1" s="1"/>
  <c r="E19" i="1" l="1"/>
  <c r="C19" i="1"/>
  <c r="C22" i="1"/>
  <c r="D19" i="1"/>
  <c r="G24" i="1" l="1"/>
  <c r="C24" i="1"/>
  <c r="H24" i="1"/>
  <c r="F24" i="1"/>
  <c r="D24" i="1"/>
  <c r="J24" i="1"/>
  <c r="E24" i="1"/>
  <c r="I24" i="1"/>
  <c r="L24" i="1"/>
  <c r="L28" i="1" s="1"/>
  <c r="L32" i="1" s="1"/>
  <c r="K24" i="1"/>
  <c r="L33" i="1" l="1"/>
  <c r="L34" i="1"/>
  <c r="L36" i="1" l="1"/>
  <c r="L38" i="1" s="1"/>
  <c r="L39" i="1" l="1"/>
  <c r="L40" i="1"/>
  <c r="L41" i="1" l="1"/>
  <c r="L43" i="1" s="1"/>
</calcChain>
</file>

<file path=xl/sharedStrings.xml><?xml version="1.0" encoding="utf-8"?>
<sst xmlns="http://schemas.openxmlformats.org/spreadsheetml/2006/main" count="38" uniqueCount="29">
  <si>
    <t>Market Price Protection Mechanism - Year 3</t>
  </si>
  <si>
    <t>Fourth Partial Stipulation and Agreement:</t>
  </si>
  <si>
    <t>Missouri Soft Cap</t>
  </si>
  <si>
    <t>Sharing percentage</t>
  </si>
  <si>
    <t>Years</t>
  </si>
  <si>
    <t>SPP Market Revenue</t>
  </si>
  <si>
    <t>REC Revenue</t>
  </si>
  <si>
    <t>TCR/ARR Revenue</t>
  </si>
  <si>
    <t>PTC Offset</t>
  </si>
  <si>
    <t>Paygo (Over)/Under</t>
  </si>
  <si>
    <t>PPA Replacement Value</t>
  </si>
  <si>
    <t>Wind Revenue Requirement</t>
  </si>
  <si>
    <t>Interest @ LTD Rate</t>
  </si>
  <si>
    <t>Annual Wind Value (AWV)</t>
  </si>
  <si>
    <t>Accumulative AWV</t>
  </si>
  <si>
    <t>Annual Sharing Value (ASV)</t>
  </si>
  <si>
    <t>ASV_Sum</t>
  </si>
  <si>
    <t>Year of Assessment</t>
  </si>
  <si>
    <t/>
  </si>
  <si>
    <t>Is ASV_Sum &gt; Guarantee</t>
  </si>
  <si>
    <t>if yes; Guarantee</t>
  </si>
  <si>
    <t xml:space="preserve">if no; ASV_Sum </t>
  </si>
  <si>
    <t>Reg_Input pre-limit</t>
  </si>
  <si>
    <t>Is Reg_Input too high?</t>
  </si>
  <si>
    <t>if Yes, Reg_Input =</t>
  </si>
  <si>
    <t>if No, Reg_Input =</t>
  </si>
  <si>
    <t>Reg_Input</t>
  </si>
  <si>
    <t>Missouri Reg_Input</t>
  </si>
  <si>
    <t>MMP-S-5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</si>
</sst>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9" fontId="0" fillId="0" borderId="0" xfId="0" applyNumberFormat="1"/>
    <xf numFmtId="0" fontId="3" fillId="0" borderId="0" xfId="0" applyFont="1"/>
    <xf numFmtId="3" fontId="0" fillId="0" borderId="0" xfId="0" applyNumberFormat="1"/>
    <xf numFmtId="9" fontId="0" fillId="0" borderId="0" xfId="0" applyNumberFormat="1" applyAlignment="1">
      <alignment horizontal="center"/>
    </xf>
    <xf numFmtId="38" fontId="0" fillId="0" borderId="0" xfId="0" applyNumberFormat="1"/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0" xfId="2" applyNumberFormat="1" applyFont="1"/>
    <xf numFmtId="164" fontId="0" fillId="0" borderId="0" xfId="2" applyNumberFormat="1" applyFont="1" applyFill="1"/>
    <xf numFmtId="37" fontId="0" fillId="0" borderId="0" xfId="0" applyNumberFormat="1"/>
    <xf numFmtId="0" fontId="0" fillId="0" borderId="3" xfId="0" applyBorder="1" applyAlignment="1">
      <alignment horizontal="left"/>
    </xf>
    <xf numFmtId="165" fontId="0" fillId="0" borderId="0" xfId="1" applyNumberFormat="1" applyFont="1"/>
    <xf numFmtId="165" fontId="0" fillId="0" borderId="0" xfId="1" applyNumberFormat="1" applyFont="1" applyFill="1"/>
    <xf numFmtId="0" fontId="0" fillId="0" borderId="0" xfId="0" applyAlignment="1">
      <alignment horizontal="left"/>
    </xf>
    <xf numFmtId="0" fontId="2" fillId="0" borderId="4" xfId="0" applyFont="1" applyBorder="1"/>
    <xf numFmtId="164" fontId="0" fillId="0" borderId="5" xfId="2" applyNumberFormat="1" applyFont="1" applyBorder="1"/>
    <xf numFmtId="164" fontId="0" fillId="0" borderId="5" xfId="2" applyNumberFormat="1" applyFont="1" applyFill="1" applyBorder="1"/>
    <xf numFmtId="37" fontId="0" fillId="0" borderId="5" xfId="0" applyNumberFormat="1" applyBorder="1"/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Fill="1"/>
    <xf numFmtId="37" fontId="0" fillId="0" borderId="0" xfId="0" applyNumberFormat="1" applyAlignment="1">
      <alignment horizontal="right"/>
    </xf>
    <xf numFmtId="37" fontId="0" fillId="0" borderId="0" xfId="0" applyNumberFormat="1" applyAlignment="1">
      <alignment horizontal="left"/>
    </xf>
    <xf numFmtId="37" fontId="2" fillId="0" borderId="5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48E1-8065-485B-B108-6F847A777CAE}">
  <sheetPr>
    <pageSetUpPr fitToPage="1"/>
  </sheetPr>
  <dimension ref="A1:AE61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10.5703125" bestFit="1" customWidth="1"/>
    <col min="2" max="2" width="36.42578125" customWidth="1"/>
    <col min="3" max="3" width="16" bestFit="1" customWidth="1"/>
    <col min="4" max="4" width="13.5703125" bestFit="1" customWidth="1"/>
    <col min="5" max="5" width="13.42578125" bestFit="1" customWidth="1"/>
    <col min="6" max="11" width="12.28515625" bestFit="1" customWidth="1"/>
    <col min="12" max="12" width="15" bestFit="1" customWidth="1"/>
    <col min="13" max="19" width="11.28515625" customWidth="1"/>
    <col min="20" max="20" width="9.7109375" customWidth="1"/>
  </cols>
  <sheetData>
    <row r="1" spans="1:31" x14ac:dyDescent="0.25">
      <c r="A1" s="1" t="s">
        <v>0</v>
      </c>
      <c r="E1" s="1" t="s">
        <v>28</v>
      </c>
    </row>
    <row r="2" spans="1:31" x14ac:dyDescent="0.25">
      <c r="AB2" s="2"/>
      <c r="AE2" s="2"/>
    </row>
    <row r="3" spans="1:31" x14ac:dyDescent="0.25">
      <c r="A3" s="3" t="s">
        <v>1</v>
      </c>
      <c r="AB3" s="2"/>
      <c r="AE3" s="2"/>
    </row>
    <row r="4" spans="1:31" x14ac:dyDescent="0.25">
      <c r="A4" s="4">
        <v>52500000</v>
      </c>
      <c r="B4" t="s">
        <v>2</v>
      </c>
    </row>
    <row r="5" spans="1:31" x14ac:dyDescent="0.25">
      <c r="A5" s="5">
        <v>0.5</v>
      </c>
      <c r="B5" t="s">
        <v>3</v>
      </c>
    </row>
    <row r="6" spans="1:31" x14ac:dyDescent="0.25">
      <c r="F6" s="6"/>
      <c r="H6" s="6"/>
      <c r="J6" s="6"/>
    </row>
    <row r="7" spans="1:31" x14ac:dyDescent="0.25">
      <c r="F7" s="6"/>
      <c r="H7" s="6"/>
      <c r="J7" s="6"/>
      <c r="Q7" s="7"/>
      <c r="R7" s="7"/>
      <c r="S7" s="7"/>
      <c r="T7" s="7"/>
    </row>
    <row r="8" spans="1:31" x14ac:dyDescent="0.25">
      <c r="B8" s="8" t="s">
        <v>4</v>
      </c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Q8" s="7"/>
      <c r="R8" s="7"/>
      <c r="S8" s="7"/>
      <c r="T8" s="7"/>
    </row>
    <row r="9" spans="1:31" x14ac:dyDescent="0.25">
      <c r="B9" s="10" t="s">
        <v>5</v>
      </c>
      <c r="C9" s="11">
        <v>-61512216.438726991</v>
      </c>
      <c r="D9" s="12">
        <v>-38970490.350892</v>
      </c>
      <c r="E9" s="11">
        <v>-42019691.567105994</v>
      </c>
      <c r="F9" s="13"/>
      <c r="G9" s="13"/>
      <c r="H9" s="13"/>
      <c r="I9" s="13"/>
      <c r="J9" s="13"/>
      <c r="K9" s="13"/>
      <c r="L9" s="13"/>
    </row>
    <row r="10" spans="1:31" x14ac:dyDescent="0.25">
      <c r="B10" s="14" t="s">
        <v>6</v>
      </c>
      <c r="C10" s="15">
        <v>-4103869.89475</v>
      </c>
      <c r="D10" s="16">
        <v>-4855466.03101</v>
      </c>
      <c r="E10" s="15">
        <v>-3828231.426945</v>
      </c>
      <c r="F10" s="13"/>
      <c r="G10" s="13"/>
      <c r="H10" s="13"/>
      <c r="I10" s="13"/>
      <c r="J10" s="13"/>
      <c r="K10" s="13"/>
      <c r="L10" s="13"/>
    </row>
    <row r="11" spans="1:31" x14ac:dyDescent="0.25">
      <c r="B11" s="14" t="s">
        <v>7</v>
      </c>
      <c r="C11" s="15">
        <v>0</v>
      </c>
      <c r="D11" s="16">
        <v>0</v>
      </c>
      <c r="E11" s="15">
        <v>0</v>
      </c>
      <c r="F11" s="13"/>
      <c r="G11" s="13"/>
      <c r="H11" s="13"/>
      <c r="I11" s="13"/>
      <c r="J11" s="13"/>
      <c r="K11" s="13"/>
      <c r="L11" s="13"/>
    </row>
    <row r="12" spans="1:31" x14ac:dyDescent="0.25">
      <c r="B12" s="14" t="s">
        <v>8</v>
      </c>
      <c r="C12" s="15">
        <v>0</v>
      </c>
      <c r="D12" s="16">
        <v>0</v>
      </c>
      <c r="E12" s="15">
        <v>0</v>
      </c>
      <c r="F12" s="13"/>
      <c r="G12" s="13"/>
      <c r="H12" s="13"/>
      <c r="I12" s="13"/>
      <c r="J12" s="13"/>
      <c r="K12" s="13"/>
      <c r="L12" s="13"/>
    </row>
    <row r="13" spans="1:31" x14ac:dyDescent="0.25">
      <c r="A13" s="17"/>
      <c r="B13" s="14" t="s">
        <v>9</v>
      </c>
      <c r="C13" s="15">
        <v>1963295.6</v>
      </c>
      <c r="D13" s="16">
        <v>-2481890.09</v>
      </c>
      <c r="E13" s="15">
        <v>-487632.11999999976</v>
      </c>
      <c r="F13" s="13"/>
      <c r="G13" s="13"/>
      <c r="H13" s="13"/>
      <c r="I13" s="13"/>
      <c r="J13" s="13"/>
      <c r="K13" s="13"/>
      <c r="L13" s="13"/>
    </row>
    <row r="14" spans="1:31" x14ac:dyDescent="0.25">
      <c r="B14" s="14" t="s">
        <v>10</v>
      </c>
      <c r="C14" s="15">
        <v>0</v>
      </c>
      <c r="D14" s="16">
        <v>0</v>
      </c>
      <c r="E14" s="15">
        <v>0</v>
      </c>
      <c r="F14" s="13"/>
      <c r="G14" s="13"/>
      <c r="H14" s="13"/>
      <c r="I14" s="13"/>
      <c r="J14" s="13"/>
      <c r="K14" s="13"/>
      <c r="L14" s="13"/>
    </row>
    <row r="15" spans="1:31" x14ac:dyDescent="0.25">
      <c r="B15" s="14" t="s">
        <v>11</v>
      </c>
      <c r="C15" s="15">
        <v>70740556.153133169</v>
      </c>
      <c r="D15" s="16">
        <v>70740556.153133169</v>
      </c>
      <c r="E15" s="15">
        <v>70740556.153133169</v>
      </c>
      <c r="F15" s="13"/>
      <c r="G15" s="13"/>
      <c r="H15" s="13"/>
      <c r="I15" s="13"/>
      <c r="J15" s="13"/>
      <c r="K15" s="13"/>
      <c r="L15" s="13"/>
    </row>
    <row r="16" spans="1:31" x14ac:dyDescent="0.25">
      <c r="B16" s="14" t="s">
        <v>12</v>
      </c>
      <c r="C16" s="15">
        <v>-40284.548042292226</v>
      </c>
      <c r="D16" s="16">
        <v>35161.03824256621</v>
      </c>
      <c r="E16" s="15">
        <v>15408.416902756589</v>
      </c>
      <c r="F16" s="13"/>
      <c r="G16" s="13"/>
      <c r="H16" s="13"/>
      <c r="I16" s="13"/>
      <c r="J16" s="13"/>
      <c r="K16" s="13"/>
      <c r="L16" s="13"/>
    </row>
    <row r="17" spans="1:13" ht="15.75" thickBot="1" x14ac:dyDescent="0.3">
      <c r="B17" s="18" t="s">
        <v>13</v>
      </c>
      <c r="C17" s="19">
        <f>SUM(C9:C16)</f>
        <v>7047480.8716138881</v>
      </c>
      <c r="D17" s="20">
        <f>SUM(D9:D16)</f>
        <v>24467870.719473738</v>
      </c>
      <c r="E17" s="19">
        <f>SUM(E9:E16)</f>
        <v>24420409.455984935</v>
      </c>
      <c r="F17" s="21"/>
      <c r="G17" s="21"/>
      <c r="H17" s="21"/>
      <c r="I17" s="21"/>
      <c r="J17" s="21"/>
      <c r="K17" s="21"/>
      <c r="L17" s="21"/>
    </row>
    <row r="18" spans="1:13" ht="15.75" thickTop="1" x14ac:dyDescent="0.25">
      <c r="C18" s="22"/>
      <c r="D18" s="13"/>
      <c r="E18" s="13"/>
      <c r="F18" s="13"/>
      <c r="G18" s="13"/>
      <c r="H18" s="13"/>
      <c r="I18" s="13"/>
      <c r="J18" s="13"/>
      <c r="K18" s="13"/>
      <c r="L18" s="13"/>
    </row>
    <row r="19" spans="1:13" x14ac:dyDescent="0.25">
      <c r="B19" t="s">
        <v>14</v>
      </c>
      <c r="C19" s="13">
        <f>C17</f>
        <v>7047480.8716138881</v>
      </c>
      <c r="D19" s="13">
        <f>SUM(C17:D17)</f>
        <v>31515351.591087624</v>
      </c>
      <c r="E19" s="13">
        <f>SUM(C17:E17)</f>
        <v>55935761.04707256</v>
      </c>
      <c r="F19" s="13"/>
      <c r="G19" s="13"/>
      <c r="H19" s="13"/>
      <c r="I19" s="13"/>
      <c r="J19" s="13"/>
      <c r="K19" s="13"/>
      <c r="L19" s="13"/>
    </row>
    <row r="20" spans="1:13" x14ac:dyDescent="0.25"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3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 t="s">
        <v>15</v>
      </c>
      <c r="C22" s="16">
        <f>C17*$A$5</f>
        <v>3523740.435806944</v>
      </c>
      <c r="D22" s="16">
        <f>D17*$A$5</f>
        <v>12233935.359736869</v>
      </c>
      <c r="E22" s="16">
        <f t="shared" ref="E22:L22" si="0">E17*$A$5</f>
        <v>12210204.727992468</v>
      </c>
      <c r="F22" s="24">
        <f t="shared" si="0"/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24">
        <f t="shared" si="0"/>
        <v>0</v>
      </c>
      <c r="M22" s="13"/>
    </row>
    <row r="24" spans="1:13" x14ac:dyDescent="0.25">
      <c r="A24" s="13"/>
      <c r="B24" s="13" t="s">
        <v>16</v>
      </c>
      <c r="C24" s="13">
        <f>SUM($C$22:C22)</f>
        <v>3523740.435806944</v>
      </c>
      <c r="D24" s="13">
        <f>SUM($C$22:D22)</f>
        <v>15757675.795543812</v>
      </c>
      <c r="E24" s="13">
        <f>SUM($C$22:E22)</f>
        <v>27967880.52353628</v>
      </c>
      <c r="F24" s="13">
        <f>SUM($C$22:F22)</f>
        <v>27967880.52353628</v>
      </c>
      <c r="G24" s="13">
        <f>SUM($C$22:G22)</f>
        <v>27967880.52353628</v>
      </c>
      <c r="H24" s="13">
        <f>SUM($C$22:H22)</f>
        <v>27967880.52353628</v>
      </c>
      <c r="I24" s="13">
        <f>SUM($C$22:I22)</f>
        <v>27967880.52353628</v>
      </c>
      <c r="J24" s="13">
        <f>SUM($C$22:J22)</f>
        <v>27967880.52353628</v>
      </c>
      <c r="K24" s="13">
        <f>SUM($C$22:K22)</f>
        <v>27967880.52353628</v>
      </c>
      <c r="L24" s="13">
        <f>SUM($C$22:L22)</f>
        <v>27967880.52353628</v>
      </c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3" x14ac:dyDescent="0.25">
      <c r="A26" s="13"/>
      <c r="B26" s="13" t="s">
        <v>17</v>
      </c>
      <c r="C26" s="22"/>
      <c r="D26" s="22"/>
      <c r="E26" s="22"/>
      <c r="F26" s="22"/>
      <c r="G26" s="22"/>
      <c r="H26" s="22"/>
      <c r="I26" s="22"/>
      <c r="J26" s="22"/>
      <c r="K26" s="22"/>
      <c r="L26" s="23">
        <v>3</v>
      </c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3" x14ac:dyDescent="0.25">
      <c r="A28" s="13"/>
      <c r="B28" s="13" t="s">
        <v>16</v>
      </c>
      <c r="C28" s="13" t="s">
        <v>18</v>
      </c>
      <c r="D28" s="13" t="s">
        <v>18</v>
      </c>
      <c r="E28" s="13" t="s">
        <v>18</v>
      </c>
      <c r="F28" s="13" t="s">
        <v>18</v>
      </c>
      <c r="G28" s="13" t="s">
        <v>18</v>
      </c>
      <c r="H28" s="13" t="s">
        <v>18</v>
      </c>
      <c r="I28" s="13" t="s">
        <v>18</v>
      </c>
      <c r="J28" s="13" t="s">
        <v>18</v>
      </c>
      <c r="K28" s="13" t="s">
        <v>18</v>
      </c>
      <c r="L28" s="13">
        <f>IF(L26=3,L24,"")</f>
        <v>27967880.52353628</v>
      </c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3" x14ac:dyDescent="0.25">
      <c r="A32" s="13"/>
      <c r="B32" s="13" t="s">
        <v>19</v>
      </c>
      <c r="C32" s="13"/>
      <c r="D32" s="13"/>
      <c r="E32" s="13"/>
      <c r="F32" s="13"/>
      <c r="G32" s="13"/>
      <c r="H32" s="13"/>
      <c r="I32" s="13"/>
      <c r="J32" s="13"/>
      <c r="K32" s="13"/>
      <c r="L32" s="22" t="str">
        <f>IF(L26=0,"",IF(L28&gt;A4,"Yes","No"))</f>
        <v>No</v>
      </c>
    </row>
    <row r="33" spans="1:13" x14ac:dyDescent="0.25">
      <c r="A33" s="13"/>
      <c r="B33" s="25" t="s">
        <v>20</v>
      </c>
      <c r="C33" s="13"/>
      <c r="D33" s="13"/>
      <c r="E33" s="13"/>
      <c r="F33" s="13"/>
      <c r="G33" s="13"/>
      <c r="H33" s="13"/>
      <c r="I33" s="13"/>
      <c r="J33" s="13"/>
      <c r="K33" s="13"/>
      <c r="L33" s="24" t="str">
        <f>IF(L32="Yes",A4,"")</f>
        <v/>
      </c>
    </row>
    <row r="34" spans="1:13" x14ac:dyDescent="0.25">
      <c r="A34" s="13"/>
      <c r="B34" s="25" t="s">
        <v>21</v>
      </c>
      <c r="C34" s="13"/>
      <c r="D34" s="13"/>
      <c r="E34" s="13"/>
      <c r="F34" s="13"/>
      <c r="G34" s="13"/>
      <c r="H34" s="13"/>
      <c r="I34" s="13"/>
      <c r="J34" s="13"/>
      <c r="K34" s="13"/>
      <c r="L34" s="13">
        <f>IF(L32="No",L28,"")</f>
        <v>27967880.52353628</v>
      </c>
    </row>
    <row r="35" spans="1:13" x14ac:dyDescent="0.25">
      <c r="A35" s="13"/>
      <c r="B35" s="25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3" x14ac:dyDescent="0.25">
      <c r="A36" s="13"/>
      <c r="B36" s="26" t="s">
        <v>22</v>
      </c>
      <c r="C36" s="13"/>
      <c r="D36" s="13"/>
      <c r="E36" s="13"/>
      <c r="F36" s="13"/>
      <c r="G36" s="13"/>
      <c r="H36" s="13"/>
      <c r="I36" s="13"/>
      <c r="J36" s="13"/>
      <c r="K36" s="13"/>
      <c r="L36" s="13">
        <f>SUM(L33:L34)</f>
        <v>27967880.52353628</v>
      </c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3" x14ac:dyDescent="0.25">
      <c r="A38" s="13"/>
      <c r="B38" s="13" t="s">
        <v>23</v>
      </c>
      <c r="C38" s="13"/>
      <c r="D38" s="13"/>
      <c r="E38" s="13"/>
      <c r="F38" s="13"/>
      <c r="G38" s="13"/>
      <c r="H38" s="13"/>
      <c r="I38" s="13"/>
      <c r="J38" s="13"/>
      <c r="K38" s="13"/>
      <c r="L38" s="22" t="str">
        <f>IF(SUM($B$41:K41)+L36&lt;0,"Yes","No")</f>
        <v>No</v>
      </c>
    </row>
    <row r="39" spans="1:13" x14ac:dyDescent="0.25">
      <c r="A39" s="13"/>
      <c r="B39" s="25" t="s">
        <v>24</v>
      </c>
      <c r="C39" s="13"/>
      <c r="D39" s="13"/>
      <c r="E39" s="13"/>
      <c r="F39" s="13"/>
      <c r="G39" s="13"/>
      <c r="H39" s="13"/>
      <c r="I39" s="13"/>
      <c r="J39" s="13"/>
      <c r="K39" s="13"/>
      <c r="L39" s="13" t="str">
        <f>IF(L38="Yes",-SUM($C$41:K41),"")</f>
        <v/>
      </c>
    </row>
    <row r="40" spans="1:13" x14ac:dyDescent="0.25">
      <c r="A40" s="13"/>
      <c r="B40" s="25" t="s">
        <v>25</v>
      </c>
      <c r="C40" s="13"/>
      <c r="D40" s="13"/>
      <c r="E40" s="13"/>
      <c r="F40" s="13"/>
      <c r="G40" s="13"/>
      <c r="H40" s="13"/>
      <c r="I40" s="13"/>
      <c r="J40" s="13"/>
      <c r="K40" s="13"/>
      <c r="L40" s="13">
        <f>IF(L38="No",L36,"")</f>
        <v>27967880.52353628</v>
      </c>
    </row>
    <row r="41" spans="1:13" x14ac:dyDescent="0.25">
      <c r="A41" s="13"/>
      <c r="B41" s="13" t="s">
        <v>26</v>
      </c>
      <c r="C41" s="13"/>
      <c r="D41" s="13"/>
      <c r="E41" s="13"/>
      <c r="F41" s="13"/>
      <c r="G41" s="13"/>
      <c r="H41" s="13"/>
      <c r="I41" s="13"/>
      <c r="J41" s="13"/>
      <c r="K41" s="13"/>
      <c r="L41" s="13">
        <f>SUM(L39:L40)</f>
        <v>27967880.52353628</v>
      </c>
    </row>
    <row r="42" spans="1:13" x14ac:dyDescent="0.25">
      <c r="A42" s="13"/>
      <c r="B42" s="25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3" ht="15.75" thickBot="1" x14ac:dyDescent="0.3">
      <c r="A43" s="13"/>
      <c r="B43" s="27" t="s">
        <v>27</v>
      </c>
      <c r="C43" s="27"/>
      <c r="D43" s="27"/>
      <c r="E43" s="27"/>
      <c r="F43" s="27"/>
      <c r="G43" s="27"/>
      <c r="H43" s="27"/>
      <c r="I43" s="27"/>
      <c r="J43" s="27"/>
      <c r="K43" s="27"/>
      <c r="L43" s="27">
        <f>L41</f>
        <v>27967880.52353628</v>
      </c>
      <c r="M43" s="13"/>
    </row>
    <row r="44" spans="1:13" ht="15.75" thickTop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3" x14ac:dyDescent="0.25">
      <c r="B59" s="13"/>
    </row>
    <row r="61" spans="1:13" x14ac:dyDescent="0.25">
      <c r="B61" s="13"/>
    </row>
  </sheetData>
  <pageMargins left="0.7" right="0.7" top="0.75" bottom="0.75" header="0.3" footer="0.3"/>
  <pageSetup scale="6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3 Summary</vt:lpstr>
      <vt:lpstr>'Year 3 Summary'!Print_Area</vt:lpstr>
    </vt:vector>
  </TitlesOfParts>
  <Company>Liberty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Garr</dc:creator>
  <cp:lastModifiedBy>Hildebrand, Tiffany</cp:lastModifiedBy>
  <dcterms:created xsi:type="dcterms:W3CDTF">2025-07-30T15:20:21Z</dcterms:created>
  <dcterms:modified xsi:type="dcterms:W3CDTF">2025-09-17T12:41:49Z</dcterms:modified>
</cp:coreProperties>
</file>